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bookViews>
    <workbookView xWindow="0" yWindow="780" windowWidth="20490" windowHeight="6000" tabRatio="494" activeTab="0"/>
  </bookViews>
  <sheets>
    <sheet name="GESTIÓN" sheetId="5" r:id="rId1"/>
    <sheet name="INVERSIÓN" sheetId="6" r:id="rId2"/>
    <sheet name="ACTIVIDADES" sheetId="7" r:id="rId3"/>
    <sheet name="TERRITORIALIZACIÓN" sheetId="9" r:id="rId4"/>
  </sheets>
  <externalReferences>
    <externalReference r:id="rId7"/>
  </externalReferences>
  <definedNames>
    <definedName name="_xlnm.Print_Area" localSheetId="2">'ACTIVIDADES'!$A$2:$V$62</definedName>
    <definedName name="_xlnm.Print_Area" localSheetId="0">'GESTIÓN'!$A$1:$AU$22</definedName>
    <definedName name="_xlnm.Print_Area" localSheetId="1">'INVERSIÓN'!$A$2:$AS$60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Usuario de Microsoft Office</author>
  </authors>
  <commentList>
    <comment ref="AQ14" authorId="0">
      <text>
        <r>
          <rPr>
            <b/>
            <sz val="10"/>
            <rFont val="Calibri"/>
            <family val="2"/>
          </rPr>
          <t>Usuario de Microsoft Office:</t>
        </r>
        <r>
          <rPr>
            <sz val="10"/>
            <rFont val="Calibri"/>
            <family val="2"/>
          </rPr>
          <t xml:space="preserve">
Podríamos colocar el número en orden a los componentes?</t>
        </r>
      </text>
    </comment>
    <comment ref="AQ16" authorId="0">
      <text>
        <r>
          <rPr>
            <b/>
            <sz val="10"/>
            <rFont val="Calibri"/>
            <family val="2"/>
          </rPr>
          <t>Usuario de Microsoft Office:</t>
        </r>
        <r>
          <rPr>
            <sz val="10"/>
            <rFont val="Calibri"/>
            <family val="2"/>
          </rPr>
          <t xml:space="preserve">
Qué signifca está sigla? SIDD?</t>
        </r>
      </text>
    </comment>
  </commentList>
</comments>
</file>

<file path=xl/comments2.xml><?xml version="1.0" encoding="utf-8"?>
<comments xmlns="http://schemas.openxmlformats.org/spreadsheetml/2006/main">
  <authors>
    <author>PAOLA.MORENO</author>
    <author>Isabella Bislick</author>
    <author>YULIED.PENARANDA</author>
  </authors>
  <commentList>
    <comment ref="W12" authorId="0">
      <text>
        <r>
          <rPr>
            <b/>
            <sz val="10"/>
            <rFont val="Tahoma"/>
            <family val="2"/>
          </rPr>
          <t>PAOLA.MORENO:</t>
        </r>
        <r>
          <rPr>
            <sz val="10"/>
            <rFont val="Tahoma"/>
            <family val="2"/>
          </rPr>
          <t xml:space="preserve">
Aumento en el presupuesto asignado, producto de traslado presupuestal, para adelantar adiciones a contratos de prestación de servicios profesionales con el fin de culminar con informes de ley e informes de auditorías - vigencia 2018</t>
        </r>
      </text>
    </comment>
    <comment ref="AB12" authorId="0">
      <text>
        <r>
          <rPr>
            <b/>
            <sz val="12"/>
            <rFont val="Tahoma"/>
            <family val="2"/>
          </rPr>
          <t>PAOLA.MORENO:</t>
        </r>
        <r>
          <rPr>
            <sz val="12"/>
            <rFont val="Tahoma"/>
            <family val="2"/>
          </rPr>
          <t xml:space="preserve">
Se adicionó presupuestalmente esta meta ($45.934.000 - rad. 2019IE191367), con el fin de contar con el personal suficiente y competente para la realización de las actividades programadas para finales de la vigencia 2019 y principios de 2020, que corresponden a informes y seguimientos a corte 31-12-2019.</t>
        </r>
      </text>
    </comment>
    <comment ref="AC12" authorId="1">
      <text>
        <r>
          <rPr>
            <b/>
            <sz val="12"/>
            <rFont val="Tahoma"/>
            <family val="2"/>
          </rPr>
          <t>Isabella Bislick:</t>
        </r>
        <r>
          <rPr>
            <sz val="12"/>
            <rFont val="Tahoma"/>
            <family val="2"/>
          </rPr>
          <t xml:space="preserve">
Se adicionó presupuestalmente esta meta ($19.679.000 - rad. 2019IE27798), con el fin de contar con el personal suficiente, competente y por el tiempo requerido para la realización de las actividades programadas para finales de la vigencia 2019 y principios de 2020, que corresponden a informes y seguimientos a corte 31-12-2019.</t>
        </r>
      </text>
    </comment>
    <comment ref="AH12" authorId="1">
      <text>
        <r>
          <rPr>
            <b/>
            <sz val="12"/>
            <rFont val="Tahoma"/>
            <family val="2"/>
          </rPr>
          <t>Isabella Bislick:</t>
        </r>
        <r>
          <rPr>
            <sz val="12"/>
            <rFont val="Tahoma"/>
            <family val="2"/>
          </rPr>
          <t xml:space="preserve">
Se ajusta valor en atención a reducción prsupuestal de $49.729.000</t>
        </r>
      </text>
    </comment>
    <comment ref="V18" authorId="0">
      <text>
        <r>
          <rPr>
            <b/>
            <sz val="10"/>
            <rFont val="Tahoma"/>
            <family val="2"/>
          </rPr>
          <t>PAOLA.MORENO:</t>
        </r>
        <r>
          <rPr>
            <sz val="10"/>
            <rFont val="Tahoma"/>
            <family val="2"/>
          </rPr>
          <t xml:space="preserve">
Reducción por el pago de pasivo exigible $455.947</t>
        </r>
      </text>
    </comment>
    <comment ref="W18" authorId="0">
      <text>
        <r>
          <rPr>
            <b/>
            <sz val="10"/>
            <rFont val="Tahoma"/>
            <family val="2"/>
          </rPr>
          <t>PAOLA.MORENO:</t>
        </r>
        <r>
          <rPr>
            <sz val="10"/>
            <rFont val="Tahoma"/>
            <family val="2"/>
          </rPr>
          <t xml:space="preserve">
Aumento en el presupuesto asignado, con el fin de adquirir equipos periféricos - tecnoclógicos para el grupo de Servicio al Ciudadano y Correspondencia con miras a mejorar la atención prestada en los 8 puntos habilitados de atención al ciudadano y/o canales de atención.
Adicionalmente, con el objetivo de adicionar contrato interadministrativo - Canal Capital y poder llevar a cabo ferias de servicio organizadas por la Entidad.
Finalmente, se realiza trámite y pago de pasivo exigible por valor de $720.551</t>
        </r>
      </text>
    </comment>
    <comment ref="AB18" authorId="0">
      <text>
        <r>
          <rPr>
            <b/>
            <sz val="12"/>
            <rFont val="Tahoma"/>
            <family val="2"/>
          </rPr>
          <t>PAOLA.MORENO:</t>
        </r>
        <r>
          <rPr>
            <sz val="12"/>
            <rFont val="Tahoma"/>
            <family val="2"/>
          </rPr>
          <t xml:space="preserve">
Se reduce presupuestalmente esta meta (traslado entre proyectos $1.944.000 con concepto favorable de la SDP - rad. 2-2019-55318 y traslado entre metas $45.934.000 con concepto favorable de la SPCI - rad. 2019IE191367), por saldo producto del tiempo que conllevó cada proceso contractual, la reducción de los plazos a 11, 10, 9, 8 y 7 meses, según cada caso, y la garantía del principio de anualidad.
Por otro lado, se había contemplado la compra de equipos (hardware y software), los cuales fueron adquiridos a finales de 2018, por lo que se dispuso el presupuesto para priorizar otras necesidades del proyecto, relacionadas con la gestión de correspondencia (traslado entre conceptos de gasto - $99.999.999 con concepto favorable de la SPCI - rad. 2019IE191367)</t>
        </r>
      </text>
    </comment>
    <comment ref="AC18" authorId="1">
      <text>
        <r>
          <rPr>
            <b/>
            <sz val="12"/>
            <rFont val="Tahoma"/>
            <family val="2"/>
          </rPr>
          <t>Isabella Bislick:</t>
        </r>
        <r>
          <rPr>
            <sz val="12"/>
            <rFont val="Tahoma"/>
            <family val="2"/>
          </rPr>
          <t xml:space="preserve">
Se reduce presupuestalmente esta meta (traslado entre metas $42.917.000, con concepto favorable de la SPCI - radicados 2019IE27798 y 2019IE295157), una vez definidas adiciones a contratos de prestación de servicios profesionales y de apoyo a la gestión para esta meta con el fin de garantizar continudad en la prestación del servicio en cada uno de los puntos habilitados por la SDA; el saldo es trasladado con el fin de garantizar presupuestalmente adiciones de contratros asociados a otras metas.</t>
        </r>
      </text>
    </comment>
    <comment ref="AF18" authorId="1">
      <text>
        <r>
          <rPr>
            <b/>
            <sz val="12"/>
            <rFont val="Tahoma"/>
            <family val="2"/>
          </rPr>
          <t>Isabella Bislick:</t>
        </r>
        <r>
          <rPr>
            <sz val="12"/>
            <rFont val="Tahoma"/>
            <family val="2"/>
          </rPr>
          <t xml:space="preserve">
Al interior de la meta, se tramitó traslado presupuestal entre conceptos de gasto, con el fin de garantizar recursos para material institucional a entregar en ferias de servicio en los que participa la Entidad ($15.000.000).
Los recursos fueron tomados del saldo que se ha ido generando del ajuste en el plazo de ejecución de contratos de prestación de servicios profesionales y de apoyo a la gestión, por motivos de tiempos de firma e inicio de los mismos, con miras a garantizar el principio de anualidad</t>
        </r>
      </text>
    </comment>
    <comment ref="AH18" authorId="1">
      <text>
        <r>
          <rPr>
            <b/>
            <sz val="12"/>
            <rFont val="Tahoma"/>
            <family val="2"/>
          </rPr>
          <t>Isabella Bislick:</t>
        </r>
        <r>
          <rPr>
            <sz val="12"/>
            <rFont val="Tahoma"/>
            <family val="2"/>
          </rPr>
          <t xml:space="preserve">
Se ajusta valor en atención a reducción prsupuestal de $163.196.000</t>
        </r>
      </text>
    </comment>
    <comment ref="V20" authorId="0">
      <text>
        <r>
          <rPr>
            <b/>
            <sz val="10"/>
            <rFont val="Tahoma"/>
            <family val="2"/>
          </rPr>
          <t>PAOLA.MORENO:</t>
        </r>
        <r>
          <rPr>
            <sz val="10"/>
            <rFont val="Tahoma"/>
            <family val="2"/>
          </rPr>
          <t xml:space="preserve">
Se tramitó liberación de recursos por fallecimiento del contratista</t>
        </r>
      </text>
    </comment>
    <comment ref="W20" authorId="0">
      <text>
        <r>
          <rPr>
            <b/>
            <sz val="10"/>
            <rFont val="Tahoma"/>
            <family val="2"/>
          </rPr>
          <t>PAOLA.MORENO:</t>
        </r>
        <r>
          <rPr>
            <sz val="10"/>
            <rFont val="Tahoma"/>
            <family val="2"/>
          </rPr>
          <t xml:space="preserve">
Alcance a solicitud de anulación o liberación de saldo por fallecimiento de contratista</t>
        </r>
      </text>
    </comment>
    <comment ref="AF20" authorId="1">
      <text>
        <r>
          <rPr>
            <b/>
            <sz val="12"/>
            <rFont val="Tahoma"/>
            <family val="2"/>
          </rPr>
          <t>Isabella Bislick:</t>
        </r>
        <r>
          <rPr>
            <sz val="12"/>
            <rFont val="Tahoma"/>
            <family val="2"/>
          </rPr>
          <t xml:space="preserve">
Se tramitó liberación de saldo a favor de la Entidad, en atención a liquidación de contrato de prestación de servicios profesionales por terminación anticipada.</t>
        </r>
      </text>
    </comment>
    <comment ref="AG20" authorId="1">
      <text>
        <r>
          <rPr>
            <b/>
            <sz val="12"/>
            <rFont val="Tahoma"/>
            <family val="2"/>
          </rPr>
          <t>Isabella Bislick:</t>
        </r>
        <r>
          <rPr>
            <sz val="12"/>
            <rFont val="Tahoma"/>
            <family val="2"/>
          </rPr>
          <t xml:space="preserve">
Se tramitó liberación de saldo a favor de la Entidad, en atención a liquidación de contrato de prestación de servicios de apoyo a la gestión  por terminación anticipada.</t>
        </r>
      </text>
    </comment>
    <comment ref="AB24" authorId="0">
      <text>
        <r>
          <rPr>
            <b/>
            <sz val="12"/>
            <rFont val="Tahoma"/>
            <family val="2"/>
          </rPr>
          <t>PAOLA.MORENO:</t>
        </r>
        <r>
          <rPr>
            <sz val="12"/>
            <rFont val="Tahoma"/>
            <family val="2"/>
          </rPr>
          <t xml:space="preserve">
Se reduce presupuestalmente esta meta (traslado entre proyectos $16.812.000 -  rad. 2019IE191367), por saldo producto del tiempo que conllevó cada proceso contractual, la reducción de los plazos a 11 y 10 meses, según cada caso, y la garantía del principio de anualidad.</t>
        </r>
      </text>
    </comment>
    <comment ref="AC24" authorId="1">
      <text>
        <r>
          <rPr>
            <b/>
            <sz val="12"/>
            <rFont val="Tahoma"/>
            <family val="2"/>
          </rPr>
          <t>Isabella Bislick:</t>
        </r>
        <r>
          <rPr>
            <sz val="12"/>
            <rFont val="Tahoma"/>
            <family val="2"/>
          </rPr>
          <t xml:space="preserve">
Se adicionó presupuestalmente esta meta ($8.428.000 - rad. 2019IE277987), con el fin de contar con el personal suficiente, competente y por el tiempo requerido para la realización de las actividades programadas para finales de la vigencia 2019 y principios de 2020, garantizando la prestación del servicio de manera ininterrumpida.
Igualmente, se redujo presupuestalmente en $86.000, teniendo en cuenta saldo sin ejecutar en concepto de gasto 0858-Salud ocupacional contratistas. (rad. 2019IE295157)</t>
        </r>
      </text>
    </comment>
    <comment ref="AH24" authorId="1">
      <text>
        <r>
          <rPr>
            <b/>
            <sz val="12"/>
            <rFont val="Tahoma"/>
            <family val="2"/>
          </rPr>
          <t>Isabella Bislick:</t>
        </r>
        <r>
          <rPr>
            <sz val="12"/>
            <rFont val="Tahoma"/>
            <family val="2"/>
          </rPr>
          <t xml:space="preserve">
Se ajusta valor en atención a reducción prsupuestal de $20.691.000</t>
        </r>
      </text>
    </comment>
    <comment ref="V30" authorId="0">
      <text>
        <r>
          <rPr>
            <b/>
            <sz val="10"/>
            <rFont val="Tahoma"/>
            <family val="2"/>
          </rPr>
          <t>PAOLA.MORENO:</t>
        </r>
        <r>
          <rPr>
            <sz val="10"/>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AD32" authorId="1">
      <text>
        <r>
          <rPr>
            <b/>
            <sz val="12"/>
            <rFont val="Tahoma"/>
            <family val="2"/>
          </rPr>
          <t>Isabella Bislick:</t>
        </r>
        <r>
          <rPr>
            <sz val="12"/>
            <rFont val="Tahoma"/>
            <family val="2"/>
          </rPr>
          <t xml:space="preserve">
Se requiere cierre de meta proyecto de inversión y meta plan de desarrollo asociada, teniendo en cuenta el pago de la totalidad de las reservas presupuestales</t>
        </r>
      </text>
    </comment>
    <comment ref="AB36" authorId="0">
      <text>
        <r>
          <rPr>
            <b/>
            <sz val="12"/>
            <rFont val="Tahoma"/>
            <family val="2"/>
          </rPr>
          <t>PAOLA.MORENO:</t>
        </r>
        <r>
          <rPr>
            <sz val="12"/>
            <rFont val="Tahoma"/>
            <family val="2"/>
          </rPr>
          <t xml:space="preserve">
Se reduce presupuestalmente esta meta (traslado entre proyectos $13.160.000 con concepto favorable de la SDP - rad. 2-2019-55318), por saldo producto del tiempo que conllevó el proceso contractual, la reducción del plazo a 10 meses y la garantía del principio de anualidad.</t>
        </r>
      </text>
    </comment>
    <comment ref="AH36" authorId="1">
      <text>
        <r>
          <rPr>
            <b/>
            <sz val="12"/>
            <rFont val="Tahoma"/>
            <family val="2"/>
          </rPr>
          <t>Isabella Bislick:</t>
        </r>
        <r>
          <rPr>
            <sz val="12"/>
            <rFont val="Tahoma"/>
            <family val="2"/>
          </rPr>
          <t xml:space="preserve">
Se ajusta valor en atención a reducción prsupuestal de $33.329.000</t>
        </r>
      </text>
    </comment>
    <comment ref="AJ36" authorId="2">
      <text>
        <r>
          <rPr>
            <b/>
            <sz val="12"/>
            <rFont val="Tahoma"/>
            <family val="2"/>
          </rPr>
          <t>JUSTIFICACIÓN:</t>
        </r>
        <r>
          <rPr>
            <sz val="12"/>
            <rFont val="Tahoma"/>
            <family val="2"/>
          </rPr>
          <t xml:space="preserve">
A pesar que no hubo compromiso de recursos durante este trimestre, el equipo de trabajo de la Subsecretaría General y de Control Disciplinario adelantó la gestión correspondiente para cumplir con la meta, por lo que considera apropiado reportar cumplimiento de meta y gestión realizada, para la cual cuenta con todos los soportes.
Por otro lado, se contempla realizar inversión durante el segundo trimestre de la vigencia, con el fin de contribuir al cumplimiento del Plan de Acción diseñado y aprobado en cumplimiento del sexto componente del PAAC 2020 - Integridad.</t>
        </r>
      </text>
    </comment>
    <comment ref="AK36" authorId="1">
      <text>
        <r>
          <rPr>
            <b/>
            <sz val="12"/>
            <rFont val="Tahoma"/>
            <family val="2"/>
          </rPr>
          <t>Isabella Bislick:</t>
        </r>
        <r>
          <rPr>
            <sz val="12"/>
            <rFont val="Tahoma"/>
            <family val="2"/>
          </rPr>
          <t xml:space="preserve">
A pesar que no hubo compromiso de recursos durante eel mes de abril, el equipo de trabajo de la Subsecretaría General y de Control Disciplinario adelantó la gestión correspondiente para cumplir con la meta, por lo que considera apropiado reportar cumplimiento de meta y gestión realizada, para la cual cuenta con todos los soportes.
Por otro lado, se contempla realizar inversión durante lo que queda del segundo trimestre, con el fin de contribuir al cumplimiento del Plan de Acción diseñado y aprobado, en cumplimiento del sexto componente del PAAC 2020 - Integridad.</t>
        </r>
      </text>
    </comment>
    <comment ref="AL36" authorId="1">
      <text>
        <r>
          <rPr>
            <b/>
            <sz val="12"/>
            <rFont val="Tahoma"/>
            <family val="2"/>
          </rPr>
          <t>Isabella Bislick:</t>
        </r>
        <r>
          <rPr>
            <sz val="12"/>
            <rFont val="Tahoma"/>
            <family val="2"/>
          </rPr>
          <t xml:space="preserve">
A corte 31-05-2020 quedó un proceso en curso por un monto de $35.000.000 para desarrollar la gestión de integridad, incluida la Semana deI Integridad 2020.
A pesar que no hubo compromiso de recursos durante el mes de mayo, el equipo de trabajo de la Subsecretaría General y de Control Disciplinario adelantó la gestión correspondiente para cumplir con la meta, por lo que se considera apropiado reportar cumplimiento de meta y gestión realizada, lo cual cuenta con todos los soportes.
</t>
        </r>
      </text>
    </comment>
    <comment ref="V42" authorId="0">
      <text>
        <r>
          <rPr>
            <b/>
            <sz val="10"/>
            <rFont val="Tahoma"/>
            <family val="2"/>
          </rPr>
          <t>PAOLA.MORENO:</t>
        </r>
        <r>
          <rPr>
            <sz val="10"/>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 ref="W42" authorId="0">
      <text>
        <r>
          <rPr>
            <b/>
            <sz val="10"/>
            <rFont val="Tahoma"/>
            <family val="2"/>
          </rPr>
          <t>PAOLA.MORENO:</t>
        </r>
        <r>
          <rPr>
            <sz val="10"/>
            <rFont val="Tahoma"/>
            <family val="2"/>
          </rPr>
          <t xml:space="preserve">
Traslado presupuestal de recursos producto de saldo por terminación anticipada de 2 contratos, la no ejecución de un contrato, decisión de la alta gerencia de no adelantar un contrato teniendo en cuenta que con el personal con el que cuenta la SDA se pueden llevar a cabo las actividades planeadas y la decisión de no adelantar una adición a contrato de prestación de servicios, proyectada.</t>
        </r>
      </text>
    </comment>
    <comment ref="AA42"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AB42" authorId="0">
      <text>
        <r>
          <rPr>
            <b/>
            <sz val="12"/>
            <rFont val="Tahoma"/>
            <family val="2"/>
          </rPr>
          <t>PAOLA.MORENO:</t>
        </r>
        <r>
          <rPr>
            <sz val="12"/>
            <rFont val="Tahoma"/>
            <family val="2"/>
          </rPr>
          <t xml:space="preserve">
Se reduce presupuestalmente esta meta (traslado entre proyectos $343.329.000 con concepto favorable de la SDP - rad. 2-2019-55318), por saldo producto del tiempo que conllevó cada proceso contractual, la reducción de plazos a 11, 10, 9, 8 y 7 meses, según cada caso, y la garantía del principio de anualidad.</t>
        </r>
      </text>
    </comment>
    <comment ref="AC42" authorId="1">
      <text>
        <r>
          <rPr>
            <b/>
            <sz val="12"/>
            <rFont val="Tahoma"/>
            <family val="2"/>
          </rPr>
          <t>Isabella Bislick:</t>
        </r>
        <r>
          <rPr>
            <sz val="12"/>
            <rFont val="Tahoma"/>
            <family val="2"/>
          </rPr>
          <t xml:space="preserve">
Se adicionó presupuestalmente esta meta ($19.583.000 - radicados 2019IE277987 y 2019IE261952), con el fin de contar con el personal suficiente, competente y por el tiempo requerido para la realización de las actividades programadas para finales de la vigencia 2019 y principios de 2020, garantizando la elaboración y presentación de informes con corte 31-12-2019, planeación de actividades 2020, armonización plan de desarollo "Bogotá Mejor Para Todos" y en atención a notificación de novedad por parte de contratista de estado de embarazo.
Igualmente, se redujo presupuestalmente en $800.000, teniendo en cuenta saldo sin ejecutar en concepto de gasto 0858-Salud ocupacional contratistas. (rad. 2019IE295157)</t>
        </r>
      </text>
    </comment>
    <comment ref="AH42" authorId="1">
      <text>
        <r>
          <rPr>
            <b/>
            <sz val="12"/>
            <rFont val="Tahoma"/>
            <family val="2"/>
          </rPr>
          <t>Isabella Bislick:</t>
        </r>
        <r>
          <rPr>
            <sz val="12"/>
            <rFont val="Tahoma"/>
            <family val="2"/>
          </rPr>
          <t xml:space="preserve">
Se ajusta valor en atención a reducción prsupuestal de $47.820.000</t>
        </r>
      </text>
    </comment>
    <comment ref="AG44" authorId="1">
      <text>
        <r>
          <rPr>
            <b/>
            <sz val="12"/>
            <rFont val="Tahoma"/>
            <family val="2"/>
          </rPr>
          <t>Isabella Bislick:</t>
        </r>
        <r>
          <rPr>
            <sz val="12"/>
            <rFont val="Tahoma"/>
            <family val="2"/>
          </rPr>
          <t xml:space="preserve">
Se tramitó liberación de saldo a favor de la Entidad, en atención a liquidación de contrato de prestación de servicios profesionales  por terminación anticipada.</t>
        </r>
      </text>
    </comment>
    <comment ref="AH44" authorId="1">
      <text>
        <r>
          <rPr>
            <b/>
            <sz val="12"/>
            <rFont val="Tahoma"/>
            <family val="2"/>
          </rPr>
          <t>Isabella Bislick:</t>
        </r>
        <r>
          <rPr>
            <sz val="12"/>
            <rFont val="Tahoma"/>
            <family val="2"/>
          </rPr>
          <t xml:space="preserve">
Se tramitó liberación de saldo a favor de la Entidad, en atención a liquidación de contrato de prestación de servicios profesionales  por terminación anticipada.</t>
        </r>
      </text>
    </comment>
    <comment ref="AA48"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AB48" authorId="0">
      <text>
        <r>
          <rPr>
            <b/>
            <sz val="12"/>
            <rFont val="Tahoma"/>
            <family val="2"/>
          </rPr>
          <t>PAOLA.MORENO:</t>
        </r>
        <r>
          <rPr>
            <sz val="12"/>
            <rFont val="Tahoma"/>
            <family val="2"/>
          </rPr>
          <t xml:space="preserve">
Se reduce presupuestalmente esta meta (traslado entre proyectos $65.385.192 con concepto favorable de la SDP - rad. 2-2019-55318), por saldo producto del tiempo que conllevó cada proceso contractual, la reducción de plazos a 11, 10, 8 y 7 meses, según cada caso, y la garantía del principio de anualidad.
Adicionalmente, producto del ejercicio realizado en la etapa precontractual de cada uno de los procesos para la adquisición de bienes y/o servicios, los estudios de mercado arrojaron menores valores, quedando un saldo programado en necesidades de otros proyectos en la SDA.</t>
        </r>
      </text>
    </comment>
    <comment ref="AC48" authorId="1">
      <text>
        <r>
          <rPr>
            <b/>
            <sz val="12"/>
            <rFont val="Tahoma"/>
            <family val="2"/>
          </rPr>
          <t>Isabella Bislick:</t>
        </r>
        <r>
          <rPr>
            <sz val="12"/>
            <rFont val="Tahoma"/>
            <family val="2"/>
          </rPr>
          <t xml:space="preserve">
Se redujo presupuestalmente esta meta ($6.423.000 - rad. 2019IE2619522), teniendo en cuenta saldo resultado de revisión de fechas de terminación de contratos de prestación de servicios profesionales y la necesidad de contar con presupuesto necesario para adicionar un contrato de prestación de servicios profesionales de otra meta, una vez notificada novedad por parte de contratista de su estado de embarazo.
Al finalizar la vigencia, se adicionó presupuestalmente en $2.786.000, debido a necesidad de contar con personal para elaboración y presentación de informes de cierre de vigencia 2019 (rad. 2019IE295157)</t>
        </r>
      </text>
    </comment>
    <comment ref="AH48" authorId="1">
      <text>
        <r>
          <rPr>
            <b/>
            <sz val="12"/>
            <rFont val="Tahoma"/>
            <family val="2"/>
          </rPr>
          <t>Isabella Bislick:</t>
        </r>
        <r>
          <rPr>
            <sz val="12"/>
            <rFont val="Tahoma"/>
            <family val="2"/>
          </rPr>
          <t xml:space="preserve">
Se ajusta valor en atención a reducción prsupuestal de $26.626.000</t>
        </r>
      </text>
    </comment>
  </commentList>
</comments>
</file>

<file path=xl/comments4.xml><?xml version="1.0" encoding="utf-8"?>
<comments xmlns="http://schemas.openxmlformats.org/spreadsheetml/2006/main">
  <authors>
    <author>Isabella Bislick</author>
  </authors>
  <commentList>
    <comment ref="H10" authorId="0">
      <text>
        <r>
          <rPr>
            <b/>
            <sz val="12"/>
            <rFont val="Tahoma"/>
            <family val="2"/>
          </rPr>
          <t>Isabella Bislick:</t>
        </r>
        <r>
          <rPr>
            <sz val="12"/>
            <rFont val="Tahoma"/>
            <family val="2"/>
          </rPr>
          <t xml:space="preserve">
Se ajusta valor en atención a reducción prsupuestal de $49.729.000</t>
        </r>
      </text>
    </comment>
    <comment ref="H16" authorId="0">
      <text>
        <r>
          <rPr>
            <b/>
            <sz val="12"/>
            <rFont val="Tahoma"/>
            <family val="2"/>
          </rPr>
          <t>Isabella Bislick:</t>
        </r>
        <r>
          <rPr>
            <sz val="12"/>
            <rFont val="Tahoma"/>
            <family val="2"/>
          </rPr>
          <t xml:space="preserve">
Se ajusta valor en atención a reducción prsupuestal de $20.691.000</t>
        </r>
      </text>
    </comment>
    <comment ref="H28" authorId="0">
      <text>
        <r>
          <rPr>
            <b/>
            <sz val="9"/>
            <rFont val="Tahoma"/>
            <family val="2"/>
          </rPr>
          <t>Isabella Bislick:</t>
        </r>
        <r>
          <rPr>
            <sz val="9"/>
            <rFont val="Tahoma"/>
            <family val="2"/>
          </rPr>
          <t xml:space="preserve">
</t>
        </r>
        <r>
          <rPr>
            <sz val="12"/>
            <rFont val="Tahoma"/>
            <family val="2"/>
          </rPr>
          <t>Se ajusta valor en atención a reducción prsupuestal de $26.626.000</t>
        </r>
      </text>
    </comment>
    <comment ref="H34" authorId="0">
      <text>
        <r>
          <rPr>
            <b/>
            <sz val="12"/>
            <rFont val="Tahoma"/>
            <family val="2"/>
          </rPr>
          <t>Isabella Bislick:</t>
        </r>
        <r>
          <rPr>
            <sz val="12"/>
            <rFont val="Tahoma"/>
            <family val="2"/>
          </rPr>
          <t xml:space="preserve">
Se ajusta valor en atención a reducción prsupuestal de $33.329.000</t>
        </r>
      </text>
    </comment>
    <comment ref="I34" authorId="0">
      <text>
        <r>
          <rPr>
            <b/>
            <sz val="9"/>
            <rFont val="Tahoma"/>
            <family val="2"/>
          </rPr>
          <t>Isabella Bislick:</t>
        </r>
        <r>
          <rPr>
            <sz val="9"/>
            <rFont val="Tahoma"/>
            <family val="2"/>
          </rPr>
          <t xml:space="preserve">
A pesar que no hubo compromiso de recursos durante este trimestre, el equipo de trabajo de la Subsecretaría General y de Control Disciplinario adelantó la gestión correspondiente para cumplir con la meta, por lo que considera apropiado reportar cumplimiento de meta y gestión realizada, para la cual cuenta con todos los soportes.
Por otro lado, se contempla realizar inversión durante el segundo trimestre de la vigencia, con el fin de contribuir al cumplimiento del Plan de Acción diseñado y aprobado en cumplimiento del sexto componente del PAAC 2020 - Integridad.</t>
        </r>
      </text>
    </comment>
    <comment ref="J34" authorId="0">
      <text>
        <r>
          <rPr>
            <b/>
            <sz val="9"/>
            <rFont val="Tahoma"/>
            <family val="2"/>
          </rPr>
          <t>Isabella Bislick:</t>
        </r>
        <r>
          <rPr>
            <sz val="9"/>
            <rFont val="Tahoma"/>
            <family val="2"/>
          </rPr>
          <t xml:space="preserve">
A pesar que no hubo compromiso de recursos durante eel mes de abril, el equipo de trabajo de la Subsecretaría General y de Control Disciplinario adelantó la gestión correspondiente para cumplir con la meta, por lo que considera apropiado reportar cumplimiento de meta y gestión realizada, para la cual cuenta con todos los soportes.
Por otro lado, se contempla realizar inversión durante lo que queda del segundo trimestre, con el fin de contribuir al cumplimiento del Plan de Acción diseñado y aprobado, en cumplimiento del sexto componente del PAAC 2020 - Integridad.</t>
        </r>
      </text>
    </comment>
    <comment ref="K34" authorId="0">
      <text>
        <r>
          <rPr>
            <b/>
            <sz val="12"/>
            <rFont val="Tahoma"/>
            <family val="2"/>
          </rPr>
          <t>Isabella Bislick:</t>
        </r>
        <r>
          <rPr>
            <sz val="12"/>
            <rFont val="Tahoma"/>
            <family val="2"/>
          </rPr>
          <t xml:space="preserve">
A corte 31-05-2020 quedó un proceso en curso por un monto de $35.000.000 para desarrollar la gestión de integridad, incluida la Semana deI Integridad 2020.
A pesar que no hubo compromiso de recursos durante el mes de mayo, el equipo de trabajo de la Subsecretaría General y de Control Disciplinario adelantó la gestión correspondiente para cumplir con la meta, por lo que se considera apropiado reportar cumplimiento de meta y gestión realizada, lo cual cuenta con todos los soportes.</t>
        </r>
      </text>
    </comment>
    <comment ref="H40" authorId="0">
      <text>
        <r>
          <rPr>
            <b/>
            <sz val="12"/>
            <rFont val="Tahoma"/>
            <family val="2"/>
          </rPr>
          <t>Isabella Bislick:</t>
        </r>
        <r>
          <rPr>
            <sz val="12"/>
            <rFont val="Tahoma"/>
            <family val="2"/>
          </rPr>
          <t xml:space="preserve">
Se ajusta valor en atención a reducción prsupuestal de $47.820.000</t>
        </r>
      </text>
    </comment>
    <comment ref="G42" authorId="0">
      <text>
        <r>
          <rPr>
            <b/>
            <sz val="9"/>
            <rFont val="Tahoma"/>
            <family val="2"/>
          </rPr>
          <t>Isabella Bislick:</t>
        </r>
        <r>
          <rPr>
            <sz val="9"/>
            <rFont val="Tahoma"/>
            <family val="2"/>
          </rPr>
          <t xml:space="preserve">
Se tramitó liberación de saldo a favor de la Entidad, en atención a liquidación de contrato de prestación de servicios profesionales  por terminación anticipada.</t>
        </r>
      </text>
    </comment>
    <comment ref="H42" authorId="0">
      <text>
        <r>
          <rPr>
            <b/>
            <sz val="12"/>
            <rFont val="Tahoma"/>
            <family val="2"/>
          </rPr>
          <t>Isabella Bislick:</t>
        </r>
        <r>
          <rPr>
            <sz val="12"/>
            <rFont val="Tahoma"/>
            <family val="2"/>
          </rPr>
          <t xml:space="preserve">
Se tramitó liberación de saldo a favor de la Entidad, en atención a liquidación de contrato de prestación de servicios profesionales  por terminación anticipada.</t>
        </r>
      </text>
    </comment>
    <comment ref="H78" authorId="0">
      <text>
        <r>
          <rPr>
            <b/>
            <sz val="12"/>
            <rFont val="Tahoma"/>
            <family val="2"/>
          </rPr>
          <t>Isabella Bislick:</t>
        </r>
        <r>
          <rPr>
            <sz val="12"/>
            <rFont val="Tahoma"/>
            <family val="2"/>
          </rPr>
          <t xml:space="preserve">
Se ajusta valor en atención a reducción prsupuestal de $163.196.000</t>
        </r>
      </text>
    </comment>
  </commentList>
</comments>
</file>

<file path=xl/sharedStrings.xml><?xml version="1.0" encoding="utf-8"?>
<sst xmlns="http://schemas.openxmlformats.org/spreadsheetml/2006/main" count="807" uniqueCount="343">
  <si>
    <t>DEPENDENCIA:</t>
  </si>
  <si>
    <t>Programa Plan de Desarrollo</t>
  </si>
  <si>
    <t>CÓDIGO Y NOMBRE PROYECTO:</t>
  </si>
  <si>
    <t>Eje Plan de Desarrollo</t>
  </si>
  <si>
    <t>MAR</t>
  </si>
  <si>
    <t>MAGNITUD META</t>
  </si>
  <si>
    <t>PRESUPUESTO VIGENCIA</t>
  </si>
  <si>
    <t>MAGNITUD META DE RESERVAS</t>
  </si>
  <si>
    <t>RESERVA PRESUPUESTAL</t>
  </si>
  <si>
    <t>TOTAL MAGNITUD META</t>
  </si>
  <si>
    <t xml:space="preserve">TOTAL PRESUPUESTO </t>
  </si>
  <si>
    <t>TOTAL PROYECTO</t>
  </si>
  <si>
    <t>Ene</t>
  </si>
  <si>
    <t>Feb</t>
  </si>
  <si>
    <t>Mar</t>
  </si>
  <si>
    <t>Abr</t>
  </si>
  <si>
    <t>May</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</si>
  <si>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</si>
  <si>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</si>
  <si>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</si>
  <si>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</si>
  <si>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</si>
  <si>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</si>
  <si>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</si>
  <si>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</si>
  <si>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</si>
  <si>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</si>
  <si>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</si>
  <si>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</si>
  <si>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</si>
  <si>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</si>
  <si>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</si>
  <si>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</si>
  <si>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</si>
  <si>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</si>
  <si>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</si>
  <si>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</si>
  <si>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</si>
  <si>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</si>
  <si>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</si>
  <si>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</si>
  <si>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</si>
  <si>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</si>
  <si>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</si>
  <si>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1, LÍNEA DE ACCIÓN</t>
  </si>
  <si>
    <t>2, META DE PROYECTO</t>
  </si>
  <si>
    <t>3, ACTIVIDAD</t>
  </si>
  <si>
    <t>VARIABLES</t>
  </si>
  <si>
    <t xml:space="preserve">6,PONDERACIÓN VERTICAL </t>
  </si>
  <si>
    <t>6,1 META</t>
  </si>
  <si>
    <t>6,2 ACTIVIDAD</t>
  </si>
  <si>
    <t>TOTAL PRESUPUESTO</t>
  </si>
  <si>
    <t>TOTALES Rec. Reservas</t>
  </si>
  <si>
    <t>TOTALES Rec. Vigencia</t>
  </si>
  <si>
    <t>TOTAL RECURSOS VIGENCIA</t>
  </si>
  <si>
    <t>TOTAL MAGNITUD</t>
  </si>
  <si>
    <t>Usaquén</t>
  </si>
  <si>
    <t>Marzo</t>
  </si>
  <si>
    <t xml:space="preserve">6, ACTUALIZACIÓN </t>
  </si>
  <si>
    <t>3, Nombre -Punto de inversión (Escala: Localidad, Especial, Distrital)
Breve descripción del punto de inversión.</t>
  </si>
  <si>
    <t>PROGRAMACIÓN INICIAL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</si>
  <si>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</si>
  <si>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</si>
  <si>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</si>
  <si>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</si>
  <si>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</si>
  <si>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</si>
  <si>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</si>
  <si>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</si>
  <si>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</si>
  <si>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</si>
  <si>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</si>
  <si>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</si>
  <si>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</si>
  <si>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</si>
  <si>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</si>
  <si>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</si>
  <si>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</si>
  <si>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</si>
  <si>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</si>
  <si>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1100 - DIRECCIONAMIENTO ESTRATÉGICO, COORDINACIÓN Y ORIENTACIÓN DE LA SDA</t>
  </si>
  <si>
    <t>Mantener 1 Sistema de Control Interno</t>
  </si>
  <si>
    <t>Seguimiento 100 % de la Ley 1712 y 1474</t>
  </si>
  <si>
    <t>Operar Un Proceso de Direccionamiento Estratégico</t>
  </si>
  <si>
    <t>Implementar Un Plan de Adecuación y Sostenibilidad SIG-MIPG en la SDA</t>
  </si>
  <si>
    <t>Incrementar 90 % la Sostenibilidad del SIG en la SDA</t>
  </si>
  <si>
    <t>Seguimiento 100%  PQR´s Asignadas Respondidas</t>
  </si>
  <si>
    <t>Mantener Mínimo 8 Puntos Habilitados de Atención al Ciudadano</t>
  </si>
  <si>
    <t xml:space="preserve">Distrital. 
Descripción: Procesos de la Entidad. Realizar evaluacion y seguimiento a la gestion y procesos institucionales de la SDA. </t>
  </si>
  <si>
    <t>Distrital. 
Descripción: Oportunidad y calidad de las respuestas de PQRS dadas por la entidad.</t>
  </si>
  <si>
    <t xml:space="preserve">Distrital. 
Descripción: Acciones para la implementacion y desarrollo del SIG en la Entidad. </t>
  </si>
  <si>
    <t xml:space="preserve">Distrital. 
Descripción: Acciones para la adecuación y sostenibilidad SIG-MIPG en la Entidad. </t>
  </si>
  <si>
    <t>Distrital
Descripción: Cumplimiento de requisitos establecidos en la Ley de Transparencia y del Plan Anticorrupcion y de Atencion al Ciudadano 2019 en la Entidad, competencia de la SGCD</t>
  </si>
  <si>
    <t>Distrital.
Descripción: Atender, gestionar, manejar y coordinar los procesos misionales y proyectos para la administracion del medio ambiente distrital.</t>
  </si>
  <si>
    <t>Distrito Capital - Chapinero
Descripción: Mantener mínimo 8 puntos habilitados de atención al ciudadano</t>
  </si>
  <si>
    <t>Punto de Inversión Bosa</t>
  </si>
  <si>
    <t>Punto de Inversión Kennedy</t>
  </si>
  <si>
    <t>Punto de Inversión Fontibón</t>
  </si>
  <si>
    <t>Punto de Inversión Suba</t>
  </si>
  <si>
    <t>Punto de Inversión Teusaquillo</t>
  </si>
  <si>
    <t>Punto de Inversión Engativa</t>
  </si>
  <si>
    <t>Punto de Inversión Usaquén</t>
  </si>
  <si>
    <t>7, SEGUIMIENTO</t>
  </si>
  <si>
    <t>Distrito Capital</t>
  </si>
  <si>
    <t>Chapinero</t>
  </si>
  <si>
    <t>Chapinero Central</t>
  </si>
  <si>
    <t xml:space="preserve">Avenida Caracas N° 54 - 38 </t>
  </si>
  <si>
    <t xml:space="preserve">Desde este punto de inversión no se hace identificación de genero </t>
  </si>
  <si>
    <t>Desde nuestra competencia no se hace distinción para los grupos Etareos</t>
  </si>
  <si>
    <t>Todos los Grupos</t>
  </si>
  <si>
    <t>No Identifica Grupos Etnicos</t>
  </si>
  <si>
    <t>Bosa</t>
  </si>
  <si>
    <t>Apogeo</t>
  </si>
  <si>
    <t>Olarte</t>
  </si>
  <si>
    <t>Avenida Calle 57 R SUR # 72 D - 12</t>
  </si>
  <si>
    <t>Kennedy</t>
  </si>
  <si>
    <t>Gran Britalia</t>
  </si>
  <si>
    <t>Tintalito</t>
  </si>
  <si>
    <t>Av Carrera 86 No. 43 - 55 Sur</t>
  </si>
  <si>
    <t>Fontibón</t>
  </si>
  <si>
    <t>Zona Franca</t>
  </si>
  <si>
    <t>Diagonal 16 No. 104 51</t>
  </si>
  <si>
    <t>Suba</t>
  </si>
  <si>
    <t>El Pino</t>
  </si>
  <si>
    <t>Calle 145 No. 103B 90</t>
  </si>
  <si>
    <t>Quinta Paredes</t>
  </si>
  <si>
    <t>Teusaquillo</t>
  </si>
  <si>
    <t>Carrera 30 No. 25-90 supercade CAD</t>
  </si>
  <si>
    <t>Villa Gladys</t>
  </si>
  <si>
    <t>Transversal 113b # 66-54</t>
  </si>
  <si>
    <t>Engativá</t>
  </si>
  <si>
    <t>Toberín</t>
  </si>
  <si>
    <t>El Toberín</t>
  </si>
  <si>
    <t>Carrera 21 # 169 - 62, Centro Comercial Stuttgart. Local 118</t>
  </si>
  <si>
    <t>TOTAL</t>
  </si>
  <si>
    <t xml:space="preserve">9,3NUMERO INTERSEXUAL </t>
  </si>
  <si>
    <t>9,4 GRUPO ETARIO</t>
  </si>
  <si>
    <t>9,5 CONDICION POBLACIONAL</t>
  </si>
  <si>
    <t>9,6 GRUPOS ETNICOS</t>
  </si>
  <si>
    <t>9,7 TOTAL POBLACIÓN
PERSONAS/CANTIDAD</t>
  </si>
  <si>
    <t>SUBSECRETARÍA GENERAL Y DE CONTROL DISCIPLINARIO</t>
  </si>
  <si>
    <t>Gobierno Abierto y Transparente</t>
  </si>
  <si>
    <t>Seguimiento 100% de la Ley 1712 Y 1474</t>
  </si>
  <si>
    <t>X</t>
  </si>
  <si>
    <t>15. FUENTE DE EVIDENCIAS</t>
  </si>
  <si>
    <t>14. BENEFICIOS</t>
  </si>
  <si>
    <t xml:space="preserve">13. SOLUCIONES PLANTEADAS </t>
  </si>
  <si>
    <t xml:space="preserve">12. RETRASOS 
</t>
  </si>
  <si>
    <t>11. DESCRIPCIÓN DE LOS AVANCES Y LOGROS ALCANZADOS</t>
  </si>
  <si>
    <t>10. % DE AVANCE CUATRIENIO</t>
  </si>
  <si>
    <t>9. % CUMPLIMIENTO ACUMULADO (Vigencia)</t>
  </si>
  <si>
    <t>8. EJECUCIÓN</t>
  </si>
  <si>
    <t>8.1 SEGUIMIENTO VIGENCIA ACTUAL</t>
  </si>
  <si>
    <t>7. PROGRAMACIÓN - ACTUALIZACIÓN</t>
  </si>
  <si>
    <t>6. MAGNITUD PD INCIAL CUATRIENIO</t>
  </si>
  <si>
    <t>5. VARIABLE REQUERIDA</t>
  </si>
  <si>
    <t>4. COD. META PROYECTO PRIORITARIO O ESTRATÉGICO</t>
  </si>
  <si>
    <t>3. COD. META PDD A QUE SE ASOCIA META PROY</t>
  </si>
  <si>
    <t>2.3 TIPOLOGÍA</t>
  </si>
  <si>
    <t>2.2 META</t>
  </si>
  <si>
    <t>2.1 COD.</t>
  </si>
  <si>
    <t>2.  META DE PROYECTO</t>
  </si>
  <si>
    <t>1. LÍNEA DE ACCIÓN</t>
  </si>
  <si>
    <t>4. SE EJECUTA CON RECURSOS DE:</t>
  </si>
  <si>
    <t>4.1 VIGENCIA</t>
  </si>
  <si>
    <t>4.2 RESERVA</t>
  </si>
  <si>
    <t xml:space="preserve">Gobierno Abierto y Transparente </t>
  </si>
  <si>
    <t>Incrementar 90 % la Sostenibilidad el SIG en la SDA</t>
  </si>
  <si>
    <t>Constante</t>
  </si>
  <si>
    <t>Creciente</t>
  </si>
  <si>
    <t>SÉPTIMO EJE TRANSVERSAL: GOBIERNO LEGÍTIMO, FORTALECIMIENTO LOCAL Y EFICIENCIA.</t>
  </si>
  <si>
    <t>42. TRANSPARENCIA, GESTIÓN PÚBLICA Y SERVICIO A LA CIUDADANÍA</t>
  </si>
  <si>
    <t>1. CATEGORIA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</si>
  <si>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</si>
  <si>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</si>
  <si>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</si>
  <si>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</si>
  <si>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</si>
  <si>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</si>
  <si>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</si>
  <si>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</si>
  <si>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</si>
  <si>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3.7 SEGUIMIENTO VIGENCIA ACTUAL</t>
  </si>
  <si>
    <t>3.6 PROGRAMACIÓN - ACTUALIZACIÓN</t>
  </si>
  <si>
    <t>3.5 MAGNITUD PD</t>
  </si>
  <si>
    <t>3.4 TIPOLOGÍA</t>
  </si>
  <si>
    <t>3.3 UNIDAD DE MEDIDA</t>
  </si>
  <si>
    <t>3.2 INDICADOR</t>
  </si>
  <si>
    <t>3.1 COD.</t>
  </si>
  <si>
    <t>2.,2  META PLAN DE DESARROLLO</t>
  </si>
  <si>
    <t xml:space="preserve">1.2 PROYECTO </t>
  </si>
  <si>
    <t>1.1 COD.</t>
  </si>
  <si>
    <t>PROGRAMA</t>
  </si>
  <si>
    <t>Gestión Pública efectiva y eficiente para brindar un mejor servicio para todos</t>
  </si>
  <si>
    <t>Mejorar el Índice de Gobierno Abierto para la ciudad en diez puntos (Meta Resultado)</t>
  </si>
  <si>
    <t>Mejorar el Índice de Gobierno Abierto en 4 puntos</t>
  </si>
  <si>
    <t>Numérico</t>
  </si>
  <si>
    <t>Fortalecimiento a la gestión pública efectiva y eficiente</t>
  </si>
  <si>
    <t>Llevar a un 100% la implementación de las leyes 1712 de 2014 (Ley de Transparencia y del Derecho de Acceso a la Información Pública) y 1474 de 2011</t>
  </si>
  <si>
    <t>% de avance en la implementación de las Leyes 1712 de 2014 y 1474 de 2011</t>
  </si>
  <si>
    <t>Porcentaje</t>
  </si>
  <si>
    <t>Suma</t>
  </si>
  <si>
    <t>% de sostenibilidad del Sistema Integrado de Gestión en el Gobierno Distrital</t>
  </si>
  <si>
    <t>Gestionar el 100% del Plan de Adecuación y Sostenibilidad SIGD-MIPG</t>
  </si>
  <si>
    <t>% de ejecución del plan de adecuación y sostenibilidad SIGD-MIPG en las entidades distritales</t>
  </si>
  <si>
    <t>FORMULACIÓN RESERVAS</t>
  </si>
  <si>
    <t>Distrito Capital - Chapinero</t>
  </si>
  <si>
    <t>SEGUIM. MARZO RESERVAS</t>
  </si>
  <si>
    <t>SEGUIM. JUNIO RESERVAS</t>
  </si>
  <si>
    <t>Código: PE01-PR02-F2</t>
  </si>
  <si>
    <t>4. Elaborar y presentar informes normativos.</t>
  </si>
  <si>
    <t>5. Seguimiento a la sostenibilidad y gestión del servicio a la ciudadanía de la Secretaría Distrital de Ambiente.</t>
  </si>
  <si>
    <t xml:space="preserve">6. Realizar gestión, seguimiento y control a las metas establecidas para el  grupo Servicio al Ciudadano y Correspondencia, en el Plan Anticorrupción y de Atención al Ciudadano. </t>
  </si>
  <si>
    <t>8. Realizar control a gestión en puntos de atención presencial de la SDA, con seguimiento a satisfacción ciudadana, entrenamiento al recurso humano y demás variables relevantes.</t>
  </si>
  <si>
    <t>12. Seguimiento al cumplimiento de los planes de mejoramiento, plan de manejo de riesgos e indicadores,  incluyendo su actualización.</t>
  </si>
  <si>
    <t>14. Actualización o ajuste de la documentación del Sistema Integrado de Gestión de la SDA.</t>
  </si>
  <si>
    <t>15. Verificar que los 176 ítems que componen la "Matriz de Cumplimiento y Sostenibilidad de la Ley 1712 de 2014", estén dispuestos conforme a la normatividad vigente.</t>
  </si>
  <si>
    <t>16. Realizar las gestiones necesarias para garantizar que la información alusiva al "Botón de Transparencia y Acceso a la Información", se encuentre disponible, actualizada y accesible para la ciudadanía.</t>
  </si>
  <si>
    <t>20. Adelantar acciones preventivas disciplinarias.</t>
  </si>
  <si>
    <t>21. Actualizar y mantener en la plataforma del SIDD, el 100% de los expedientes físicos de la oficina de Control Interno Disciplinario.</t>
  </si>
  <si>
    <t>23. Atender el 100% de derechos de petición, proposiciones y comentarios a proyectos de acuerdo y de ley, radicados en la SDA por parte de la administración nacional, departamental, municipal y distrital.</t>
  </si>
  <si>
    <t>19. Gestionar los actos administrativos, en custodia de la Subsecretaría General y de Control Disciplinario.</t>
  </si>
  <si>
    <t>17. Promocionar y/o afianzar los valores éticos institucionales y fortalecer la gestión de integridad</t>
  </si>
  <si>
    <t>18. Realizar seguimiento del cumplimiento de los componentes del Plan Anticorrupción y de Atención al Ciudadano 2020, de la Secretaría Distrital de Ambiente</t>
  </si>
  <si>
    <t>9. Realizar seguimiento al trámite y cierre de las PQR´S allegadas a la SDA, en cumplimiento a los términos de ley establecidos por la normatividad legal vigente.</t>
  </si>
  <si>
    <t>24. Asistir al 100% de los Comités de Seguimiento Estratégico, realizados por la Secretaría Distrital de Gobierno.</t>
  </si>
  <si>
    <t>22. Coordinar procesos misionales y proyectos estratégicos para la administración Distrital.</t>
  </si>
  <si>
    <t xml:space="preserve">10. Socialización y seguimiento a informes de claridad, calidez, coherencia y oportunidad de respuestas a peticiones ciudadanas, registradas en el aplicativo Bogotá Te Escucha - SDQS </t>
  </si>
  <si>
    <t>Seguimiento al 100% de las PQR´S Asignadas Respondidas</t>
  </si>
  <si>
    <t>7. Gestión, racionalización y actualización de:
*Guía de Trámites y Servicios
*Sistema Único de Información de Trámites - SUIT.
*Página Web institucional (grupo Servicio al Ciudadano y Correspondencia</t>
  </si>
  <si>
    <t>Mantener Un Sistema de Control Interno</t>
  </si>
  <si>
    <t>Seguimiento 100%  PQR´S Asignadas Respondidas</t>
  </si>
  <si>
    <t>Implementar Un Plan de Adecuación y Sostenibilidad SIG-MIPG, en la SDA</t>
  </si>
  <si>
    <t>FORMULACIÓN 2020</t>
  </si>
  <si>
    <t>SEGUIM. MARZO 2020</t>
  </si>
  <si>
    <t>SEGUIM. JUNIO 2020</t>
  </si>
  <si>
    <t>13. Preparación de auditorías de seguimiento, en el marco del mantenimiento de las certificaciones de la SDA (9001:2015; 14001:2015 y OHSAS 18001:2017).</t>
  </si>
  <si>
    <t>2. Realizar evaluación de riesgos de gestión y corrupción.</t>
  </si>
  <si>
    <t>1. Ejecutar el Plan Anual de Auditorias aprobado para la vigencia.</t>
  </si>
  <si>
    <t>3. Realizar seguimiento a los planes de mejoramiento por procesos  y suscritos ante entes de control, así como los seguimientos espeiales.</t>
  </si>
  <si>
    <t>11. Gestión y seguimiento para la implementación del Plan de Adecuación y Sostenibilidad del SIG-MIPG, en la SDA</t>
  </si>
  <si>
    <t>5, PONDERACIÓN HORIZONTAL AÑO: 2020</t>
  </si>
  <si>
    <t>N/A</t>
  </si>
  <si>
    <t>No se presentaron retrasos en el seguimiento programado</t>
  </si>
  <si>
    <t>No se requirieron acciones, pues no se presentaron retrasos</t>
  </si>
  <si>
    <t>• Correos electrónicos enviados, como punto de control para la gestión documental del SIG
• Informes de resultados por cada proceso (Procedimientos, indicadores, planes institucionales, planes de mejoramiento y Responsabilidad Social)  gestión.
• Actas de reunión
• Presentaciones de las sensibilizaciones realizadas en el marco del Sistema Integrado de Gestión
• La documentación, herramientas de medición y seguimiento establecido en el SIG a través de la intranet y del aplicativo ISOLUCION de la siguiente información: manual de procesos, procesos y procedimientos, encuestas de percepción, indicadores, planes de mejoramiento y riesgos.
• Informe Indicadores y de auditorías externas y contratos (20181462, 20181461, 572018, 582018 y 1022018)</t>
  </si>
  <si>
    <t>55.56%</t>
  </si>
  <si>
    <t>Abril</t>
  </si>
  <si>
    <t>PROGR. ANUAL CORTE  ABR</t>
  </si>
  <si>
    <t>ABR</t>
  </si>
  <si>
    <t>SEGUIM. ABR. 2020</t>
  </si>
  <si>
    <t>SEGUIM. ABR. RESERVAS</t>
  </si>
  <si>
    <t xml:space="preserve">Desde este punto no se identifico </t>
  </si>
  <si>
    <t>Desde este punto no se identifico ninguna condicion en la poblacion</t>
  </si>
  <si>
    <t>Desde este punto no se identicó grupos etnicos</t>
  </si>
  <si>
    <t>• Mejora en los indicadores de cumplimiento de términos en respuesta,s por parte de las diferentes dependencias de la Secretaría Distrital de Ambiente, a PQR´S ingresadas, porducto del seguimiento y control realizado mediante alarmas e informes.
• Facilidad de acceso a radicar PQR´S, por medio de la atención prestada en el canal telefónico y canal virtual.</t>
  </si>
  <si>
    <t xml:space="preserve">1. Matriz de gestión de los puntos de atención - Gestion consolidada
2. Informes de seguimiento a la gestión.
3. Informes de percepción y satisfacción ciudadana mes de abril - canal telefónico.
4. Acta deconfiguracion y parametrizacion Digiturno
5. Guía de Trámites y Servicios – GTYS
6. Actas de entrenamientos a servidores
</t>
  </si>
  <si>
    <t>1.  Proceso Servicio a la Ciudadanía (procedimientos y formatos).
2. Seguimiento a reportes mensuales de seguimiento a las respuestas de PQRSF por parte de la Secretaría General, remitidos a través de correo electrónico Institucional a los líderes de grupo y enlaces de quejas. 
3. Informe mensual de seguimiento a PQR´S, publicado en la página web Institucional.
4. Reporte FOREST (sábana SDQS), emitido por el aplicativo Institucional.</t>
  </si>
  <si>
    <t>• La Entidad se fortaleció en la gestión de sus operaciones en cada uno de los procesos, lo cual permitió dirigir, planear, ejecutar, controlar, hacer seguimiento y evaluar la gestión institucional de la Secretaría, en términos de calidad e integridad del servicio para generar valor público en el Distrito Capital y en los ciudadanos a los que dirige su gestión.
• Cumplimiento normativo mediante la articulación documental de cada uno de los procesos con cada una de las dimensiones y políticas de MIPGS, a través de actualización de la documentación del Sistema integrado de Gestión.
• Se fortaleció la cultura de la Mejora Continua entre los Servidores Públicos.</t>
  </si>
  <si>
    <t xml:space="preserve">• Atención a la normatividad vigente que permite ofrecer a la ciudadanía y partes interesadas información respecto al cumplimiento de la función pública o servicio público de la Entidad. 
• Oferta a la ciudadanía de herramientas para comunicarse permanentemente, facilitando la interacción y garantizando la transparencia en el actuar de la SDA.
•  El cumplimiento de estas leyes, permite que las personas conozcan y hagan seguimiento a las acciones de la Entidad, se fortalece la confianza entre la Entidad y la comunidad, contribuyendo a la veeduría que el ciudadano hace a su gestión y consecuencialmente, fomentando la participación ciudadana en la formulación de política pública. 
• Interiorización de valores que motivan a servidores a realizar sus actividades de manera íntegra, ofreciendo un servicio al ciudadano de calidad.
</t>
  </si>
  <si>
    <t>• Apoyo de proyectos estratégicos para la administración distrital que conllevan beneficios para toda la ciudadanía, de tipo ambiental, infraestructura, entre otros.
• Fortalecimiento de las relaciones con entes de control político a través de rendición de cuentas acerca de las justificaciones del actuar de la SDA.
•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 Garantía de control de la honestidad, transparencia y no corrupción en el actuar de los servidores de la entidad, a través del cumplimiento de la normatividad vigente en lo relacionado con el control disciplinario.</t>
  </si>
  <si>
    <t>Durante el mes de mayo de 2020, se elaboraron y entregaron 2 informes de ley, adicionales a los 10 elaborados durante los meses de enero a abril del año en curso: Informe de PQR,  Ley 1474; transmisión del formulario CB0402 seguimiento Plan  de Mejoramiento certificado SIVICOF 2019 rendición cuenta anual; 2 informes de Seguimiento a la Austeridad en el Gasto; resultados del informe pormenorizado al sistema de Control Interno; seguimiento a verificación, recomendaciones y resultados sobre cumplimiento de normas en materia de Derechos de Autor sobre Software; tercer informe de Seguimiento y Evaluación Final del Plan Anticorrupción y de Atención al Ciudadano - PAAC 2019 y Estado de la Gestión de los Riesgos de Corrupción; evaluación institucional a la Gestión por Dependencias; transmisión FURAG - Evaluación del Sistema de Control Interno Institucional; se remitió a la Veeduría Distrital el informe de Control Interno Contable; se comunicó el  informe consolidado del seguimiento al PAAC y de evaluación de la Gestión de los Riesgos de Gestión y de Corrupción (primer cuatrimestre de 2020); e informe de seguimiento a directrices para Prevenir Conductas Irregulares sobre Incumplimiento de Manuales de Funciones y de Procedimientos y Pérdida de Elementos y Documentos Públicos. A 31 de mayo de 2020, se dio cumplimiento a la entrega de 12 informes de ley cumpliendo con el 100% de lo programado en el Plan Anual de Auditoría.</t>
  </si>
  <si>
    <t>PROGR. ANUAL CORTE  MAY</t>
  </si>
  <si>
    <t>MAY</t>
  </si>
  <si>
    <t>Mayo</t>
  </si>
  <si>
    <t>1. Normatividad: Decreto Distrital 807 de 2019, Resolución 915 del 1 de mayo de 2019 de la SDA
2. ISOLUCION-Procedimientos: http://190.27.245.106:8080/Isolucionsda/Documentacion/frmListadoMaestroDocumentos.aspx.
3. Mapa de riesgos consolidado: http://ambientebogota.gov.co/web/transparencia/plan-anticorrupcion-y-de-atencion-al-ciudadano/-/document_library_display/yTv5/view/9544589
4. Documentos: archivo Word del proyecto de Resolución; archivo Excel con el Plan de Adecuación y Sostenibilidad de la Entidad 2020; Plan de Adecuación y Sostenibilidad de MIPG http://www.ambientebogota.gov.co/web/sda/search?p_p_id=3&amp;p_p_lifecycle=0&amp;p_p_state=maximized&amp;p_p_mode=view&amp;p_p_col_id=column-2&amp;p_p_col_pos=1&amp;p_p_col_count=3&amp;_3_struts_action=%2Fsearch%2Fsearch
5. Radicado N° 2020IE88910
6. ISOLUCION - Riesgos DAFP y su seguimiento.</t>
  </si>
  <si>
    <t>1. Radicado 2020IE83341 del 15-05-2020 - Seguimiento al Plan Anticorrupción y de Atención al Ciudadano y de Evaluación de la Gestión de los Riesgos de Gestión y de Corrupción – primer cuatrimestre de 2020
2. Radicado 2020EE81117 del 11-05-2020 - Informe a la  Secretaría Técnica del Subcomité de Asuntos Disciplinarios del Distrito Capital.</t>
  </si>
  <si>
    <t>1. Página web de la entidad - http://www.ambientebogota.gov.co/web/sda/control-interno
2. Matriz - consolidado de gestion de los puntos de atención.
3. Página web de la Entidad (http://www.ambientebogota.gov.co/web/transparencia/inicio)</t>
  </si>
  <si>
    <t>1. Matriz Cumplimiento y Sostenibilidad de Ley 1712/14, Decreto 103/15 y Resolución Mintic 3564/15, con seguimiento del mes de abril de 2020.
2. Página web de la Entidad (http://www.ambientebogota.gov.co/web/transparencia/inicio)
3. Encuesta de gestión de integridad de la Veeduría Distrital</t>
  </si>
  <si>
    <t>Durante el mes de mayo se atendió por medio de canal telefonico 65 hombres de localidad Chapinero</t>
  </si>
  <si>
    <t>Durante el mes de mayo se atendió por medio de canal telefonico 62 mujeres de localidad Chapinero</t>
  </si>
  <si>
    <t>Desde este punto se identificaron 118 adultos, 4 jovenes y 3 personas de la tercera edad</t>
  </si>
  <si>
    <t>Durante el mes de mayo se atendió por medio de canal telefonico 37 hombres de localidad Bosa</t>
  </si>
  <si>
    <t>Durante el mes de mayo se atendió por medio de canal telefonico 39 mujeres de localidad Bosa</t>
  </si>
  <si>
    <t>Desde este punto se identificaron 76 adultos</t>
  </si>
  <si>
    <t>Durante el mes de mayo se atendió por medio de canal telefonico 47 hombres de localidad Kennedy</t>
  </si>
  <si>
    <t>Durante el mes de mayo se atendió por medio de canal telefonico 40 mujeres de localidad Kennedy</t>
  </si>
  <si>
    <t>Desde este punto se identificaron 87 adultos</t>
  </si>
  <si>
    <t>Durante el mes de mayo se atendió por medio de canal telefonico 44 hombres de localidad Fontibon</t>
  </si>
  <si>
    <t>Durante el mes de mayo se atendió por medio de canal telefonico 32 mujeres de localidad Fontibon</t>
  </si>
  <si>
    <t>Durante el mes de mayo se atendió por medio de canal telefonico 35 hombres de localidad Suba</t>
  </si>
  <si>
    <t>Durante el mes de mayo se atendió por medio de canal telefonico 40 mujeres de localidad Suba</t>
  </si>
  <si>
    <t>Desde este punto se identificaron 75 adultos</t>
  </si>
  <si>
    <t>Durante el mes de mayo se atendió por medio de canal telefonico 21 hombres de localidad Teusquillo</t>
  </si>
  <si>
    <t>Durante el mes de mayo se atendió por medio de canal telefonico 32 mujeress de localidad Teusquillo</t>
  </si>
  <si>
    <t>Desde este punto se identificaron 53 adultos</t>
  </si>
  <si>
    <t>Durante el mes de mayo se atendió por medio de canal telefonico 50 hombres de localidad Engativá</t>
  </si>
  <si>
    <t>Durante el mes de mayo se atendió por medio de canal telefonico 46 mujeres de localidad Engativá</t>
  </si>
  <si>
    <t>Desde este punto se identificaron 96 adultos</t>
  </si>
  <si>
    <t>Durante el mes de mayo se atendió por medio de canal telefonico 35 hombres de localidadUsaquén</t>
  </si>
  <si>
    <t>Durante el mes de mayo se atendió por medio de canal telefonico 35 mujeres de localidadUsaquén</t>
  </si>
  <si>
    <t>Desde este punto se identificaron 70 adultos</t>
  </si>
  <si>
    <t>Durante el mes de mayo de la vigencia 2020, se llevó a cabo la revisión en los avances de las actividades planteadas para 2020 correspondientes al Grupo de Servicio a la Ciudadanía, en el Plan Anticorrupción (PAAC),  logrando así dar cumplimiento al 100% de ellas durante los primeros 5 meses de la vigencia, mediante resultados como: desarrollo de 10 jornadas de entrenamiento al grupo de servidores de Servicio a la Ciudadanía, aplicación de 2.766 encuestas de percepción y satisfacción ciudadana en los puntos de atención presencial manejados por la SDA,  2080 encuestas mediante el canal telefónico y 52 encuestas en el canal virtual, 11 visitas a los diferentes puntos habilitados por la Secretaría para la atención. Respecto al  Sistema Único de Información de Trámites – SUIT y Guía de Tramites, se realizó la actualización de 51 trámites y la virtualización de cinco (5); con relación a la racionalización de trámites, se realizó  la  priorización de trámites y se definieron cuatro (4), para la presente vigencia.</t>
  </si>
  <si>
    <t xml:space="preserve">• Facilidad de acceso a servicios Institucionales, por medio de la atención prestada en canales telefónico y virtual; y a información oficial de trámites y servicios, a través del uso de TICS (página web de la Entidad, la cual se encuentra actualizada).
• Identificación de oportunidades de mejora en el servicio prestado, a través del seguimiento a canales de atención y evaluación de su gestión y de la percepción y/o satisfacción ciudadana.
• Atención de los requerimientos de la ciudadanía de trámites y servicios ofertados por la Entidad, a través del fortalecimiento de los canales de atención telefónico y virtual debido a la contingencia producto del COVID 19.
• Fortalecimiento de la capacidad en servidores del área, para atender contingencias y mejorar el desempeño en la atencion telefónica y virtual.
• Cumplimiento al Decreto 197 de 2014 "Politica Pública Distrital de Servicio a la Ciudadanía" garantizando la prestacion del servicio 
</t>
  </si>
  <si>
    <t xml:space="preserve">Durante el mes de mayo de 2020,  se produjo la nueva imagen de la campaña divulgativa distrital, con base en la cual se encuentra en diseño las piezas comunicativas de la entidad con el apoyo de la Oficina de Comunicaciones de la Entidad. Se dio impulso al proceso de contratación para el desarrollo de las actividades del Plan de Gestión de Integridad 2020, de acuerdo a los recursos asignados para la vigencia, el cual se deja en curso. 
Lo anterior, sumado a las actividades adelantadas durante el primer cuatrimestre de la vigencia, tales como: formulación del Plan de Gestión de Integridad 2020, el cual tiene como finalidad realizar actividades tendientes a dar a conocer a los servidores de la SDA los valores de integridad institucionales, invitar a interiorizarlos y apropiarlos en su vida cotidiana, en el entorno laboral y organizacional de la entidad, de tal manera, que conlleve un cambio comportamental acorde a las políticas, principios y objetivos determinados para la lucha contra la corrupción y defensa de lo público y el ejercicio de un servicio público idóneo y transparente; formulación de actividades que hacen parte del Componente 6 “Gestión de Integridad” del Plan Anticorrupción y Atención al Ciudadano - PAAC 2020; reporte para el primer seguimiento cuatrimestral del Plan Anticorrupción y de Atención al Ciudadano – PAAC (componente 6); y diligenciamiento de la encuesta de gestión de integridad de la Veeduría Distrital.  </t>
  </si>
  <si>
    <t>Durante el mes de mayo de 2020 se consolidó la tarea iniciada en abril respecto al primer reporte cuatrimestral de las actividades adelantadas en el marco del Plan Anticorrupción y de Atención al Ciudadano – PAAC (competencia de la Subsecretaría General y de Control Disciplinario); dicho reporte fue remitido a la Oficina de Control Interno.
Lo anterior, sumado a lo adelantado durante el primer trimestre de 2020, con la consolidación del tercer informe cuatrimestral al PAAC vigencia 2019, concluyendo el cumplimiento del 100% de las mismas, de las cuales se puede resaltar el desarrollo de la Revisión por la Dirección; capacitaciones para el diligenciamiento de la Matriz de Activos de Información, la cual tiene como componente la parte de Gestión Documental, Gestión de Activos de Información, Ley de Transparencia y Datos Abiertos; actualización de 12 trámites en la “Guía de Trámites y Servicios”; se alcanzó un cumplimiento del 100% de las 33 estrategias de racionalización inscritas en el SUIT para 13 trámites; se llevó a cabo seguimiento a 6.161 PQR´S registradas ante la Entidad; se realizó el Informe de Gestión de Integridad 2019, entre otras.; consolidación y atención de observaciones en la formulación del PAAC 2020, relacionadas con temas de atención al ciudadano, racionalización de trámites, riesgos de corrupción, disciplinarios, transparencia e integridad; y socialización a todos los servidores de la Entidad, a través de correo electrónico institucional, del Plan de Acción del PAAC 2020 aprobado y publicado en la página web de la Secretaría Distrital de Ambiente.</t>
  </si>
  <si>
    <t>1. Autos de archivo y autos correspondientes a indagaciones preliminares, sustanciados.
2. Evidencias de publicación de Flash Disciplinarios, registrado en el sistema ISOLUCIÓN y enviado vía correo electrónico. 
3. Base de datos de control de respuestas a Derechos de Petición de Concejales, Congresistas, Alcaldías Locales, solicitudes de proposiciones, y solicitudes de comentarios a Proyectos de Acuerdos y de Ley.
4. Actas de seguimiento a relaciones con Concejo y Congreso.</t>
  </si>
  <si>
    <t xml:space="preserve">1. Matriz Cumplimiento y Sostenibilidad de Ley 1712/14, Decreto 103/15 y Resolución Mintic 3564/15, con seguimiento del mes de mayo de 2020.
2. Página web de la Entidad (http://www.ambientebogota.gov.co/web/transparencia/inicio)
3. Estudios Previos de contratación en curso de operador logístico para llevar a cabo la gestión de integridad.
</t>
  </si>
  <si>
    <t>Durante el mes de mayo de 2020, se adelantó reunión con la Veeduría Distrital con el fin de revisar la metodología del Índice de Transparencia de Bogotá y avances de la Entidad en la Política Pública Distrital de Transparencia y Lucha contra la Corrupción. Esto sumado a las revisiones conjuntas adelantadas durante el primer cuatrimestre con el enlace de la Dirección de Planeación de Sistemas de Información Ambiental, de respuestas dadas por las áreas respecto a solicitud de actualización de información una vez realizado chequeo conjunto realizado durante el primer trimestre de la vigencia en curso, a cuatro (4) de las diez (10) categorías que componen la matriz de seguimiento y cumplimiento de la Ley de Transparencia y Acceso a la Información Pública, en aras de verificar su correcta publicación y debida actualización, a saber: Mecanismos de contacto con la Entidad, Información de interés, Estructura orgánica y talento humano y Normatividad, las cuales a su vez están compuestas por 67 ítems, identificando la necesidad de actualizar 29 de ellos y generando así un cumplimiento del 56,7%.</t>
  </si>
  <si>
    <t>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Por lo anterior, durante las vigencias 2018 y 2019, se actualizaron 23 ítems de la matriz anteriormente mencionada; durante el primer trimestre de 2020, se revisaron 4 de las 10 categorías de la matriz y se evidenció necesidad de revisar, actualizar y/o publicar información relacionada con: convocatorias dirigidas a ciudadanos, usuarios y grupos de interés, teléfonos fijos y móviles, líneas gratuitas y fax; directorio de información de los servidores públicos y contratistas; y normativa del orden nacional. Una vez realizadas las solicitudes de actualización y efectuadas algunas de dichas actualizaciones, se realizó seguimiento y retroalimentación a respuestas dadas y a publicaciones realizadas, requiriendo ajustes para el caso del directorio de información de los servidores públicos y contratistas y registrando en la matriz concepto de la Dirección Legal relacionado con la no obligatoriedad de publicar normativa del orden nacional por ser un sujeto obligado del orden territorial; con respecto al directorio, durante el mes de mayo se realizó seguimiento y se observó publicación de información actualizada con corte abril de 2020. Además, se adelantó reunión con la Veeduría Distrital con el fin de revisar la metodología del Índice de Transparencia de Bogotá y avances de la Entidad en la Política Pública Distrital de Transparencia y Lucha contra la Corrupción.
Por otra parte y asociado al cumplimiento de la Ley 1474 de 2011, se formuló y se realizó seguimiento a la  implementación del Plan Anticorrupción y de Atención al Ciudadano – PAAC de las vigencias 2016, 2017, 2018 y 2019; durante los meses de abril y mayo, luego de las actividades realizadas durante el primer trimestre de 2020 (aporte en la construcción del PAAC de la Entidad para la vigencia en curso, socialización de dicho Plan a todos los servidores de la Entidad, apoyo en la actualización del Mapa de Riesgos de Corrupción y seguimiento y reporte de las actividades pactadas para el tercer cuatrimestre de la vigencia 2019, competencia de la Subsecretaría General y de Control Disciplinario, tales como: Desarrollo de la Semana de Integridad, presentación Informe de Gestión de Integridad 2019, aplicación de 4.395 encuestas para medir la satisfacción del Ciudadano con el servicio prestado por el grupo servicio al ciudadano y correspondencia (99,5%), gestión preventiva con periodicidad mensual dirigida a todos los servidores de la Entidad, entre otras), se realizó reporte de las actividades formuladas en el plan de acción, competencia de la Subsecretaría General y de Control Disciplinario – SGCD, radicado en la Oficina de Control Interno.</t>
  </si>
  <si>
    <t>• Con la verificación y validación por parte de entes externos se mantiene la certificación en ISO 9001:2015, lo cual refleja actualización, seguimiento y medición de los procesos del Sistema; así mismo, la recertificación en la ISO 14001:2015, evidencia su desempeño ambiental; y la obtención de la certificación OSHAS 18001:2007, busca crear mejores condiciones de trabajo y más seguras, identificar riesgos y establecer sus controles, reducir número de accidentes laborales e incapacidades por enfermedades laborales, motivando y concientizando a servidores, así como  comprometiendo a la alta dirección.
• Mayor nivel de satisfacción de usuarios internos y externos, en el sentido de orientar la gestión al desarrollo de la Atención al Ciudadano, en el marco del Modelo Integrado de Planeación y Gestión, fortaleciendo su percepción sobre servicios que presta la Entidad.
• Asegura a los ciudadanos, usuarios y otras partes, que la SDA desarrolla su actividad cumpliendo la normatividad.</t>
  </si>
  <si>
    <t xml:space="preserve">El mantenimiento de 1 Sistema de Control Interno gira en torno al cumplimiento del Decreto 648 de 2017 y al Plan Anual de Auditoría de la SDA, en el cual se incluyeron 10 auditorías internas, 3 evaluaciones de riesgos de gestión y corrupción, 2 seguimientos al cumplimiento de planes de mejoramiento y elaboración de 21 informes de Ley sobre exigencias normativas en la vigencia. A 31 de mayo de 2020, se logra alcanzar el 100% de cumplimiento del plan anual de auditoria mediante la elaboración y entrega de 2 informes finales de auditorías internas adelantadas durante el primer trimestre, el reporte de un informe consolidado de riesgos de corrupción igualmente realizado durante el primer trimestre, el envío de resultados generales del seguimiento realizado al estado de las acciones del plan de mejoramiento suscrito ante la Contraloría de Bogotá con corte 31 de diciembre de 2019, envío de resultados generales del seguimiento a plan de mejoramiento adelantado con corte 24-01-2020 y la elaboración de 2 informes normativos adicionales a los 10 reportados con corte 30-04-2020 (informe seguimiento al PAAC y de evaluación de la Gestión de los Riesgos de Gestión y de Corrupción primer cuatrimestre de 2020) e informe de seguimiento a directrices para Prevenir Conductas Irregulares sobre Incumplimiento de Manuales de Funciones y de Procedimientos y Pérdida de Elementos y Documentos Públicos), logrando contribuir al cumplimiento de los objetivos y metas institucionales a través de las siguientes actividades:
• Se emiten alertas sobre posibles desviaciones y riesgos emergentes para que los procesos determinen acciones para su mitigación.
• Se generan sugerencias y recomendaciones permanentes para facilitar la toma de decisiones a partir de los resultados de los trabajos de auditoría y de los seguimientos ejecutados.
• Se evalúa la capacidad institucional y de los procesos para cumplir con los requisitos legales y con los objetivos y metas establecidos.
</t>
  </si>
  <si>
    <t xml:space="preserve">Durante el mes de mayo de 2020, se llevó a cabo el seguimiento al 100% de las PQRSF ingresadas durante este periodo las cuales fueron 1.017. Se evidencia que durante este periodo el 28% recibió respuesta dentro de los términos de ley y el 72% restante se encuentra en termino para dar respuesta. Por otra parte, teniendo en cuenta que los informes de seguimiento mensual a la oportunidad de respuestas e informe de claridad, calidez, coherencia y oportunidad se generan mes vencido, durante el mes de mayo se socializó el informe de marzo donde se evidenció un 95% de coherencia, 92% claridad, 95% calidez y 68% oportunidad. 
La gestión del mes de mayo fue realizada por el grupo de quejas y reclamos, el cual contó con un equipo de trabajo compuesto por: 1 profesional monitor y 2 profesionales, los cuales realizaron radicación, evaluación, asignación y seguimiento a las PQR´S que ingresaron a la SDA.
Lo anterior, dando continuidad a la gestión realizada durante el primer cuatrimestre de 2020, con el seguimiento a 5.223 PQRSF
</t>
  </si>
  <si>
    <t xml:space="preserve">A corte 31 de mayo, adicional a las auditorías ejecutadas durante el periodo comprendido entre enero y abril de 2020, se inició proceso mediante comunicación oficial, de la auditoría al Proceso Sistema Integrado de Gestión.
Durante el mes de abril del año en curso, se culminó el ciclo de auditoría a los procesos de Nomina (5 conformidades en relación con cobro persuasivo de las incapacidades, entrega de información para la auditoría, seguridad de la información, esquema operativo del proceso y políticas de operación y ejercicio de la autoridad, 3 observaciones sobre debilidades en liquidación de nómina, no registro de novedades de nómina e incapacidades no registradas oportunamente y 1 oportunidad de mejora sobre diferencias entre los valores cobrados y los recaudados por incapacidades) y Plan Institucional de Respuesta a Emergencia - PIRE (2 fortalezas sobre tiempos de atención de emergencias y valor estratégico del visor geográfico ambiental, 5 oportunidades de mejora sobre aspectos procedimentales y legales, evaluación del desempeño, planificación en la adquisición de bienes y servicios e identificación de riesgos y 5 observaciones sobre subutilización del sistema de información ISOLUCION, no elaboración de las actas de cierre de emergencias, inconsistencias en la información, inconsistencias en publicaciones de documentos y trazabilidad de los informes producidos), iniciada durante el primer trimestre, mediante la radicación del informe final. De manera adicional se solicitó información preliminar para planificación de auditorías correspondientes a los procesos de Metrología y Sistema Integrado de Gestión, cumpliendo con la ejecución del 100%  de lo programado en el Plan Anual de Auditorias para el primer cuatrimestre de 2020.
</t>
  </si>
  <si>
    <t>A corte  del 31 de mayo de 2020, la Oficina de Control Interno comunicó el primer seguimiento cuatrimestral de la vigencia (Enero 1 a Abril 30 de 2020) al Plan Anticorrupción y de Atención al Ciudadano (PAAC) y de Evaluación de la Gestión de los Riesgos de Gestión y de Corrupción. Lo anterior, sumado al tercer Informe de Seguimiento y Evaluación Final del Plan Anticorrupción y de Atención al Ciudadano - PAAC 2019 una vez realizado último seguimiento y evaluación de la ejecución de las actividades durante el primer trimestre, el cual arrojó un cumplimiento del 98,5%, lo que representa un buen desempeño en la ejecución de sus componentes y actividades. Igualmente, se reportó el estado de la Gestión de los Riesgos de Corrupción, con lo cual se aportó a todos los procesos de la entidad las observaciones y recomendaciones pertinentes una vez evaluada la política institucional de administración del riesgo en todo el ciclo metodológico, concluyendo sobre la necesidad de mejorar aspectos relacionados con la aplicación de la política, identificación de riesgos, valoración de riesgos, diseño y aplicación de controles y uso de sistemas de información para su administración (esta última actividad realizada durante el primer trimestre de 2020).</t>
  </si>
  <si>
    <t xml:space="preserve">A corte 31 de mayo de 2020, de conformidad con el plan anual de auditorías y en concordancia con el procedimiento Plan de Mejoramiento por Procesos, se allegaron los resultados generales del seguimiento realizado al estado de las acciones del plan de mejoramiento suscrito ante la Contraloría de Bogotá con corte 31 de diciembre de 2019; esto, adicional a lo realizado con corte 30-04-2020 en relación con los resultados generales del seguimiento realizado al plan de mejoramiento por procesos con corte al 24 de enero de 2020, logrando conocer el avance y estado de cumplimiento de las acciones formuladas para los hallazgos resultantes de auditorías internas, externas de certificación y oportunidades de mejora que componen dicho plan, aportando recomendaciones y observaciones a las acciones correctivas, preventivas, de mejora y acciones para abordar oportunidades registradas en el aplicativo ISOLUCION para toda la vigencia 2019.
Dicho seguimiento fue consolidado durante el primer trimestre de la vigencia, para el cual se encontró un total de 117 acciones vigentes compuestas por 88 acciones correctivas, 26 acciones de mejora y 3 acciones preventivas, logrando una reducción en los hallazgos de auditoria del 63% y una disminución de las acciones del 72%. A su vez, el 36% de los hallazgos del plan de mejoramiento por procesos se concentran en los procesos misionales, el 50% corresponde a los procesos de apoyo, el 8% en los procesos estratégicos y el 7% en el proceso de control y evaluación. De la evaluación se encontró que el 81% de las acciones que componen el Plan de Mejoramiento por Procesos son resultado de ejercicios de trabajos de auditoría, con lo cual se concluye que su enfoque es principalmente correctivo y un nivel de eficacia del 72,25%.
</t>
  </si>
  <si>
    <t xml:space="preserve">Durante el mes de mayo de la vigencia 2020, la entidad garantizó el servicio mediante los canales de atención telefónico y virtual, esto debido a la actual contingencia de salud pública producto del COVID 19 que está afectando la atención presencial. Sin embargo, se han realizado estrategias para fortalecer los canales telefónico y virtual mediante la implementación de 8 líneas telefónicas, SDQS, APP SuperCADE Virtual, correo electrónico y página web. Lo anterior, difundido en la página web y las diferentes redes sociales, con el fin de garantizar el servicio. De acuerdo a esto durante este periodo se atendieron 6.066 ciudadanos, de los cuales 1.033 fueron atendidos mediante el canal telefónico y 5.033 en el canal virtual. 
• Canal virtual: atención a 5.033 ciudadanos, quienes realizaron procesos de liquidación al obtener recibo de pago de manera virtual y radicación de trámites parcialmente virtualizados, en la página web Institucional, por medio del correo de atención al ciudadano y de defensor del ciudadano.
• Canal telefónico: atención a 1033 ciudadanos, a través de las ocho líneas de telefonía móvil.
Durante este periodo, se enviaron 1.073 documentos a los usuarios de la SDA, lo cual corresponde a respuestas emitidas por la Entidad a solicitudes de trámites, servicios o PQRSF.
Adicionalmente, en cuanto a creación y actualización de terceros, durante el mes de mayo se llevó a cabo la creación de 47 y modificación de 115. 
Lo anterior continuando con la gestión realizada durante el primer cuatrimestre donde se atendieron 30.342 ciudadanos, se enviaron 13.326 documentos y en cuanto a creación de terceros se crearon 652, se modificaron 392 y se unificaron 22.
</t>
  </si>
  <si>
    <t xml:space="preserve">A corte 31-12-2019, respecto al Sistema Único de Información de Tramites SUIT, se cuenta con la totalidad de trámites inscritos en dicha plataforma (32 trámites). Por lo anterior, se da por cumplida la actividad y se estará realizando seguimiento a la necesidad de actualización de información en dicha plataforma.
Respecto a la gestión realizada de la Guía de Trámites y Servicios GTYS, durante el mes de mayo 2020 se realizó seguimiento a listas de chequeo, formularios y certificados de confiabilidad. Así mismo, se actualizaron 19 trámites en cuanto a cosas para tener en cuenta al momento de la radicación.
Con relación a la racionalización de trámites, durante el mes de mayo se consolidó la priorización para racionalización de trámites, una vez presentados y aprobados por el Subsecretario General y de Control Disciplinario, los cuales serán cuatro (4) para la vigencia 2020, de acuerdo al análisis de los de mayor demanda: Registro de la publicidad exterior visual, Inscripción como acopiador primario de aceites usados en el Distrito, Salvoconducto único nacional para la movilización de especímenes de la diversidad biológica y Permiso de emisiones atmosféricas para fuentes fijas.
</t>
  </si>
  <si>
    <t xml:space="preserve">Durante el mes de mayo de 2020, no se logró gestión mediante los puntos de atención presencial habilitados por la SDA, debido al problema de salud pública producto del COVID 19, la cual afectó la atención mediante este canal. Sin embargo, la Entidad garantizó el servicio por medio de sus canales telefónico y virtual.
Durante este periodo, se llevaron a cabo 52 radicaciones en el canal telefónico y 2.075 en el canal virtual.
Por otro lado, se aplicaron 634 encuestas mediante el canal telefónico, y 52 encuestas en el canal virtual con un porcentaje de satisfacción de 99%.  
Se llevaron a cabo 2 entrenamientos en las siguientes temáticas: Canal Telefónico, Llantas y Residuos Hospitalarios.
Lo anterior, dando continuidad a la gestión realizada durante el primer cuatrimestre de 2020, donde se realizaron 13.729 radicaciones presenciales, 196 por medio del canal telefónico y 12.785 por medio del canal virtual; se llevaron a cabo 8 entrenamientos al grupo de servidores del área y se realizaron 11 visitas a puntos de atención.
</t>
  </si>
  <si>
    <t xml:space="preserve">Durante el mes de mayo de 2020, se llevó a cabo seguimiento a 1.017 PQR´S registradas ante la Entidad;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realizó informe mensual (mes vencido abril)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Durante el mes de mayo, se identificó que del total de peticiones ingresadas el 75% recibió respuesta dentro de los términos de ley, el 12% fuera de términos y el 13% se encuentra en termino para dar respuesta; el área que sobresale por su alto grado de cumplimiento a la hora de emitir respuestas dentro de los términos de ley es la Subdirección de Silvicultura, Flora y Fauna Silvestre y Subdirección Calidad del Aire Auditiva y Visual quienes a su vez es la que registra el mayor número de peticiones recibidas, por temas de arbolado urbano.
Lo anterior dando continuidad a la gestión realizada durante el primer cuatrimestre con el seguimiento a 5.223 PQRSF.
</t>
  </si>
  <si>
    <t xml:space="preserve">Durante el mes de mayo de 2020, se llevó a cabo seguimiento y socialización del informe de calidad de las respuestas y manejo de Bogotá te escucha – Sistema distrital de quejas y soluciones realizado por Secretaria General a través de la Dirección Distrital de Calidad del Servicio correspondiente al mes de marzo, pues el mismo no había sido remitido en el mes de abril por motivo de la problemática de salud pública mundial producto del COVID 19. Este informe toma en cuenta los criterios coherencia, calidad, calidez y oportunidad; se tomó una muestra 38 PQRSF sobre la base de 2.169 peticiones recibidas; se visualiza que los resultados obtenidos para este periodo (marzo) tienen un nivel “ACEPTABLE”, obteniendo un 95% de coherencia, 92% claridad, 95% calidez, 68% oportunidad, de este modo se seguirá realizando los informes y las capacitaciones realizadas por el Grupo de PQRSF y se sigue reforzando a través de mesas de trabajo para aumentar el cumplimiento a la oportunidad de las peticiones.
En lo que respecta al primer trimestre, se llevó a cabo el seguimiento y la socialización del informe de calidad de las respuestas y manejo de Bogotá te Escucha – Sistema Distrital de Quejas y Soluciones correspondientes a los meses de diciembre de 2019, enero y febrero de 2020 realizado por Secretaría General, logrando un nivel “ACEPTABLE” a través del cumpliendo con un 100% en coherencia, 98% en claridad, 100% en calidez y 81% en oportunidad.
</t>
  </si>
  <si>
    <t xml:space="preserve">Durante el mes de mayo se dio continuidad a las acciones de buenas prácticas de sostenimiento y mejora continua en la implementación y puesta en marcha del Modelo integrado de planeación y gestión MIPG, con el envío de comunicación a las diferentes áreas con el Plan de Acción 2020 para revisión y comentarios y una vez se recibieron, se realizó ajuste y se envío a Comité Institucional de Gestión y Desempeño para su respectiva aprobación.
Lo anterior, sumado a lo realizado durante los meses de enero a abril con el cargue de todos los riesgos en el módulo de Riesgos DAFP del aplicativo  ISOLUCION, a fin de  contar con la información necesaria en la herramienta para los respectivos monitoreos y seguimientos de las 1ra, 2da y 3ra línea de defensa, una vez realizado el seguimiento a dichos riesgos que evidenció materialización de dos para lo cual se realizaron sus respectivos planes de acción (del proceso Control y Mejora y del proceso Evaluación, Control y Seguimiento); y consolidación (que incluye riesgos de gestión y corrupción) del Mapa de Riesgos, publicado en la página web de la Entidad.
Para los indicadores se verificó que cada uno de los procesos realizaran el cargue de información del periodo respectivo, luego de comprobar que los 145 indicadores contaran con el reporte de medición en tiempo (31 de diciembre de 2019), la primera línea de defensa en cada uno de los procesos realizó seguimiento de sus planes de mejoramiento, verificando la efectividad en las acciones planteadas y realizando el cargue en la herramienta ISOLUCION. Por su parte la Subsecretaría General y de Control Disciplinario, como segunda línea de defensa, monitoreó los indicadores, planes de mejoramiento y riesgos de gestión y corrupción, de cada uno de los procesos.
</t>
  </si>
  <si>
    <t xml:space="preserve">Durante el mes de mayo se realizó el seguimiento cuatrimestral a riesgos una vez cargados en el módulo de Riesgos DAFP del aplicativo ISOLUCION, a fin de contar con la información necesaria en la herramienta para los respectivos monitoreos y seguimientos de las 1ra, 2da y 3ra línea de defensa, durante el mes de abril. Lo anterior, sumado al seguimiento a dichos riesgos que permitió evidenciar materialización de dos riesgos para lo cual se realizaron sus respectivos planes de acción (del proceso Control y Mejora y del proceso Evaluación, Control y Seguimiento) y consolidación (que incluye riesgos de gestión y corrupción) del Mapa de Riesgos, publicado en la página web de la Entidad.
Para los indicadores se verificó que cada uno de los procesos realizaran el cargue de información del periodo respectivo, luego de comprobar que los 145 indicadores contarán con el reporte de medición en tiempo (31 de diciembre de 2019) durante el primer trimestre, periodo durante el cual la primera línea de defensa en cada uno de los procesos realizaron seguimiento de sus planes de mejoramiento, verificando la efectividad en las acciones planteadas a través de los respectivos seguimientos y cargue en la herramienta ISOLUCION. Por su parte la Subsecretaría General y de Control Disciplinario, como segunda línea de defensa, monitoreó los indicadores, planes de mejoramiento y riesgos de gestión y corrupción, de cada uno de los procesos.
</t>
  </si>
  <si>
    <t xml:space="preserve">Durante el mes de mayo la Secretaría de Ambiente mantiene las certificaciones. Sin embargo, se reiteró consulta a la Secretaría General de la Alcaldía Mayor de Bogotá a fin de poder determinar la pertinencia o no de continuar con la inversión de recursos que implica el proceso de seguimiento y/o recertificación de las Normas Técnicas ISO 9001, ISO 14001 y OHSAS 18001, certificaciones vigentes en la Entidad. 
En el entendido en que la Secretaría Distrital de Ambiente continúa certificada en las normas de calidad, ambiental y de seguridad y salud en el trabajo, bajo los requisitos de las normas antes mencionadas, durante los meses de enero a abril de 2020 se dio continuidad al mantenimiento y actualización documental de cada de ellas y a los módulos dispuestos para cada sistema en el aplicativo ISOLUCION. 
Lo anterior, con miras a cumplir con aspectos que permiten la atención de auditorías externas de seguimiento y mantenimiento.
</t>
  </si>
  <si>
    <t xml:space="preserve">En mayo de 2020 se aprobaron 41 documentos (modificación, eliminación y creación) del Sistema Integrado de Gestión, de los siguientes procesos: 
• Gestión Administrativa: se modificaron 2 procedimientos; se eliminó 1 flujograma.
• Gestión del Talento Humano: se modificaron 4 procedimientos; se modificaron 7 formatos y se eliminaron 6 formatos.
• Sistema Integrado de Gestión: se creó 1 procedimiento, 3 formatos, 1 instructivo y se revisó y modificó la caracterización.
• Evaluación, control y seguimiento: se eliminó 1 procedimiento y su flujograma, 4 formatos y 1 instructivo.
• Planeación Ambiental: se eliminó 1 procedimiento y 2 formatos 
• Gestión Ambiental y Desarrollo Rural: se eliminó 1 procedimiento y 3 formatos 
• Servicio a la Ciudadanía: se modificó 1 formato
Lo anterior, sumado a la aprobación de 44 documentos realizada durante los 4 primeros meses de la vigencia.
</t>
  </si>
  <si>
    <t>Durante el mes de mayo de 2020, se continuó realizando seguimiento a las acciones adelantadas desde las áreas requeridas durante el primer cuatrimestre de la vigencia, la cuales continuaron llevando a cabo la gestión necesaria para mantener actualizados temas de su competencia en el Botón de Transparencia y Acceso a la Información Pública de la página web de la Entidad, como es el caso del directorio de información de los servidores públicos y contratistas. Esto, sumado al análisis y retroalimentación de respuestas dadas por las áreas a solicitudes realizadas de actualización de información luego de seguimiento realizado durante el primer trimestre, a la “Matriz de Cumplimiento y Sostenibilidad de la Ley 1712 de 2014” - Decreto 103 de 2015 y Resolución MinTic 3564 de 2015, a temáticas tales como: Mecanismos para la atención al ciudadano; localización física, sucursales o regionales, horarios y días de atención al público; convocatorias, noticias y defensa judicial; políticas de seguridad de la información del sitio web y protección de datos personales; estudios, investigaciones y otras publicaciones; convocatorias; preguntas y respuestas frecuentes; glosario; noticas; calendario de actividades; organigrama; directorio de información de servidores públicos y contratistas; ofertas de empleo; normatividad del orden nacional y territorial, entre otras, identificando la necesidad de evaluar la posibilidad de incluir información de las 9 números de teléfonos móviles con los que cuenta cada punto de atención; actualizar convocatorias dirigidas a ciudadanos, usuarios y grupos de interés para lo cual se solicitó a la Oficina Asesora de Comunicaciones la publicación de dicha información; actualizar el directorio de información de los servidores públicos y contratistas y revisar información publicada en normatividad del orden nacional publicada en el botón de Transparencia y Acceso a la Información Pública.</t>
  </si>
  <si>
    <t xml:space="preserve">Durante el mes de mayo 2020 , con base en la modificación al procedimiento "Notificación de Actos Administrativos" - versión 11 - código 126PM04PR49, del 18 de diciembre de 2018 y en atención a la necesidad diseñar y adelantar plan de trabajo mediante el cual se organicen, de acuerdo a norma archivística, los actos administrativos (resoluciones y autos originales notificados y ejecutoriados) que estuvieron en custodia de la Subsecretaría General y de Control Disciplinario, para su posterior entrega, se recibieron los ajustes por parte de archivo central sobre las correcciones de la totalidad de cajas (12), correspondientes a resoluciones año 2016 que ya habían sido enviadas luego de la primera revisión; se inició refoliación llegando hasta la carpeta 4 de la caja 4 para posterior retroalimentación del  Formato Único de Inventario Documental - FUID y realizar la debida transferencia.         
Lo anterior, una vez realizada gestión para efectuar proceso documental luego de que en el mes de abril no se lograra adelantar el mismo debido a  la calamidad pública producto de la pandemia por el COVID-19. Actividades de foliación, archivo en carpeta, diligenciamiento del Formato Único de Inventario Documental – FUID envío a Archivo Central para revisión, entre otras, fueron adelantadas durante el primer trimestre. 
</t>
  </si>
  <si>
    <t xml:space="preserve">En el mes de mayo se socializó el flash disciplinario “La falta y la conducta disciplinaria”, en el cual se expusieron conductas o comportamientos de los servidores de la SDA que pueden conducir a una falta grave o gravísima, contemplada en el catálogo de deberes, prohibiciones y faltas gravísimas de la Ley 734 de 2002. Esto, sumado a los flases socializados durante el primer cuatrimestre de la vigencia: “Causales excluyentes de responsabilidad (Art. 28 ley 734 de 2002)”, “La Ley 734 de 2002 en su artículo 34 numeral 6º habla de los “deberes” lo siguiente”, “Formas de iniciar Acción Disciplinaria” y “Del Investigado”.
Por otro lado, procesalmente se sustanciaron 5 autos de archivo y 11 autos correspondientes a indagaciones preliminares, para un total de 16 actuaciones procesales pendientes de firma por parte del operador disciplinario, teniendo en cuenta que los términos procesales se encuentran suspendidos en atención a emergencia sanitaria producto del COVID 19, esto sumadas a las 28 actuaciones adelantadas durante el periodo comprendido entre enero y abril de 2020. Cumplido el mes de mayo de 2020, se mantiene un total de 90 expedientes activos. 
</t>
  </si>
  <si>
    <t xml:space="preserve">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mes de mayo se llevó a cabo actualización de la base de datos interna en la cual se encuentra el haber disciplinario con las 16 actuaciones procesales nuevas realizadas durante este mes; sin embargo, teniendo en cuenta que para la actualización de la plataforma SIDD se requieren los expedientes en físico, una vez se retomen labores presenciales se ejecutará dicha actividad. Teniendo en cuenta las medidas de aislamiento preventivo y cuarentena obligatoria decretada por el gobierno nacional y distrital y que aún permanece a la fecha en razón al COVID 19, en el marco jurídico de las notificaciones, se encuentran suspendidos los términos, recursos, formalidades, medios probatorios, nulidades, versión libre, defensa y contradicción, etc, de las actuaciones disciplinarias. </t>
  </si>
  <si>
    <t xml:space="preserve">Al mes de abril y mayo de 2020, la Subsecretaría apoyó los siguientes proyectos de interés de la administración:
*Metro Bogotá, se adelantó la respuesta a consulta de información ambiental para estudio de impacto ambiental de la licencia de subestación eléctrica ENEL en la 1ra de Mayo. 
*Plan de Ordenamiento Territorial, se han adelantado diferentes mesas intersectoriales en el marco de la revisión del POT.
*Humedales, se participó de reuniones con la Subdirección de Ecosistemas, la Dirección de Control Ambiental y la Dirección legal Ambiental para revisar el levantamiento de medidas de protección en los humedales de Bogotá (2 de abril), así como en el alinderamiento del Humedal Juan Amarillo y consulta previa para la aprobación del Plan de manejo del humedal la ISLA.
*Formulación Plan de Desarrollo, se participó en la revisión de las fichas de soporte al plan de desarrollo relacionadas con: Red de Monitoreo de Calidad del Aire, Descontaminación del aire, Estrategias de Conservación y Pago por servicios ambientales.
*Plan parcial: se revisó junto a Secretaría de Planeación el Plan Parcial Bosa 37 
Lo anterior sumado a la gestión del primer trimestre en el que se participó en taller de consolidación de la política de producción y consumo sostenible, de la discusión de los proyectos de norma colillas de cigarrillo y uso de elementos desechables en el Distrito Capital, consolidación de la Agenda con MinAmbiente, Planes Parciales con Secretaría de Planeación en particular los Planes Parciales No 25: Sorrento y No 24: Santa María, los cuales se encuentran ubicados en la franja AP-2 del Plan Zonal del Norte - Lagos de Torca. Articulación Interinstitucional Aeropuerto para consolidar la ruta de articulación Distrital y Nacional para lograr el proyecto y se dio respuesta a la solicitud de concepto sobre proyecto de iniciativa privada denominada “Primer Edificio del Centro Administrativo Nacional, Esquema de Asociación Público Privada de Iniciativa Privada”.
</t>
  </si>
  <si>
    <t xml:space="preserve">Durante mayo de 2020, se atendieron 15 derechos de petición, relacionados con: Plan de Desarrollo, relleno Doña Juana, sendero mariposas (plan de desarrollo), cambio climático, atención COVID 19, contratos de toda la entidad desde que empezó la pandemia, y recursos destinados para atención de COVID. 
Teniendo en cuenta la coyuntura de alerta COVID 19, la comisión primera de Plan del Concejo decidió no radicar proposiciones a principios del mes de abril por lo que sólo se respondieron 4 proposiciones con temas: RAPE, contratación Bienestar Animal, sentencia cerros orientales, tala de árboles por valorización. 
Se conceptuó Proyecto de Acuerdo 13/2020 "por el cual se desincentivan las prácticas taurinas en el DC" para segundo debate. Se remitió Proyecto de Acuerdo 135/2020 para primer debate y se pidió concepto de los PA 120 y 122 pero fueron retirados por el mismo concejo. No hubo ninguna solicitud para concepto de Proyecto de Ley.
Lo anterior, sumado a la atención de 117 derechos de petición, 82 proposiciones y análisis y emisión de concepto de 20 proyectos de acuerdo y 1 proyecto de ley de la Cámara de Representantes con tema sustitución de vehículos de tracción animal por parte del IDPYBA, realizado durante el periodo comprendido entre enero y abril de 2020.
</t>
  </si>
  <si>
    <t xml:space="preserve">Se asistió a los dos comités de seguimiento tanto para concejo como para congreso el día 28 de mayo vía virtual, con ánimo de conocer lo relacionado a control político y temas normativos; así mismo, se discutió la estrategia para el desarrollo de la última sesión del plan de desarrollo. 
Lo anterior, posterior a asistencia a 5 comités de seguimiento estratégico desarrollados durante los meses de enero a abril de la vigencia en curso, en los cuales se trataron temas tales como: solicitud de revisión y envío de priorización de Proyectos de Ley y la revisión del formato para realizar conceptos de proyectos de ley, fechas de radicación de comentarios a proyectos de acuerdo donde la Secretaría incumplía en tiempos de entrega y con el fin de corroborar información, temas de logística para Plan de Desarrollo; se compartió cronograma y lineamientos para interacción con concejales y ponentes. Como recomendación se planteó estar en todas las sesiones y mantener constante comunicación con los concejales de la comisión, lineamientos para la contestación de derechos de petición y proposiciones del Concejo y Congreso, socialización de cuadros con comentarios pendientes por cada Entidad, socialización de actas, entre otros
</t>
  </si>
  <si>
    <t xml:space="preserve">Durante el mes de mayo de 2020, no se logró el funcionamiento de los 8 puntos de atención presencial,  debido a la contingencia por el problema de salud pública producto del COVID. Sin embargo, se garantizó el servicio a la ciudadanía fortaleciendo los canales de atención telefónico mediante la atención por las 8 líneas de telefonía móvil y el canal virtual mediante el correo electrónico de atención al ciudadano, el defensor del ciudadano, el SDQS, la APP aplicación Súper Cade virtual.
Se brindó atención a 6.066 ciudadanos; 1.033 a través del canal telefónico y 5.033 mediante el canal virtual; se realizaron 52 radicaciones telefónicas y 2.075 virtuales; se crearon 47 terceros y se modificaron 115.  Adicionalmente, se enviaron 1.073 respuestas a la ciudadanía dando cumplimiento a la oportunidad de entrega de respuestas.
Por otra parte, se ha dado cumplimiento al modelo de servicio mediante la implementación de indicadores de gestión. Adicionalmente, se realizó la reunión de autoevaluación de abril (mes vencido), en el marco del Plan de Adecuación y Sostenibilidad SIG-MIPG de la Entidad en la cual se determinaron estrategias para el fortalecimiento de los canales virtual y telefónico, se obtuvo el compromiso de mantener y/o aumentar el número de atenciones, así como el nivel de satisfacción ciudadana; de esta manera, se determinó como estrategia atender el 100% de las llamadas.  Por otra parte, se realizaron las actas de recibo final y terminación del contrato del Mantenimiento de Digiturno.
Lo anterior, dando continuidad a la gestión realizada durante el primer cuatrimestre, en donde se brindó atención a 30.342 ciudadanos, a los cuales a su vez se les radicó 26.710; se crearon en el aplicativo 652 terceros, se modificaron 392 y unificaron 22; se enviaron 13.326 respuestas a la ciudadanía, se realizaron los reportes mensuales de indicadores y se realizó el mantenimiento preventivo de Digiturno.
</t>
  </si>
  <si>
    <t>• Se agregó valor y mejora a las operaciones de la Entidad, ayudando al cumplimiento de sus objetivos y metas mediante la evaluación de la eficacia de sus procesos de gestión y la verificación de  los resultados y análisis de riesgos con sus controles. 
• Se fortaleció la cultura del control que sirve para la toma de decisiones y mejora del desempeño para el cumplimiento de objetivos y metas institucionales. 
• Con lo anterior,  la Oficina de Control Interno como tercera línea de defensa, realizó seguimiento a través de la verificación de  las acciones propuestas en respuesta a observaciones, recomendaciones resultantes de la evaluación así como de auditoría, obteniendo un impacto en los resultados de la entidad hacia los ciudadanos, pues a partir de las mejoras implementadas en los procesos se fortaleció el valor público de los productos y servicios que entrega la Entidad.</t>
  </si>
  <si>
    <r>
      <rPr>
        <sz val="10"/>
        <rFont val="Calibri"/>
        <family val="2"/>
        <scheme val="minor"/>
      </rPr>
      <t xml:space="preserve">Durante el mes de mayo/2020, se continuó realizando seguimiento a las acciones adelantadas desde las áreas, </t>
    </r>
    <r>
      <rPr>
        <sz val="10"/>
        <rFont val="Calibri (Cuerpo)"/>
        <family val="2"/>
      </rPr>
      <t>las cuales fueron</t>
    </r>
    <r>
      <rPr>
        <sz val="10"/>
        <rFont val="Calibri"/>
        <family val="2"/>
        <scheme val="minor"/>
      </rPr>
      <t xml:space="preserve"> req</t>
    </r>
    <r>
      <rPr>
        <sz val="10"/>
        <color theme="1"/>
        <rFont val="Calibri"/>
        <family val="2"/>
        <scheme val="minor"/>
      </rPr>
      <t>ueridas durante el primer cuatrimestre de la vigencia, la cuales continuaron llevando a cabo la gestión necesaria para mantener actualizados temas de su competencia en el Botón de Transparencia y Acceso a la Información Pública de la página web de la Entidad, como es el caso del directorio de información de los servidores públicos y contratistas.
Esto sumado a solicitudes de actualización de información, producto de revisión realizada durante el primer  trimestre, a “Matriz de Cumplimiento y Sostenibilidad de la Ley 1712 de 2014”, mediante el cual se evidenció la necesidad de actualización de convocatorias dirigidas a ciudadanos, usuarios y grupos de interés; teléfonos fijos y móviles, líneas gratuitas y fax; directorio de información de los servidores públicos y contratistas y normativa del orden nacional. 
Posterior al último reporte del Plan Anticorrupción y de Atención al Ciudadano – PAAC 2019, en el cual se observó cumplimiento por parte de responsables de la Subsecretaría y Gestores de Integridad con el desarrollo de actividades tales como: capacitaciones para el diligenciamiento de la Matriz de Activos de Información, actualización de 12 trámites en la “Guía de Trámites y Servicios”, cumplimiento del 100% de las 33 estrategias de racionalización inscritas en el SUIT para 13 trámites, presentación de Informe de Gestión de Integridad 2019, entre otras, a la participación en la formulación y consolidación del PAAC 2020 con su respectiva socialización a todos los servidores de la Entidad (primer trimestre de 2020), se realizó seguimiento y reporte a la Oficina de Control Interno de actividades adelantadas durante el primer cuatrimestre, competencia de la Subsecretaría General y de Control Disciplinario – SGCD.</t>
    </r>
  </si>
  <si>
    <r>
      <t>Entre los meses de abril y mayo de 2020, se apoyaron acciones en 5 proyectos estratégicos relacionados con Metro Bogotá, Plan de Ordenamiento Territorial, humedales, formulación Plan de Desarrollo y Plan Parcial, sumados a los 6 proyectos del primer trimestre (política de producción y consumo sostenible, proyectos de norma - colillas de cigarrillo y uso de elementos desechables en el Distrito Capital, trabajo con Ministerio de Ambiente, Planes Parciales Sorrento y Santa María, articulación Distrital y Nacional para expansión Aeropuerto el Dorado e iniciativa privada “Primer Edificio del Centro Administrativo Nacional”).
Como apoyo en relaciones con el Congreso, Organismos de Control, Concejo y la administración Distrital, se atendieron 15 derechos de petición, 4 proposiciones y 2 proyectos de Acuerdo; sumado a los 117 derechos de petición, 82 proposiciones, análisis y emisión de concepto de 20 proyectos de acuerdo y 1 proyecto de ley de la Cámara de Representantes, gestionados durante el primer cuatrimestre. 
Se elaboró y socializó flash disciplinario relacionado con La falta y la conducta disciplinaria, adicional a la gestión preventiva realizada de enero a abril, con la socialización de 4 flashes disciplinarios. Se sustanciaron 16 actuaciones procesales pendientes de firma por parte del operador disciplinario; esto sumado a 28 adelantadas durante el primer cuatrimestre, se cierra mayo con 90 expedientes activos.
Finalmente y de acuerdo al plan de trabajo para organizar actos administrativos que estuvieron en custodia de la Subsecretaría, se realizó traslado de Resoluciones 2016 y 2017, enviadas a Archivo Central para revisión; se ajustó foliación y eliminación de duplicados para resoluciones 2016 (12 cajas) y se adelantó gestión para continuar con la organización del archivo, producto de lo cual se recibieron ajustes sobre correcciones de cajas (12), correspondientes a resoluciones 2016 que ya habían sido en</t>
    </r>
    <r>
      <rPr>
        <sz val="10"/>
        <rFont val="Calibri"/>
        <family val="2"/>
        <scheme val="minor"/>
      </rPr>
      <t xml:space="preserve">viadas </t>
    </r>
    <r>
      <rPr>
        <sz val="10"/>
        <rFont val="Calibri (Cuerpo)"/>
        <family val="2"/>
      </rPr>
      <t>después</t>
    </r>
    <r>
      <rPr>
        <sz val="10"/>
        <rFont val="Calibri"/>
        <family val="2"/>
        <scheme val="minor"/>
      </rPr>
      <t xml:space="preserve"> de</t>
    </r>
    <r>
      <rPr>
        <sz val="10"/>
        <color theme="1"/>
        <rFont val="Calibri"/>
        <family val="2"/>
        <scheme val="minor"/>
      </rPr>
      <t xml:space="preserve"> la primera revisión.</t>
    </r>
  </si>
  <si>
    <r>
      <t xml:space="preserve">Durante el mes de mayo/2020 se remitió a las diferentes áreas de la Entidad el Plan de Acción 2020 para continuar con la implementación del Modelo Integrado de Gestión y Planeación, para su revisión y ajustes los cuales fueron materializados en dicho plan, el cual fue enviado para ser presentado y aprobado en el Comité Institucional de Gestión y Desempeño. La función Pública realizó la divulgación del informe de resultados del Índice de Desempeño Institucional de 2019 (Formulario Único de Reporte de Avance a la Gestión –FURAG) del distrito, </t>
    </r>
    <r>
      <rPr>
        <sz val="10"/>
        <rFont val="Calibri (Cuerpo)"/>
        <family val="2"/>
      </rPr>
      <t>donde</t>
    </r>
    <r>
      <rPr>
        <sz val="10"/>
        <color theme="1"/>
        <rFont val="Calibri"/>
        <family val="2"/>
        <scheme val="minor"/>
      </rPr>
      <t xml:space="preserve"> la Secretaría obtuvo un puntaje de 85,7, observándose un aumento considerable en el Índice de 14,4 puntos. Se reiteró solicitud a la Secretaría General de la Alcaldía Mayor, de concepto para determinar la continuidad en las certificaciones de las normas técnicas ISO 9001:2015, 14001:2015 y OHSAS 18001:2007.
Lo anterior, sumado a la gestión con la solicitud a la Dirección Legal de revisión técnico jurídica de Resolución (proyectada durante el primer trimestre), de la conformación del Comité Institucional de Planeación y Gestión de la Entidad, de acuerdo con el Manual Operativo del Modelo Institucional de Planeación y Gestión - MIPG y el Decreto Distrital 807 de 2019, para continuar con la implementación del Modelo mediante el Plan de Adecuación y Sostenibilidad, al cual se le hicieron revisiones y ajustes pasando de 54 a 48 actividades, luego de diligenciar la segunda parte del Formulario Único de Reporte de Avance a la Gestión –FURAG, durante el primer trimestre.</t>
    </r>
  </si>
  <si>
    <t>• Se agregó valor y se mejoraron las operaciones de la Entidad, ayudando al cumplimiento de sus objetivos y metas.
• Se impactaron los resultados de la entidad hacia los ciudadanos, pues a partir de las mejoras implementadas en los procesos se fortaleció el valor público de los productos y servicios que entrega la Entidad.
• Se facilitó el acceso a servicios Institucionales, por medio de la atención prestada canal telefónico y canal virtual; y a información oficial de trámites y servicios, a través del uso TICS.
• Se ofertó a la ciudadanía herramientas para comunicarse permanentemente, facilitando la interacción y garantizando la transparencia en el actuar de la SDA.</t>
  </si>
  <si>
    <t>De acuerdo con las directrices de la Circular 001 de la Secretaría General de la Alcaldía mayor de Bogotá, en 2018 se finalizó está meta y a su vez se creó la meta “Gestionar el 100% del Plan de Adecuación y Sostenibilidad SIGD-MIPG”. 
A continuación se presentan los avances obtenidos en esta meta: Durante 2016 y 2017, El Sistema Integrado de Gestión finalizó la homologación de la norma ISO 9001 a versión 2015; se realizó seguimiento a implementación del Subsistema de Seguridad y Salud en el Trabajo y Seguridad de la Información. 
Con el fin de incrementar la sostenibilidad del SIG en la SDA y contribuir a su sostenibilidad en el Distrito, durante el primer trimestre 2018, se formuló el Plan de Implementación y Mantenimiento del SIG con planes de trabajo para 14 procesos y Plan de Sensibilización; se actualizó a la nueva versión (4.6) el aplicativo ISOLUCIÓN, incluyendo módulo para Seguridad y Salud en el Trabajo. 
Durante el resto de la vigencia 2018, se actualizaron 76 procedimientos, 149 anexos, 18 caracterizaciones y se crearon 4 nuevas.  Se formularon indicadores en un 57% y su medición a 12 procesos; se efectuó seguimiento a 41 acciones del plan institucional y para el Plan de Mejoramiento a 148 acciones; se formuló y diseño el nuevo de Mapa de Proceso alineado a MIPG, creando 4 procesos: Sistema Integrado de Gestión, Servicio a la Ciudadanía, Contratación y Metrología, Monitoreo y Modelación; se mantuvo certificación en ISO 9001:2015, se recertificó en ISO 14001:2015 y se certificó en OSHAS 18001:2007.
Adicionalmente, en el marco de la evaluación y control del SIG, la oficina de Control Interno realizó 14 auditorías a procesos y acompañó a los mismos para soportar con evidencias los hallazgos de las visitas de la Contraloría de Bogotá y darles respectivo cierre. Así mismo, se realizó auditoría a la implementación de la OHSAS 18000:2007, como requisito para posterior certificación. Desde el área de Servicio al Ciudadano y Correspondencia, se adelantaron gestiones pertinentes para la creación del proceso “Servicio a la Ciudadanía”, el cual está compuesto por los procedimientos PQR´S, Correspondencia, Defensor del Ciudadano y Canales de Servicio, dando así cumplimiento a los lineamientos de atención establecidos en el Modelo de Servicio de la SDA y se crearon indicadores de gestión para medir dicho proceso. Finalmente, desde el Direccionamiento Estratégico, la oficina de Control Interno Disciplinario actualizó la caracterización del proceso y avanzó en el cargue de expedientes en el Sistema de Información Distrital Disciplinario - SIDD, en atención al cumplimiento de acción de mejora. Todo lo anterior representa el 50% de avance reportado.</t>
  </si>
  <si>
    <r>
      <t>La SDA aportó a través de este proyecto a los siguientes cuatro (4) componentes:
1. Control Interno: Durante las vigencias 2016, 2017,2018 y 2019 se dio cumplimiento al Programa Anual de Auditorías Internas, seguimientos a Planes de Mejoramiento por Procesos y Planes de Manejo de Riesgos y todos los informes normativos. Con respecto a mayo de 2020, se presentaron 2 informes de ley adicionales a los 10 presentados a corte 30-04-2020 (informe consolidado del seguimiento al PAAC y de evaluación de la Gestión de los Riesgos de Gestión y de Corrupción - primer cuatrimestre de 2020); lo anterior, adicional a lo realizado durante los meses de enero a abril de 2020 con la comunicación de los informes de auditoría a 2 procesos (liquidación de nómina y Plan Institucional de Respuesta a Emergencias PIRE).
3. Rendición de Cuentas: Desde la culminación de la implementación de las Leyes 1712 de 2014 y 1474 de 2011 (vigencias 2016 y 2017), hasta la actualización y mantenimiento</t>
    </r>
    <r>
      <rPr>
        <sz val="11"/>
        <color rgb="FFFF0000"/>
        <rFont val="Calibri"/>
        <family val="2"/>
        <scheme val="minor"/>
      </rPr>
      <t xml:space="preserve"> </t>
    </r>
    <r>
      <rPr>
        <sz val="11"/>
        <rFont val="Calibri"/>
        <family val="2"/>
        <scheme val="minor"/>
      </rPr>
      <t xml:space="preserve">que se ha venido llevando a cabo desde finales de 2017 y durante 2018 y 2019, se han utilizado mecanismos que permiten a la ciudadanía y a las organizaciones involucrarse en la formulación, ejecución, control y evaluación de la gestión pública; para el primer trimestre de 2020 se solicitó actualizar ítems como: convocatorias dirigidas a ciudadanos, usuarios y grupos de interés, teléfonos fijos y móviles, líneas gratuitas y fax; directorio de información de los servidores públicos, contratistas y normativa del orden nacional, a lo cual se realizó seguimiento durante los meses de abril y mayo evidenciando publicación mes a mes a partir del requerimiento del directorio de servidores de la Entidad y retroalimentando dicha publicación. Lo anterior, materializado en el Botón de Transparencia y Acceso a la Información.
6. Gobierno en línea: Durante las vigencias 2016, 2017, 2018 y 2019 se llevó a cabo la inscripción de 21 trámites en el Sistema Único de Información y Trámites –SUIT, para un total de 32 trámites inscritos en dicha plataforma, lo que significa que se encuentran inscritos la totalidad de trámites de la Entidad. Durante el primer cuatrimestre del 2020, se llevaron a cabo mesas de trabajo con las áreas misionales con el fin de priorizar trámites para racionalización, siendo cuatro (4) para la vigencia 2020.
8. Atención al Ciudadano: Durante el segundo semestre de 2016 se brindó atención a 20.046 usuarios; en la vigencia 2017 se atendieron 119.808 usuarios y se llevó a cabo una acción de racionalización administrativa, con el cambio de punto de atención CADE Muzú por Súper CADE Engativá; en la vigencia 2018, se atendieron 121.193 ciudadanos; en la vigencia de 2019 se atendieron 139.383 ciudadanos; durante el primer cuatrimestre de 2020 se atendieron 30.342 ciudadanos,  finalmente durante el mes de mayo se atendieron 6.066 ciudadanos, de los cuales 1033 fueron en el canal telefónico y 5.033 en el canal virtual.
</t>
    </r>
  </si>
  <si>
    <r>
      <t>• Atención a la normatividad vigente que permite ofrecer a la ciudadanía y partes interesadas información respecto al cumplimiento de la función pública o servicio público de la Entidad. 
• Oferta a la ciudadanía de herramientas para comunicarse permanentemente, facilitando la interacción y garantizando la transparencia en el actuar de la SDA.
•  El cumplimiento de estas leyes, permite que las personas conozcan y hagan seguimiento a las acciones de la Entidad, se fortalece la confianza entre la Entidad y la comunidad, contribuyendo a la veeduría que el ciudadano hace a su gestión y consecuencialmente, fomentando la participación ciudadana en la formulación de política pública. 
• Interioriz</t>
    </r>
    <r>
      <rPr>
        <sz val="11"/>
        <rFont val="Calibri"/>
        <family val="2"/>
        <scheme val="minor"/>
      </rPr>
      <t>ación de valores que motivan a servidores a realizar sus actividades de manera íntegra, ofreciendo un servicio al ciudadano de calidad.</t>
    </r>
  </si>
  <si>
    <t>Incrementar a un 90% la sostenibilidad del SIG en el Gobierno Distrital</t>
  </si>
  <si>
    <t xml:space="preserve">Con base en el Decreto Distrital N° 591 de 2018 “Por medio del cual se adopta el Modelo Integrado de Planeación y Gestión Nacional y se dictan otras disposiciones”, la Entidad encamina sus acciones para implementar gradual y progresivamente el Plan de Adecuación SIG-MIPG, en el que se integra el Sistema de Desarrollo Administrativo con el Sistema de Gestión de Calidad. Durante la vigencia 2019, se dio cumplimiento a 77 acciones y 3 se eliminaron en Comité Institucional de Gestión y Desempeño; se adelantó la actualización de 416 procedimientos y sus respectivos anexos, se documentaron planes de mejoramiento a cada uno de los hallazgos dejados en las auditorías externas de seguimiento y certificación ISO 9001:2015, 14001:2015 y OHSAS 18001:2007 dando por cerradas las No Conformidades dejadas. Lo anterior, posterior a la expedición de la Resolución 915 del 10 de mayo de 2019 "Por la cual se crea el Comité Institucional de Gestión y Desempeño de La Secretaría Distrital de Ambiente y se toman otras decisiones”.
Durante los meses de enero a abril de 2020, se proyectó nueva resolución que reglamenta el funcionamiento, adopta y adecua el sistema de gestión con el sistema de control interno, con el fin de derogar la resolución expedida en 2019, de acuerdo a disposiciones del Decreto Distrital 807 de 2019; esta resolución fue enviada a la Dirección Legal Ambiental con el fin de obtener su revisión técnico jurídica, una vez diseñado el Plan de Adecuación y Sostenibilidad SIG-MIPG de la vigencia 2020 con 48 actividades. Durante el mes de mayo/2020 se envió a las diferentes áreas el Plan de Acción antes mencionado para su revisión y ajustes, los cuales fueron materializados en el mismo para posterior presentación y aprobación en el Comité Institucional de Gestión y Desempeño. La función Pública realizó la divulgación del informe de resultados del Índice de Desempeño Institucional 2019 del distrito y la Secretaría obtuvo un puntaje de 85,7, observándose una notable mejora en los resultados con 14,4 puntos más que lo obtenido para la vigencia 2018.
Adicionalmente, la oficina de Control Interno, en el marco de la implementación SIG-MIPG, dio cumplimiento al plan anual de auditoria mediante la elaboración y comunicación de 2 informes de ley adicionales a los 10 presentados con corte 30-04-2020. Desde el proceso de Servicio a la Ciudadanía, se realizó la reunión de autoevaluación de abril (mes vencido) como gestión de la primera línea de defensa.
</t>
  </si>
  <si>
    <r>
      <t xml:space="preserve">• La Entidad se fortaleció en la gestión de sus operaciones en cada uno de los procesos, lo cual permitió dirigir, planear, ejecutar, controlar, hacer seguimiento y evaluar la gestión institucional de la Secretaría, en términos de calidad e integridad del servicio para generar valor público en el Distrito Capital y en los ciudadanos a los </t>
    </r>
    <r>
      <rPr>
        <sz val="11"/>
        <rFont val="Calibri"/>
        <family val="2"/>
        <scheme val="minor"/>
      </rPr>
      <t>que dirige su gestión.
• Cumplimiento normativo mediante la articulación documental de cada uno de los procesos con  las dimensiones y políticas de MIPG</t>
    </r>
    <r>
      <rPr>
        <sz val="11"/>
        <color indexed="8"/>
        <rFont val="Calibri"/>
        <family val="2"/>
        <scheme val="minor"/>
      </rPr>
      <t>, a través de actualización de la documentación del Sistema integrado de Gestión.
• Se fortaleció la cultura de la Mejora Continua entre los Servidores Públicos.</t>
    </r>
  </si>
  <si>
    <t>VERSIÓN 11</t>
  </si>
  <si>
    <t>7, OBSERVACIONES AVANCE A MAYO DE 2020</t>
  </si>
  <si>
    <t>Jun</t>
  </si>
  <si>
    <t>Jul</t>
  </si>
  <si>
    <t>Ago</t>
  </si>
  <si>
    <t>Sep</t>
  </si>
  <si>
    <t>Oct</t>
  </si>
  <si>
    <t>Nov</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</si>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</sst>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quot;$&quot;\ * #,##0_);_(&quot;$&quot;\ * \(#,##0\);_(&quot;$&quot;\ * &quot;-&quot;??_);_(@_)"/>
  </numFmts>
  <fonts count="48">
    <font>
      <sz val="11"/>
      <color theme="1"/>
      <name val="Calibri"/>
      <family val="2"/>
      <scheme val="minor"/>
    </font>
    <font>
      <sz val="10"/>
      <name val="Arial"/>
      <family val="2"/>
    </font>
    <font>
      <sz val="11"/>
      <color indexed="8"/>
      <name val="Calibri"/>
      <family val="2"/>
    </font>
    <font>
      <sz val="8"/>
      <name val="Calibri"/>
      <family val="2"/>
    </font>
    <font>
      <sz val="8"/>
      <name val="Arial"/>
      <family val="2"/>
    </font>
    <font>
      <b/>
      <sz val="9"/>
      <name val="Tahoma"/>
      <family val="2"/>
    </font>
    <font>
      <b/>
      <sz val="8"/>
      <name val="Arial"/>
      <family val="2"/>
    </font>
    <font>
      <b/>
      <sz val="9"/>
      <color indexed="8"/>
      <name val="Arial"/>
      <family val="2"/>
    </font>
    <font>
      <sz val="10"/>
      <color theme="1"/>
      <name val="Calibri"/>
      <family val="2"/>
      <scheme val="minor"/>
    </font>
    <font>
      <sz val="7"/>
      <name val="Calibri"/>
      <family val="2"/>
      <scheme val="minor"/>
    </font>
    <font>
      <b/>
      <sz val="11"/>
      <color theme="1"/>
      <name val="Calibri"/>
      <family val="2"/>
      <scheme val="minor"/>
    </font>
    <font>
      <sz val="14"/>
      <name val="Tahoma"/>
      <family val="2"/>
    </font>
    <font>
      <b/>
      <sz val="14"/>
      <name val="Tahoma"/>
      <family val="2"/>
    </font>
    <font>
      <sz val="14"/>
      <name val="Arial"/>
      <family val="2"/>
    </font>
    <font>
      <sz val="11"/>
      <name val="Calibri"/>
      <family val="2"/>
      <scheme val="minor"/>
    </font>
    <font>
      <sz val="20"/>
      <color theme="1"/>
      <name val="Calibri"/>
      <family val="2"/>
      <scheme val="minor"/>
    </font>
    <font>
      <sz val="24"/>
      <color theme="1"/>
      <name val="Calibri"/>
      <family val="2"/>
      <scheme val="minor"/>
    </font>
    <font>
      <b/>
      <sz val="7"/>
      <name val="Calibri"/>
      <family val="2"/>
      <scheme val="minor"/>
    </font>
    <font>
      <b/>
      <sz val="10"/>
      <color theme="1"/>
      <name val="Calibri"/>
      <family val="2"/>
      <scheme val="minor"/>
    </font>
    <font>
      <sz val="11"/>
      <color indexed="8"/>
      <name val="Calibri"/>
      <family val="2"/>
      <scheme val="minor"/>
    </font>
    <font>
      <sz val="10"/>
      <name val="Calibri"/>
      <family val="2"/>
      <scheme val="minor"/>
    </font>
    <font>
      <sz val="10"/>
      <color indexed="8"/>
      <name val="Calibri"/>
      <family val="2"/>
      <scheme val="minor"/>
    </font>
    <font>
      <sz val="8"/>
      <name val="Calibri"/>
      <family val="2"/>
      <scheme val="minor"/>
    </font>
    <font>
      <b/>
      <sz val="10"/>
      <name val="Calibri"/>
      <family val="2"/>
      <scheme val="minor"/>
    </font>
    <font>
      <b/>
      <sz val="10"/>
      <color indexed="8"/>
      <name val="Calibri"/>
      <family val="2"/>
      <scheme val="minor"/>
    </font>
    <font>
      <b/>
      <sz val="8"/>
      <name val="Calibri"/>
      <family val="2"/>
      <scheme val="minor"/>
    </font>
    <font>
      <b/>
      <sz val="11"/>
      <name val="Calibri"/>
      <family val="2"/>
      <scheme val="minor"/>
    </font>
    <font>
      <b/>
      <sz val="14"/>
      <color indexed="8"/>
      <name val="Calibri"/>
      <family val="2"/>
      <scheme val="minor"/>
    </font>
    <font>
      <b/>
      <sz val="12"/>
      <color indexed="8"/>
      <name val="Calibri"/>
      <family val="2"/>
      <scheme val="minor"/>
    </font>
    <font>
      <b/>
      <sz val="24"/>
      <name val="Calibri"/>
      <family val="2"/>
      <scheme val="minor"/>
    </font>
    <font>
      <sz val="24"/>
      <name val="Calibri"/>
      <family val="2"/>
      <scheme val="minor"/>
    </font>
    <font>
      <b/>
      <sz val="20"/>
      <name val="Calibri"/>
      <family val="2"/>
      <scheme val="minor"/>
    </font>
    <font>
      <b/>
      <sz val="14"/>
      <name val="Calibri"/>
      <family val="2"/>
      <scheme val="minor"/>
    </font>
    <font>
      <sz val="12"/>
      <name val="Calibri"/>
      <family val="2"/>
      <scheme val="minor"/>
    </font>
    <font>
      <sz val="12"/>
      <color indexed="8"/>
      <name val="Calibri"/>
      <family val="2"/>
      <scheme val="minor"/>
    </font>
    <font>
      <b/>
      <sz val="10"/>
      <name val="Tahoma"/>
      <family val="2"/>
    </font>
    <font>
      <sz val="10"/>
      <name val="Tahoma"/>
      <family val="2"/>
    </font>
    <font>
      <b/>
      <sz val="12"/>
      <name val="Tahoma"/>
      <family val="2"/>
    </font>
    <font>
      <sz val="12"/>
      <name val="Tahoma"/>
      <family val="2"/>
    </font>
    <font>
      <sz val="9"/>
      <name val="Tahoma"/>
      <family val="2"/>
    </font>
    <font>
      <sz val="10"/>
      <name val="Calibri"/>
      <family val="2"/>
    </font>
    <font>
      <b/>
      <sz val="10"/>
      <name val="Calibri"/>
      <family val="2"/>
    </font>
    <font>
      <sz val="11"/>
      <color theme="1"/>
      <name val="Calibri (Cuerpo)"/>
      <family val="2"/>
    </font>
    <font>
      <u val="single"/>
      <sz val="11"/>
      <color theme="10"/>
      <name val="Calibri"/>
      <family val="2"/>
      <scheme val="minor"/>
    </font>
    <font>
      <u val="single"/>
      <sz val="11"/>
      <color theme="11"/>
      <name val="Calibri"/>
      <family val="2"/>
      <scheme val="minor"/>
    </font>
    <font>
      <sz val="11"/>
      <color rgb="FFFF0000"/>
      <name val="Calibri"/>
      <family val="2"/>
      <scheme val="minor"/>
    </font>
    <font>
      <sz val="10"/>
      <name val="Calibri (Cuerpo)"/>
      <family val="2"/>
    </font>
    <font>
      <b/>
      <sz val="8"/>
      <name val="Calibri"/>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rgb="FFFFFF00"/>
        <bgColor indexed="64"/>
      </patternFill>
    </fill>
  </fills>
  <borders count="67">
    <border>
      <left/>
      <right/>
      <top/>
      <bottom/>
      <diagonal/>
    </border>
    <border>
      <left style="thin"/>
      <right style="thin"/>
      <top/>
      <bottom style="thin"/>
    </border>
    <border>
      <left style="thin"/>
      <right style="thin"/>
      <top style="medium"/>
      <bottom style="thin"/>
    </border>
    <border>
      <left style="thin"/>
      <right style="thin"/>
      <top style="thin"/>
      <bottom style="thin"/>
    </border>
    <border>
      <left style="medium"/>
      <right style="medium"/>
      <top style="thin"/>
      <bottom style="medium"/>
    </border>
    <border>
      <left style="medium"/>
      <right style="medium"/>
      <top style="thin"/>
      <bottom style="thin"/>
    </border>
    <border>
      <left style="thin"/>
      <right style="thin"/>
      <top style="thin"/>
      <bottom/>
    </border>
    <border>
      <left style="thin"/>
      <right style="thin"/>
      <top style="thin"/>
      <bottom style="medium"/>
    </border>
    <border>
      <left style="thin"/>
      <right style="medium"/>
      <top/>
      <bottom style="medium"/>
    </border>
    <border>
      <left style="thin"/>
      <right style="thin"/>
      <top/>
      <bottom style="medium"/>
    </border>
    <border>
      <left style="thin"/>
      <right style="medium"/>
      <top style="thin"/>
      <bottom style="medium"/>
    </border>
    <border>
      <left/>
      <right style="medium"/>
      <top/>
      <bottom/>
    </border>
    <border>
      <left style="medium"/>
      <right style="thin"/>
      <top style="thin"/>
      <bottom style="medium"/>
    </border>
    <border>
      <left/>
      <right style="thin"/>
      <top style="thin"/>
      <bottom style="medium"/>
    </border>
    <border>
      <left style="medium"/>
      <right style="thin"/>
      <top style="medium"/>
      <bottom style="thin"/>
    </border>
    <border>
      <left/>
      <right style="thin"/>
      <top style="medium"/>
      <bottom style="thin"/>
    </border>
    <border>
      <left style="medium"/>
      <right style="thin"/>
      <top style="thin"/>
      <bottom style="thin"/>
    </border>
    <border>
      <left style="medium"/>
      <right/>
      <top style="medium"/>
      <bottom style="thin"/>
    </border>
    <border>
      <left style="thin"/>
      <right style="thin"/>
      <top/>
      <bottom/>
    </border>
    <border>
      <left style="thin"/>
      <right style="medium"/>
      <top/>
      <bottom/>
    </border>
    <border>
      <left/>
      <right style="thin"/>
      <top style="thin"/>
      <bottom style="thin"/>
    </border>
    <border>
      <left style="thin"/>
      <right style="medium"/>
      <top style="thin"/>
      <bottom style="thin"/>
    </border>
    <border>
      <left style="medium"/>
      <right/>
      <top/>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style="thin"/>
      <right style="medium"/>
      <top style="medium"/>
      <bottom style="thin"/>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medium"/>
      <right/>
      <top style="thin"/>
      <bottom style="medium"/>
    </border>
    <border>
      <left/>
      <right/>
      <top/>
      <bottom style="thin"/>
    </border>
    <border>
      <left/>
      <right style="medium"/>
      <top/>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medium"/>
      <top/>
      <bottom style="thin"/>
    </border>
    <border>
      <left style="medium"/>
      <right style="thin"/>
      <top style="medium"/>
      <bottom/>
    </border>
    <border>
      <left style="medium"/>
      <right style="thin"/>
      <top/>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thin"/>
      <right/>
      <top/>
      <bottom style="thin"/>
    </border>
    <border>
      <left style="thin"/>
      <right/>
      <top style="thin"/>
      <bottom/>
    </border>
    <border>
      <left/>
      <right/>
      <top style="thin"/>
      <bottom/>
    </border>
    <border>
      <left/>
      <right style="medium"/>
      <top style="thin"/>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4" fontId="0" fillId="0" borderId="0" applyFont="0" applyFill="0" applyBorder="0" applyAlignment="0" applyProtection="0"/>
    <xf numFmtId="172"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522">
    <xf numFmtId="0" fontId="0" fillId="0" borderId="0" xfId="0"/>
    <xf numFmtId="0" fontId="0" fillId="0" borderId="0" xfId="0" applyFill="1"/>
    <xf numFmtId="0" fontId="0" fillId="2" borderId="0" xfId="0" applyFill="1"/>
    <xf numFmtId="0" fontId="8" fillId="0" borderId="0" xfId="0" applyFont="1" applyFill="1"/>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3" borderId="0" xfId="34" applyFill="1" applyBorder="1" applyAlignment="1">
      <alignment vertical="center"/>
      <protection/>
    </xf>
    <xf numFmtId="0" fontId="1" fillId="3" borderId="0" xfId="34" applyFill="1" applyAlignment="1">
      <alignment vertical="center"/>
      <protection/>
    </xf>
    <xf numFmtId="0" fontId="4" fillId="3" borderId="0" xfId="34" applyFont="1" applyFill="1" applyAlignment="1">
      <alignment vertical="center"/>
      <protection/>
    </xf>
    <xf numFmtId="0" fontId="4" fillId="0" borderId="0" xfId="34" applyFont="1" applyAlignment="1">
      <alignment vertical="center"/>
      <protection/>
    </xf>
    <xf numFmtId="10" fontId="1" fillId="3" borderId="0" xfId="34" applyNumberFormat="1" applyFill="1" applyAlignment="1">
      <alignment vertical="center"/>
      <protection/>
    </xf>
    <xf numFmtId="0" fontId="1" fillId="3" borderId="0" xfId="34" applyFill="1" applyAlignment="1">
      <alignment horizontal="left" vertical="center"/>
      <protection/>
    </xf>
    <xf numFmtId="0" fontId="1" fillId="0" borderId="0" xfId="34" applyAlignment="1">
      <alignment horizontal="left" vertical="center"/>
      <protection/>
    </xf>
    <xf numFmtId="0" fontId="1" fillId="2" borderId="0" xfId="34" applyFill="1" applyAlignment="1">
      <alignment vertical="center"/>
      <protection/>
    </xf>
    <xf numFmtId="0" fontId="11" fillId="2" borderId="0" xfId="34" applyFont="1" applyFill="1" applyBorder="1" applyProtection="1">
      <alignment/>
      <protection locked="0"/>
    </xf>
    <xf numFmtId="0" fontId="0" fillId="2" borderId="0" xfId="0" applyFill="1" applyBorder="1"/>
    <xf numFmtId="0" fontId="12" fillId="2" borderId="0" xfId="34" applyFont="1" applyFill="1" applyBorder="1" applyAlignment="1" applyProtection="1">
      <alignment horizontal="center"/>
      <protection locked="0"/>
    </xf>
    <xf numFmtId="0" fontId="13" fillId="2" borderId="0" xfId="34" applyFont="1" applyFill="1" applyBorder="1" applyProtection="1">
      <alignment/>
      <protection locked="0"/>
    </xf>
    <xf numFmtId="0" fontId="15" fillId="0" borderId="0" xfId="0" applyFont="1" applyFill="1"/>
    <xf numFmtId="0" fontId="16" fillId="0" borderId="0" xfId="0" applyFont="1" applyFill="1"/>
    <xf numFmtId="170" fontId="9" fillId="4" borderId="1" xfId="0" applyNumberFormat="1" applyFont="1" applyFill="1" applyBorder="1" applyAlignment="1">
      <alignment vertical="center"/>
    </xf>
    <xf numFmtId="170" fontId="9" fillId="4" borderId="2" xfId="0" applyNumberFormat="1" applyFont="1" applyFill="1" applyBorder="1" applyAlignment="1">
      <alignment vertical="center"/>
    </xf>
    <xf numFmtId="170" fontId="9" fillId="5" borderId="3" xfId="0" applyNumberFormat="1" applyFont="1" applyFill="1" applyBorder="1" applyAlignment="1">
      <alignment vertical="center"/>
    </xf>
    <xf numFmtId="170" fontId="17" fillId="4" borderId="2" xfId="0" applyNumberFormat="1" applyFont="1" applyFill="1" applyBorder="1" applyAlignment="1">
      <alignment vertical="center"/>
    </xf>
    <xf numFmtId="0" fontId="7" fillId="4" borderId="4" xfId="37" applyFont="1" applyFill="1" applyBorder="1" applyAlignment="1">
      <alignment horizontal="left" vertical="center" wrapText="1"/>
      <protection/>
    </xf>
    <xf numFmtId="0" fontId="7" fillId="5" borderId="5" xfId="37" applyFont="1" applyFill="1" applyBorder="1" applyAlignment="1">
      <alignment horizontal="left" vertical="center" wrapText="1"/>
      <protection/>
    </xf>
    <xf numFmtId="170" fontId="17" fillId="5" borderId="6" xfId="0" applyNumberFormat="1" applyFont="1" applyFill="1" applyBorder="1" applyAlignment="1">
      <alignment vertical="center" wrapText="1"/>
    </xf>
    <xf numFmtId="0" fontId="10" fillId="0" borderId="0" xfId="0" applyFont="1" applyFill="1"/>
    <xf numFmtId="0" fontId="0" fillId="0" borderId="3" xfId="0" applyFill="1" applyBorder="1" applyAlignment="1">
      <alignment horizontal="center" vertical="center"/>
    </xf>
    <xf numFmtId="0" fontId="10" fillId="6" borderId="3" xfId="0" applyFont="1" applyFill="1" applyBorder="1" applyAlignment="1">
      <alignment horizontal="center" vertical="center"/>
    </xf>
    <xf numFmtId="0" fontId="8" fillId="0" borderId="3" xfId="0" applyFont="1" applyFill="1" applyBorder="1" applyAlignment="1">
      <alignment horizontal="center" vertical="center"/>
    </xf>
    <xf numFmtId="0" fontId="10" fillId="2" borderId="0" xfId="0" applyFont="1" applyFill="1"/>
    <xf numFmtId="0" fontId="18" fillId="6" borderId="3" xfId="0" applyFont="1" applyFill="1" applyBorder="1" applyAlignment="1">
      <alignment horizontal="center" vertical="center"/>
    </xf>
    <xf numFmtId="0" fontId="10" fillId="6" borderId="3" xfId="0" applyFont="1" applyFill="1" applyBorder="1" applyAlignment="1">
      <alignment horizontal="center" vertical="center"/>
    </xf>
    <xf numFmtId="170" fontId="14" fillId="4" borderId="2" xfId="0" applyNumberFormat="1" applyFont="1" applyFill="1" applyBorder="1" applyAlignment="1">
      <alignment vertical="center"/>
    </xf>
    <xf numFmtId="170" fontId="14" fillId="5" borderId="3" xfId="0" applyNumberFormat="1" applyFont="1" applyFill="1" applyBorder="1" applyAlignment="1">
      <alignment vertical="center"/>
    </xf>
    <xf numFmtId="170" fontId="14" fillId="5" borderId="7" xfId="0" applyNumberFormat="1" applyFont="1" applyFill="1" applyBorder="1" applyAlignment="1">
      <alignment vertical="center"/>
    </xf>
    <xf numFmtId="0" fontId="26" fillId="4" borderId="8" xfId="34" applyFont="1" applyFill="1" applyBorder="1" applyAlignment="1">
      <alignment horizontal="center" vertical="center" wrapText="1"/>
      <protection/>
    </xf>
    <xf numFmtId="170" fontId="14" fillId="5" borderId="6" xfId="0" applyNumberFormat="1" applyFont="1" applyFill="1" applyBorder="1" applyAlignment="1">
      <alignment vertical="center"/>
    </xf>
    <xf numFmtId="170" fontId="14" fillId="4" borderId="2" xfId="0" applyNumberFormat="1" applyFont="1" applyFill="1" applyBorder="1" applyAlignment="1">
      <alignment horizontal="center" vertical="center"/>
    </xf>
    <xf numFmtId="170" fontId="14" fillId="5" borderId="3" xfId="0" applyNumberFormat="1" applyFont="1" applyFill="1" applyBorder="1" applyAlignment="1">
      <alignment horizontal="center" vertical="center"/>
    </xf>
    <xf numFmtId="170" fontId="14" fillId="5" borderId="6" xfId="0" applyNumberFormat="1" applyFont="1" applyFill="1" applyBorder="1" applyAlignment="1">
      <alignment horizontal="center" vertical="center"/>
    </xf>
    <xf numFmtId="170" fontId="14" fillId="5" borderId="7" xfId="0" applyNumberFormat="1" applyFont="1" applyFill="1" applyBorder="1" applyAlignment="1">
      <alignment horizontal="center" vertical="center"/>
    </xf>
    <xf numFmtId="9" fontId="26" fillId="4" borderId="9" xfId="34" applyNumberFormat="1" applyFont="1" applyFill="1" applyBorder="1" applyAlignment="1">
      <alignment horizontal="center" vertical="center" wrapText="1"/>
      <protection/>
    </xf>
    <xf numFmtId="0" fontId="25" fillId="4" borderId="7" xfId="37" applyFont="1" applyFill="1" applyBorder="1" applyAlignment="1">
      <alignment horizontal="center" vertical="center" wrapText="1"/>
      <protection/>
    </xf>
    <xf numFmtId="0" fontId="25" fillId="4" borderId="10" xfId="37" applyFont="1" applyFill="1" applyBorder="1" applyAlignment="1">
      <alignment horizontal="center" vertical="center" wrapText="1"/>
      <protection/>
    </xf>
    <xf numFmtId="0" fontId="31" fillId="2" borderId="10" xfId="0" applyFont="1" applyFill="1" applyBorder="1" applyAlignment="1">
      <alignment horizontal="center" vertical="center" wrapText="1"/>
    </xf>
    <xf numFmtId="0" fontId="25" fillId="4" borderId="7" xfId="34" applyFont="1" applyFill="1" applyBorder="1" applyAlignment="1">
      <alignment horizontal="center" vertical="center" textRotation="90" wrapText="1"/>
      <protection/>
    </xf>
    <xf numFmtId="0" fontId="23" fillId="4" borderId="7" xfId="34" applyFont="1" applyFill="1" applyBorder="1" applyAlignment="1">
      <alignment horizontal="center" vertical="center" wrapText="1"/>
      <protection/>
    </xf>
    <xf numFmtId="10" fontId="23" fillId="4" borderId="7" xfId="34" applyNumberFormat="1" applyFont="1" applyFill="1" applyBorder="1" applyAlignment="1">
      <alignment horizontal="center" vertical="center" wrapText="1"/>
      <protection/>
    </xf>
    <xf numFmtId="0" fontId="0" fillId="0" borderId="0" xfId="0" applyFont="1" applyFill="1"/>
    <xf numFmtId="0" fontId="0" fillId="2" borderId="0" xfId="0" applyFont="1" applyFill="1"/>
    <xf numFmtId="0" fontId="20" fillId="2" borderId="0" xfId="0" applyFont="1" applyFill="1"/>
    <xf numFmtId="0" fontId="22" fillId="2" borderId="0" xfId="0" applyFont="1" applyFill="1"/>
    <xf numFmtId="0" fontId="33" fillId="2" borderId="0" xfId="0" applyFont="1" applyFill="1" applyAlignment="1">
      <alignment horizontal="center"/>
    </xf>
    <xf numFmtId="0" fontId="0" fillId="2" borderId="0" xfId="0" applyFont="1" applyFill="1" applyAlignment="1">
      <alignment horizontal="center"/>
    </xf>
    <xf numFmtId="0" fontId="0" fillId="0" borderId="0" xfId="0" applyFont="1" applyFill="1" applyAlignment="1">
      <alignment horizontal="center" vertical="center"/>
    </xf>
    <xf numFmtId="0" fontId="20" fillId="0" borderId="0" xfId="0" applyFont="1" applyFill="1"/>
    <xf numFmtId="0" fontId="33" fillId="0" borderId="0" xfId="0" applyFont="1" applyFill="1" applyAlignment="1">
      <alignment horizontal="center"/>
    </xf>
    <xf numFmtId="0" fontId="0" fillId="0" borderId="0" xfId="0" applyFont="1" applyFill="1" applyAlignment="1">
      <alignment horizontal="center"/>
    </xf>
    <xf numFmtId="0" fontId="0" fillId="0" borderId="3" xfId="0" applyFont="1" applyFill="1" applyBorder="1" applyAlignment="1">
      <alignment horizontal="center" vertical="center"/>
    </xf>
    <xf numFmtId="0" fontId="22" fillId="0" borderId="0" xfId="0" applyFont="1" applyFill="1"/>
    <xf numFmtId="0" fontId="23" fillId="4" borderId="1"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170" fontId="9" fillId="4" borderId="3" xfId="0" applyNumberFormat="1" applyFont="1" applyFill="1" applyBorder="1" applyAlignment="1">
      <alignment vertical="center"/>
    </xf>
    <xf numFmtId="170" fontId="17" fillId="4" borderId="3" xfId="0" applyNumberFormat="1" applyFont="1" applyFill="1" applyBorder="1" applyAlignment="1">
      <alignment vertical="center"/>
    </xf>
    <xf numFmtId="0" fontId="33" fillId="0" borderId="0" xfId="34" applyFont="1" applyBorder="1" applyAlignment="1">
      <alignment vertical="center"/>
      <protection/>
    </xf>
    <xf numFmtId="0" fontId="34" fillId="0" borderId="0" xfId="0" applyFont="1"/>
    <xf numFmtId="0" fontId="34" fillId="0" borderId="0" xfId="0" applyFont="1" applyAlignment="1">
      <alignment vertical="center"/>
    </xf>
    <xf numFmtId="0" fontId="14" fillId="2" borderId="0" xfId="0" applyFont="1" applyFill="1" applyBorder="1" applyAlignment="1">
      <alignment horizontal="center" vertical="center" wrapText="1"/>
    </xf>
    <xf numFmtId="0" fontId="0" fillId="2" borderId="0" xfId="0" applyFont="1" applyFill="1" applyBorder="1"/>
    <xf numFmtId="0" fontId="0" fillId="2" borderId="11" xfId="0" applyFont="1" applyFill="1" applyBorder="1"/>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7" xfId="0" applyFont="1" applyBorder="1" applyAlignment="1">
      <alignment horizontal="center" vertical="center" wrapText="1"/>
    </xf>
    <xf numFmtId="0" fontId="26" fillId="4" borderId="7" xfId="0" applyFont="1" applyFill="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9" fontId="19" fillId="0" borderId="3" xfId="0" applyNumberFormat="1" applyFont="1" applyBorder="1" applyAlignment="1">
      <alignment horizontal="center" vertical="center"/>
    </xf>
    <xf numFmtId="9" fontId="19" fillId="0" borderId="7"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vertical="center"/>
    </xf>
    <xf numFmtId="0" fontId="14" fillId="0" borderId="3" xfId="37" applyFont="1" applyBorder="1">
      <alignment/>
      <protection/>
    </xf>
    <xf numFmtId="0" fontId="26" fillId="0" borderId="3" xfId="34" applyFont="1" applyBorder="1" applyAlignment="1">
      <alignment horizontal="center" vertical="center" wrapText="1"/>
      <protection/>
    </xf>
    <xf numFmtId="174" fontId="14" fillId="0" borderId="3" xfId="31" applyNumberFormat="1" applyFont="1" applyBorder="1" applyAlignment="1">
      <alignment horizontal="center"/>
    </xf>
    <xf numFmtId="0" fontId="14" fillId="0" borderId="3" xfId="34" applyFont="1" applyBorder="1" applyAlignment="1">
      <alignment horizontal="center"/>
      <protection/>
    </xf>
    <xf numFmtId="0" fontId="14" fillId="0" borderId="3" xfId="34" applyFont="1" applyBorder="1" applyAlignment="1">
      <alignment horizontal="left"/>
      <protection/>
    </xf>
    <xf numFmtId="9" fontId="14" fillId="0" borderId="3" xfId="40" applyFont="1" applyBorder="1" applyAlignment="1">
      <alignment horizontal="center"/>
    </xf>
    <xf numFmtId="0" fontId="14" fillId="2" borderId="3" xfId="34" applyFont="1" applyFill="1" applyBorder="1" applyAlignment="1">
      <alignment horizontal="center"/>
      <protection/>
    </xf>
    <xf numFmtId="9" fontId="14" fillId="2" borderId="3" xfId="34" applyNumberFormat="1" applyFont="1" applyFill="1" applyBorder="1" applyAlignment="1">
      <alignment horizontal="center"/>
      <protection/>
    </xf>
    <xf numFmtId="0" fontId="14" fillId="0" borderId="0" xfId="37" applyFont="1">
      <alignment/>
      <protection/>
    </xf>
    <xf numFmtId="0" fontId="26" fillId="0" borderId="3" xfId="37" applyFont="1" applyBorder="1" applyAlignment="1">
      <alignment horizontal="center" vertical="center" wrapText="1"/>
      <protection/>
    </xf>
    <xf numFmtId="0" fontId="7" fillId="4" borderId="17" xfId="37" applyFont="1" applyFill="1" applyBorder="1" applyAlignment="1">
      <alignment horizontal="left" vertical="center" wrapText="1"/>
      <protection/>
    </xf>
    <xf numFmtId="0" fontId="0" fillId="2" borderId="0" xfId="0" applyFont="1" applyFill="1" applyBorder="1" applyAlignment="1">
      <alignment horizontal="center"/>
    </xf>
    <xf numFmtId="0" fontId="25" fillId="4" borderId="7" xfId="37" applyFont="1" applyFill="1" applyBorder="1" applyAlignment="1">
      <alignment horizontal="center" vertical="center" wrapText="1"/>
      <protection/>
    </xf>
    <xf numFmtId="37" fontId="21" fillId="0" borderId="3" xfId="27"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0" fillId="0" borderId="0" xfId="39" applyFont="1" applyFill="1"/>
    <xf numFmtId="0" fontId="19" fillId="0" borderId="18" xfId="0" applyFont="1" applyFill="1" applyBorder="1" applyAlignment="1">
      <alignment horizontal="justify" vertical="center" wrapText="1"/>
    </xf>
    <xf numFmtId="0" fontId="19" fillId="0" borderId="19" xfId="0" applyFont="1" applyFill="1" applyBorder="1" applyAlignment="1">
      <alignment horizontal="left" vertical="center" wrapText="1"/>
    </xf>
    <xf numFmtId="0" fontId="19" fillId="0" borderId="7" xfId="0" applyFont="1" applyFill="1" applyBorder="1" applyAlignment="1">
      <alignment horizontal="justify" vertical="center" wrapText="1"/>
    </xf>
    <xf numFmtId="3" fontId="0" fillId="0" borderId="0" xfId="0" applyNumberFormat="1" applyFont="1" applyFill="1"/>
    <xf numFmtId="0" fontId="19" fillId="0" borderId="3" xfId="0" applyFont="1" applyFill="1" applyBorder="1" applyAlignment="1">
      <alignment horizontal="justify" vertical="top" wrapText="1"/>
    </xf>
    <xf numFmtId="0" fontId="23"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3" fillId="4" borderId="6"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9" fontId="8" fillId="0" borderId="3" xfId="39" applyFont="1" applyFill="1" applyBorder="1" applyAlignment="1">
      <alignment horizontal="center" vertical="center"/>
    </xf>
    <xf numFmtId="10" fontId="8" fillId="0" borderId="3" xfId="42" applyNumberFormat="1" applyFont="1" applyFill="1" applyBorder="1" applyAlignment="1">
      <alignment horizontal="center" vertical="center"/>
    </xf>
    <xf numFmtId="0" fontId="21" fillId="0" borderId="3" xfId="0" applyFont="1" applyFill="1" applyBorder="1" applyAlignment="1">
      <alignment horizontal="center" vertical="center"/>
    </xf>
    <xf numFmtId="3" fontId="20" fillId="0" borderId="3" xfId="28" applyNumberFormat="1" applyFont="1" applyFill="1" applyBorder="1" applyAlignment="1">
      <alignment horizontal="center" vertical="center" wrapText="1"/>
    </xf>
    <xf numFmtId="10" fontId="8" fillId="0" borderId="3" xfId="39" applyNumberFormat="1" applyFont="1" applyFill="1" applyBorder="1" applyAlignment="1">
      <alignment horizontal="center" vertical="center"/>
    </xf>
    <xf numFmtId="9" fontId="20" fillId="0" borderId="2"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9" fontId="8" fillId="0" borderId="3" xfId="42" applyNumberFormat="1" applyFont="1" applyFill="1" applyBorder="1" applyAlignment="1">
      <alignment horizontal="center" vertical="center"/>
    </xf>
    <xf numFmtId="173" fontId="8" fillId="0" borderId="1" xfId="0" applyNumberFormat="1" applyFont="1" applyFill="1" applyBorder="1" applyAlignment="1">
      <alignment horizontal="center"/>
    </xf>
    <xf numFmtId="173" fontId="8" fillId="0" borderId="3" xfId="0" applyNumberFormat="1" applyFont="1" applyFill="1" applyBorder="1" applyAlignment="1">
      <alignment horizontal="center"/>
    </xf>
    <xf numFmtId="173" fontId="8" fillId="0" borderId="7" xfId="0" applyNumberFormat="1" applyFont="1" applyFill="1" applyBorder="1" applyAlignment="1">
      <alignment horizontal="center"/>
    </xf>
    <xf numFmtId="0" fontId="19" fillId="0" borderId="16" xfId="0" applyFont="1" applyFill="1" applyBorder="1" applyAlignment="1">
      <alignment horizontal="center" vertical="center"/>
    </xf>
    <xf numFmtId="0" fontId="19" fillId="0" borderId="3" xfId="0" applyFont="1" applyFill="1" applyBorder="1" applyAlignment="1">
      <alignment horizontal="center" vertical="center"/>
    </xf>
    <xf numFmtId="9" fontId="19" fillId="0" borderId="3" xfId="0" applyNumberFormat="1" applyFont="1" applyFill="1" applyBorder="1" applyAlignment="1">
      <alignment horizontal="center" vertical="center"/>
    </xf>
    <xf numFmtId="9" fontId="19" fillId="0" borderId="3" xfId="42" applyNumberFormat="1"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0" xfId="0" applyFont="1" applyFill="1" applyAlignment="1">
      <alignment vertical="center"/>
    </xf>
    <xf numFmtId="0" fontId="34" fillId="0" borderId="0" xfId="0" applyFont="1" applyFill="1"/>
    <xf numFmtId="37" fontId="8" fillId="0" borderId="3" xfId="0" applyNumberFormat="1" applyFont="1" applyFill="1" applyBorder="1" applyAlignment="1">
      <alignment horizontal="center" vertical="center"/>
    </xf>
    <xf numFmtId="0" fontId="14" fillId="7" borderId="3" xfId="37" applyFont="1" applyFill="1" applyBorder="1">
      <alignment/>
      <protection/>
    </xf>
    <xf numFmtId="0" fontId="26" fillId="7" borderId="3" xfId="37" applyFont="1" applyFill="1" applyBorder="1" applyAlignment="1">
      <alignment horizontal="center" vertical="center" wrapText="1"/>
      <protection/>
    </xf>
    <xf numFmtId="174" fontId="14" fillId="7" borderId="3" xfId="31" applyNumberFormat="1" applyFont="1" applyFill="1" applyBorder="1" applyAlignment="1">
      <alignment horizontal="center"/>
    </xf>
    <xf numFmtId="42" fontId="0" fillId="0" borderId="0" xfId="45" applyFont="1" applyFill="1"/>
    <xf numFmtId="42" fontId="25" fillId="4" borderId="9" xfId="45" applyFont="1" applyFill="1" applyBorder="1" applyAlignment="1">
      <alignment horizontal="center" vertical="center" wrapText="1"/>
    </xf>
    <xf numFmtId="42" fontId="8" fillId="0" borderId="1" xfId="45" applyFont="1" applyFill="1" applyBorder="1" applyAlignment="1">
      <alignment horizontal="center" vertical="center" wrapText="1"/>
    </xf>
    <xf numFmtId="42" fontId="20" fillId="0" borderId="6" xfId="45" applyFont="1" applyFill="1" applyBorder="1" applyAlignment="1">
      <alignment horizontal="center" vertical="center" wrapText="1"/>
    </xf>
    <xf numFmtId="42" fontId="8" fillId="0" borderId="7" xfId="45" applyFont="1" applyFill="1" applyBorder="1" applyAlignment="1">
      <alignment horizontal="center" vertical="center" wrapText="1"/>
    </xf>
    <xf numFmtId="42" fontId="20" fillId="0" borderId="3" xfId="45" applyFont="1" applyFill="1" applyBorder="1" applyAlignment="1">
      <alignment horizontal="center" vertical="center" wrapText="1"/>
    </xf>
    <xf numFmtId="42" fontId="21" fillId="0" borderId="6" xfId="45" applyFont="1" applyFill="1" applyBorder="1" applyAlignment="1">
      <alignment horizontal="center" vertical="center"/>
    </xf>
    <xf numFmtId="42" fontId="8" fillId="0" borderId="18" xfId="45" applyFont="1" applyFill="1" applyBorder="1" applyAlignment="1">
      <alignment horizontal="center" vertical="center" wrapText="1"/>
    </xf>
    <xf numFmtId="42" fontId="24" fillId="4" borderId="2" xfId="45" applyFont="1" applyFill="1" applyBorder="1" applyAlignment="1">
      <alignment horizontal="center" vertical="center" wrapText="1"/>
    </xf>
    <xf numFmtId="42" fontId="24" fillId="5" borderId="20" xfId="45" applyFont="1" applyFill="1" applyBorder="1" applyAlignment="1">
      <alignment horizontal="center" vertical="center" wrapText="1"/>
    </xf>
    <xf numFmtId="42" fontId="24" fillId="4" borderId="13" xfId="45" applyFont="1" applyFill="1" applyBorder="1" applyAlignment="1">
      <alignment horizontal="center" vertical="center" wrapText="1"/>
    </xf>
    <xf numFmtId="42" fontId="0" fillId="2" borderId="0" xfId="45" applyFont="1" applyFill="1"/>
    <xf numFmtId="42" fontId="0" fillId="0" borderId="0" xfId="45" applyFont="1"/>
    <xf numFmtId="42" fontId="14" fillId="0" borderId="3" xfId="45" applyFont="1" applyBorder="1" applyAlignment="1">
      <alignment/>
    </xf>
    <xf numFmtId="42" fontId="14" fillId="0" borderId="0" xfId="45" applyFont="1"/>
    <xf numFmtId="42" fontId="14" fillId="7" borderId="3" xfId="45" applyFont="1" applyFill="1" applyBorder="1"/>
    <xf numFmtId="42" fontId="26" fillId="7" borderId="3" xfId="45" applyFont="1" applyFill="1" applyBorder="1" applyAlignment="1">
      <alignment horizontal="center" vertical="center" wrapText="1"/>
    </xf>
    <xf numFmtId="42" fontId="14" fillId="7" borderId="3" xfId="45" applyFont="1" applyFill="1" applyBorder="1" applyAlignment="1">
      <alignment horizontal="center"/>
    </xf>
    <xf numFmtId="42" fontId="14" fillId="7" borderId="3" xfId="45" applyFont="1" applyFill="1" applyBorder="1" applyAlignment="1">
      <alignment/>
    </xf>
    <xf numFmtId="42" fontId="14" fillId="0" borderId="0" xfId="45" applyFont="1" applyBorder="1" applyAlignment="1">
      <alignment/>
    </xf>
    <xf numFmtId="42" fontId="14" fillId="0" borderId="3" xfId="45" applyFont="1" applyBorder="1" applyAlignment="1">
      <alignment horizontal="center"/>
    </xf>
    <xf numFmtId="42" fontId="14" fillId="0" borderId="3" xfId="45" applyFont="1" applyBorder="1" applyAlignment="1">
      <alignment horizontal="left"/>
    </xf>
    <xf numFmtId="42" fontId="14" fillId="2" borderId="3" xfId="45" applyFont="1" applyFill="1" applyBorder="1" applyAlignment="1" applyProtection="1">
      <alignment/>
      <protection locked="0"/>
    </xf>
    <xf numFmtId="42" fontId="14" fillId="0" borderId="3" xfId="45" applyFont="1" applyBorder="1"/>
    <xf numFmtId="42" fontId="14" fillId="2" borderId="3" xfId="45" applyFont="1" applyFill="1" applyBorder="1" applyAlignment="1">
      <alignment horizontal="center"/>
    </xf>
    <xf numFmtId="42" fontId="14" fillId="2" borderId="0" xfId="45" applyFont="1" applyFill="1" applyBorder="1" applyAlignment="1" applyProtection="1">
      <alignment/>
      <protection locked="0"/>
    </xf>
    <xf numFmtId="42" fontId="14" fillId="0" borderId="0" xfId="45" applyFont="1" applyAlignment="1">
      <alignment horizontal="center"/>
    </xf>
    <xf numFmtId="42" fontId="14" fillId="0" borderId="3" xfId="45" applyFont="1" applyFill="1" applyBorder="1" applyAlignment="1">
      <alignment horizontal="center"/>
    </xf>
    <xf numFmtId="42" fontId="26" fillId="0" borderId="3" xfId="45" applyFont="1" applyBorder="1" applyAlignment="1">
      <alignment horizontal="center" vertical="center" wrapText="1"/>
    </xf>
    <xf numFmtId="42" fontId="14" fillId="2" borderId="0" xfId="45" applyFont="1" applyFill="1" applyBorder="1" applyAlignment="1" applyProtection="1">
      <alignment horizontal="center"/>
      <protection locked="0"/>
    </xf>
    <xf numFmtId="42" fontId="14" fillId="0" borderId="0" xfId="45" applyFont="1" applyAlignment="1">
      <alignment/>
    </xf>
    <xf numFmtId="42" fontId="14" fillId="0" borderId="0" xfId="45" applyFont="1" applyFill="1" applyAlignment="1">
      <alignment horizontal="center"/>
    </xf>
    <xf numFmtId="42" fontId="21" fillId="0" borderId="3" xfId="45" applyFont="1" applyFill="1" applyBorder="1" applyAlignment="1">
      <alignment horizontal="center" vertical="center"/>
    </xf>
    <xf numFmtId="42" fontId="21" fillId="0" borderId="7" xfId="45" applyFont="1" applyFill="1" applyBorder="1" applyAlignment="1">
      <alignment horizontal="center" vertical="center"/>
    </xf>
    <xf numFmtId="42" fontId="23" fillId="0" borderId="1" xfId="45" applyFont="1" applyFill="1" applyBorder="1" applyAlignment="1">
      <alignment horizontal="center" vertical="center" wrapText="1"/>
    </xf>
    <xf numFmtId="42" fontId="23" fillId="0" borderId="7" xfId="45"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3"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4" fillId="0" borderId="18" xfId="0" applyFont="1" applyFill="1" applyBorder="1" applyAlignment="1">
      <alignment horizontal="justify" vertical="top" wrapText="1"/>
    </xf>
    <xf numFmtId="0" fontId="26" fillId="4" borderId="7" xfId="0" applyFont="1" applyFill="1" applyBorder="1" applyAlignment="1">
      <alignment horizontal="center" vertical="center" wrapText="1"/>
    </xf>
    <xf numFmtId="42" fontId="33" fillId="0" borderId="0" xfId="0" applyNumberFormat="1" applyFont="1" applyFill="1" applyAlignment="1">
      <alignment horizontal="center"/>
    </xf>
    <xf numFmtId="0" fontId="8" fillId="0" borderId="1" xfId="45" applyNumberFormat="1" applyFont="1" applyFill="1" applyBorder="1" applyAlignment="1">
      <alignment horizontal="center" vertical="center" wrapText="1"/>
    </xf>
    <xf numFmtId="9" fontId="8" fillId="0" borderId="1" xfId="39" applyFont="1" applyFill="1" applyBorder="1" applyAlignment="1">
      <alignment horizontal="center" vertical="center" wrapText="1"/>
    </xf>
    <xf numFmtId="3" fontId="8" fillId="0" borderId="1" xfId="45" applyNumberFormat="1" applyFont="1" applyFill="1" applyBorder="1" applyAlignment="1">
      <alignment horizontal="center" vertical="center" wrapText="1"/>
    </xf>
    <xf numFmtId="9" fontId="14" fillId="0" borderId="3" xfId="39" applyFont="1" applyBorder="1" applyAlignment="1">
      <alignment/>
    </xf>
    <xf numFmtId="170" fontId="14" fillId="0" borderId="3" xfId="42"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14" fillId="0" borderId="0" xfId="34" applyFont="1" applyFill="1" applyBorder="1" applyAlignment="1">
      <alignment vertical="center"/>
      <protection/>
    </xf>
    <xf numFmtId="0" fontId="1" fillId="0" borderId="0" xfId="34" applyFill="1" applyAlignment="1">
      <alignment vertical="center"/>
      <protection/>
    </xf>
    <xf numFmtId="0" fontId="1" fillId="0" borderId="0" xfId="34" applyFill="1" applyBorder="1" applyAlignment="1">
      <alignment vertical="center"/>
      <protection/>
    </xf>
    <xf numFmtId="10" fontId="0" fillId="0" borderId="2" xfId="34" applyNumberFormat="1" applyFont="1" applyFill="1" applyBorder="1" applyAlignment="1">
      <alignment horizontal="center" vertical="center" wrapText="1"/>
      <protection/>
    </xf>
    <xf numFmtId="10" fontId="0" fillId="0" borderId="3" xfId="34" applyNumberFormat="1" applyFont="1" applyFill="1" applyBorder="1" applyAlignment="1">
      <alignment horizontal="center" vertical="center" wrapText="1"/>
      <protection/>
    </xf>
    <xf numFmtId="10" fontId="0" fillId="0" borderId="6" xfId="34" applyNumberFormat="1" applyFont="1" applyFill="1" applyBorder="1" applyAlignment="1">
      <alignment horizontal="center" vertical="center" wrapText="1"/>
      <protection/>
    </xf>
    <xf numFmtId="10" fontId="0" fillId="0" borderId="7" xfId="34" applyNumberFormat="1" applyFont="1" applyFill="1" applyBorder="1" applyAlignment="1">
      <alignment horizontal="center" vertical="center" wrapText="1"/>
      <protection/>
    </xf>
    <xf numFmtId="0" fontId="19" fillId="0" borderId="2" xfId="0" applyFont="1" applyFill="1" applyBorder="1" applyAlignment="1">
      <alignment horizontal="center" vertical="center"/>
    </xf>
    <xf numFmtId="9" fontId="19" fillId="0" borderId="2" xfId="42" applyNumberFormat="1" applyFont="1" applyFill="1" applyBorder="1" applyAlignment="1">
      <alignment horizontal="center" vertical="center"/>
    </xf>
    <xf numFmtId="10" fontId="19" fillId="0" borderId="3" xfId="42" applyNumberFormat="1" applyFont="1" applyFill="1" applyBorder="1" applyAlignment="1">
      <alignment horizontal="center" vertical="center"/>
    </xf>
    <xf numFmtId="170" fontId="19" fillId="0" borderId="3" xfId="0" applyNumberFormat="1" applyFont="1" applyFill="1" applyBorder="1" applyAlignment="1">
      <alignment horizontal="center" vertical="center"/>
    </xf>
    <xf numFmtId="170" fontId="19" fillId="0" borderId="3" xfId="42" applyNumberFormat="1" applyFont="1" applyFill="1" applyBorder="1" applyAlignment="1">
      <alignment horizontal="center" vertical="center"/>
    </xf>
    <xf numFmtId="9" fontId="19" fillId="0" borderId="7" xfId="0" applyNumberFormat="1" applyFont="1" applyFill="1" applyBorder="1" applyAlignment="1">
      <alignment horizontal="center" vertical="center"/>
    </xf>
    <xf numFmtId="170" fontId="19" fillId="0" borderId="7" xfId="42" applyNumberFormat="1" applyFont="1" applyFill="1" applyBorder="1" applyAlignment="1">
      <alignment horizontal="center" vertical="center"/>
    </xf>
    <xf numFmtId="10" fontId="19" fillId="0" borderId="7" xfId="42" applyNumberFormat="1" applyFont="1" applyFill="1" applyBorder="1" applyAlignment="1">
      <alignment horizontal="center" vertical="center"/>
    </xf>
    <xf numFmtId="0" fontId="14" fillId="0" borderId="7" xfId="0" applyFont="1" applyFill="1" applyBorder="1" applyAlignment="1">
      <alignment horizontal="justify" vertical="top"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10" fontId="0" fillId="0" borderId="1" xfId="34" applyNumberFormat="1" applyFont="1" applyFill="1" applyBorder="1" applyAlignment="1">
      <alignment horizontal="center" vertical="center" wrapText="1"/>
      <protection/>
    </xf>
    <xf numFmtId="0" fontId="10" fillId="6" borderId="0" xfId="0" applyFont="1" applyFill="1" applyBorder="1" applyAlignment="1">
      <alignment horizontal="center" vertical="center" wrapText="1"/>
    </xf>
    <xf numFmtId="0" fontId="0" fillId="0" borderId="0" xfId="0" applyFill="1" applyBorder="1" applyAlignment="1">
      <alignment horizontal="left" vertical="center"/>
    </xf>
    <xf numFmtId="0" fontId="18" fillId="6" borderId="3" xfId="0" applyFont="1" applyFill="1" applyBorder="1" applyAlignment="1">
      <alignment horizontal="center" vertical="center" wrapText="1"/>
    </xf>
    <xf numFmtId="0" fontId="8" fillId="0" borderId="3" xfId="0" applyFont="1" applyFill="1" applyBorder="1" applyAlignment="1">
      <alignment horizontal="left"/>
    </xf>
    <xf numFmtId="0" fontId="0" fillId="0" borderId="22" xfId="0" applyFont="1" applyFill="1" applyBorder="1" applyAlignment="1">
      <alignment horizontal="center"/>
    </xf>
    <xf numFmtId="0" fontId="0" fillId="0" borderId="0" xfId="0" applyFont="1" applyFill="1" applyBorder="1" applyAlignment="1">
      <alignment horizontal="center"/>
    </xf>
    <xf numFmtId="0" fontId="26" fillId="4" borderId="16"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18" fillId="6" borderId="3" xfId="0" applyFont="1" applyFill="1" applyBorder="1" applyAlignment="1">
      <alignment horizontal="center" vertical="center"/>
    </xf>
    <xf numFmtId="0" fontId="8" fillId="0" borderId="3" xfId="0" applyFont="1" applyFill="1" applyBorder="1" applyAlignment="1">
      <alignment horizontal="left" vertical="center"/>
    </xf>
    <xf numFmtId="0" fontId="26" fillId="4" borderId="16" xfId="0" applyFont="1" applyFill="1" applyBorder="1" applyAlignment="1">
      <alignment horizontal="right" vertical="center" wrapText="1"/>
    </xf>
    <xf numFmtId="0" fontId="26" fillId="4" borderId="3" xfId="0" applyFont="1" applyFill="1" applyBorder="1" applyAlignment="1">
      <alignment horizontal="right"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6" fillId="2" borderId="23"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31"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26" fillId="4" borderId="17" xfId="0" applyFont="1" applyFill="1" applyBorder="1" applyAlignment="1">
      <alignment horizontal="right" vertical="center" wrapText="1"/>
    </xf>
    <xf numFmtId="0" fontId="26" fillId="4" borderId="24" xfId="0" applyFont="1" applyFill="1" applyBorder="1" applyAlignment="1">
      <alignment horizontal="right" vertical="center" wrapText="1"/>
    </xf>
    <xf numFmtId="0" fontId="26" fillId="4" borderId="15" xfId="0" applyFont="1" applyFill="1" applyBorder="1" applyAlignment="1">
      <alignment horizontal="right" vertical="center" wrapText="1"/>
    </xf>
    <xf numFmtId="0" fontId="26" fillId="4" borderId="32" xfId="0" applyFont="1" applyFill="1" applyBorder="1" applyAlignment="1">
      <alignment horizontal="right" vertical="center" wrapText="1"/>
    </xf>
    <xf numFmtId="0" fontId="26" fillId="4" borderId="27" xfId="0" applyFont="1" applyFill="1" applyBorder="1" applyAlignment="1">
      <alignment horizontal="right" vertical="center" wrapText="1"/>
    </xf>
    <xf numFmtId="0" fontId="26" fillId="4" borderId="20" xfId="0" applyFont="1" applyFill="1" applyBorder="1" applyAlignment="1">
      <alignment horizontal="right" vertical="center" wrapText="1"/>
    </xf>
    <xf numFmtId="0" fontId="16" fillId="0" borderId="33" xfId="0" applyFont="1" applyFill="1" applyBorder="1" applyAlignment="1">
      <alignment horizontal="center"/>
    </xf>
    <xf numFmtId="0" fontId="16" fillId="0" borderId="34" xfId="0" applyFont="1" applyFill="1" applyBorder="1" applyAlignment="1">
      <alignment horizontal="center"/>
    </xf>
    <xf numFmtId="0" fontId="16" fillId="0" borderId="35" xfId="0" applyFont="1" applyFill="1" applyBorder="1" applyAlignment="1">
      <alignment horizontal="center"/>
    </xf>
    <xf numFmtId="0" fontId="16" fillId="0" borderId="22" xfId="0" applyFont="1" applyFill="1" applyBorder="1" applyAlignment="1">
      <alignment horizontal="center"/>
    </xf>
    <xf numFmtId="0" fontId="16" fillId="0" borderId="0" xfId="0" applyFont="1" applyFill="1" applyBorder="1" applyAlignment="1">
      <alignment horizont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16" fillId="0" borderId="38" xfId="0" applyFont="1" applyFill="1" applyBorder="1" applyAlignment="1">
      <alignment horizontal="center"/>
    </xf>
    <xf numFmtId="0" fontId="16" fillId="0" borderId="39" xfId="0" applyFont="1" applyFill="1" applyBorder="1" applyAlignment="1">
      <alignment horizontal="center"/>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6" fillId="4" borderId="2" xfId="0" applyFont="1" applyFill="1" applyBorder="1" applyAlignment="1" applyProtection="1">
      <alignment horizontal="center" vertical="center" wrapText="1"/>
      <protection locked="0"/>
    </xf>
    <xf numFmtId="0" fontId="26" fillId="4" borderId="3"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6" fillId="4" borderId="40" xfId="0" applyFont="1" applyFill="1" applyBorder="1" applyAlignment="1" applyProtection="1">
      <alignment horizontal="center" vertical="center" wrapText="1"/>
      <protection locked="0"/>
    </xf>
    <xf numFmtId="0" fontId="26" fillId="4" borderId="21" xfId="0" applyFont="1" applyFill="1" applyBorder="1" applyAlignment="1" applyProtection="1">
      <alignment horizontal="center" vertical="center" wrapText="1"/>
      <protection locked="0"/>
    </xf>
    <xf numFmtId="0" fontId="26" fillId="4" borderId="10" xfId="0" applyFont="1" applyFill="1" applyBorder="1" applyAlignment="1" applyProtection="1">
      <alignment horizontal="center" vertical="center" wrapText="1"/>
      <protection locked="0"/>
    </xf>
    <xf numFmtId="0" fontId="26" fillId="4" borderId="3" xfId="0" applyFont="1" applyFill="1" applyBorder="1" applyAlignment="1">
      <alignment horizontal="center" vertical="center"/>
    </xf>
    <xf numFmtId="0" fontId="26" fillId="4" borderId="26"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0" xfId="0" applyFont="1" applyFill="1" applyBorder="1" applyAlignment="1">
      <alignment horizontal="center" vertical="center"/>
    </xf>
    <xf numFmtId="0" fontId="23" fillId="4" borderId="22" xfId="0" applyFont="1" applyFill="1" applyBorder="1" applyAlignment="1" applyProtection="1">
      <alignment horizontal="center" vertical="center" wrapText="1"/>
      <protection locked="0"/>
    </xf>
    <xf numFmtId="0" fontId="23" fillId="4" borderId="0" xfId="0" applyFont="1" applyFill="1" applyBorder="1" applyAlignment="1" applyProtection="1">
      <alignment horizontal="center" vertical="center" wrapText="1"/>
      <protection locked="0"/>
    </xf>
    <xf numFmtId="0" fontId="23" fillId="4" borderId="36"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38" xfId="0" applyFont="1" applyFill="1" applyBorder="1" applyAlignment="1" applyProtection="1">
      <alignment horizontal="center" vertical="center" wrapText="1"/>
      <protection locked="0"/>
    </xf>
    <xf numFmtId="0" fontId="23" fillId="4" borderId="39" xfId="0"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xf>
    <xf numFmtId="0" fontId="8" fillId="0" borderId="7" xfId="0" applyFont="1" applyFill="1" applyBorder="1" applyAlignment="1">
      <alignment horizontal="justify" vertical="top"/>
    </xf>
    <xf numFmtId="173" fontId="8" fillId="4" borderId="41" xfId="0" applyNumberFormat="1" applyFont="1" applyFill="1" applyBorder="1" applyAlignment="1">
      <alignment horizontal="center"/>
    </xf>
    <xf numFmtId="173" fontId="8" fillId="4" borderId="34" xfId="0" applyNumberFormat="1" applyFont="1" applyFill="1" applyBorder="1" applyAlignment="1">
      <alignment horizontal="center"/>
    </xf>
    <xf numFmtId="173" fontId="8" fillId="4" borderId="42" xfId="0" applyNumberFormat="1" applyFont="1" applyFill="1" applyBorder="1" applyAlignment="1">
      <alignment horizontal="center"/>
    </xf>
    <xf numFmtId="173" fontId="8" fillId="4" borderId="43" xfId="0" applyNumberFormat="1" applyFont="1" applyFill="1" applyBorder="1" applyAlignment="1">
      <alignment horizontal="center"/>
    </xf>
    <xf numFmtId="173" fontId="8" fillId="4" borderId="0" xfId="0" applyNumberFormat="1" applyFont="1" applyFill="1" applyBorder="1" applyAlignment="1">
      <alignment horizontal="center"/>
    </xf>
    <xf numFmtId="173" fontId="8" fillId="4" borderId="11" xfId="0" applyNumberFormat="1" applyFont="1" applyFill="1" applyBorder="1" applyAlignment="1">
      <alignment horizontal="center"/>
    </xf>
    <xf numFmtId="173" fontId="8" fillId="4" borderId="44" xfId="0" applyNumberFormat="1" applyFont="1" applyFill="1" applyBorder="1" applyAlignment="1">
      <alignment horizontal="center"/>
    </xf>
    <xf numFmtId="173" fontId="8" fillId="4" borderId="38" xfId="0" applyNumberFormat="1" applyFont="1" applyFill="1" applyBorder="1" applyAlignment="1">
      <alignment horizontal="center"/>
    </xf>
    <xf numFmtId="173" fontId="8" fillId="4" borderId="45" xfId="0" applyNumberFormat="1" applyFont="1" applyFill="1" applyBorder="1" applyAlignment="1">
      <alignment horizontal="center"/>
    </xf>
    <xf numFmtId="0" fontId="8" fillId="0" borderId="40" xfId="0" applyFont="1" applyFill="1" applyBorder="1" applyAlignment="1">
      <alignment horizontal="justify" vertical="top" wrapText="1"/>
    </xf>
    <xf numFmtId="0" fontId="8" fillId="0" borderId="21"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26"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0" fillId="0" borderId="3" xfId="0" applyFont="1" applyFill="1" applyBorder="1" applyAlignment="1">
      <alignment horizontal="left" vertical="center"/>
    </xf>
    <xf numFmtId="0" fontId="23" fillId="4" borderId="6"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32" fillId="4" borderId="17" xfId="0" applyFont="1" applyFill="1" applyBorder="1" applyAlignment="1">
      <alignment horizontal="right" vertical="center" wrapText="1"/>
    </xf>
    <xf numFmtId="0" fontId="32" fillId="4" borderId="24" xfId="0" applyFont="1" applyFill="1" applyBorder="1" applyAlignment="1">
      <alignment horizontal="right" vertical="center" wrapText="1"/>
    </xf>
    <xf numFmtId="0" fontId="32" fillId="4" borderId="25" xfId="0" applyFont="1" applyFill="1" applyBorder="1" applyAlignment="1">
      <alignment horizontal="right" vertical="center" wrapText="1"/>
    </xf>
    <xf numFmtId="0" fontId="32" fillId="4" borderId="46" xfId="0" applyFont="1" applyFill="1" applyBorder="1" applyAlignment="1">
      <alignment horizontal="right" vertical="center" wrapText="1"/>
    </xf>
    <xf numFmtId="0" fontId="32" fillId="4" borderId="30" xfId="0" applyFont="1" applyFill="1" applyBorder="1" applyAlignment="1">
      <alignment horizontal="right" vertical="center" wrapText="1"/>
    </xf>
    <xf numFmtId="0" fontId="32" fillId="4" borderId="31" xfId="0" applyFont="1" applyFill="1" applyBorder="1" applyAlignment="1">
      <alignment horizontal="right" vertical="center" wrapText="1"/>
    </xf>
    <xf numFmtId="0" fontId="29" fillId="0" borderId="17" xfId="0" applyFont="1" applyFill="1" applyBorder="1" applyAlignment="1">
      <alignment horizontal="center" vertical="center" wrapText="1"/>
    </xf>
    <xf numFmtId="0" fontId="31" fillId="2" borderId="46" xfId="0" applyFont="1" applyFill="1" applyBorder="1" applyAlignment="1">
      <alignment horizontal="left" vertical="center" wrapText="1"/>
    </xf>
    <xf numFmtId="0" fontId="32" fillId="2" borderId="47" xfId="0" applyFont="1" applyFill="1" applyBorder="1" applyAlignment="1">
      <alignment horizontal="left" vertical="center" wrapText="1"/>
    </xf>
    <xf numFmtId="0" fontId="32" fillId="2" borderId="48"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32" fillId="2" borderId="31" xfId="0" applyFont="1" applyFill="1" applyBorder="1" applyAlignment="1">
      <alignment horizontal="left" vertical="center" wrapText="1"/>
    </xf>
    <xf numFmtId="0" fontId="30" fillId="2" borderId="32"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23" fillId="4" borderId="4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10" fillId="0" borderId="47" xfId="0" applyFont="1" applyFill="1" applyBorder="1" applyAlignment="1">
      <alignment horizontal="center"/>
    </xf>
    <xf numFmtId="0" fontId="10" fillId="6" borderId="26" xfId="0" applyFont="1" applyFill="1" applyBorder="1" applyAlignment="1">
      <alignment horizontal="center" vertical="center"/>
    </xf>
    <xf numFmtId="0" fontId="10" fillId="6" borderId="27" xfId="0" applyFont="1" applyFill="1" applyBorder="1" applyAlignment="1">
      <alignment horizontal="center" vertical="center"/>
    </xf>
    <xf numFmtId="0" fontId="10" fillId="6"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15"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0" fillId="0" borderId="21" xfId="34" applyFont="1" applyFill="1" applyBorder="1" applyAlignment="1">
      <alignment horizontal="justify" vertical="top" wrapText="1"/>
      <protection/>
    </xf>
    <xf numFmtId="0" fontId="0" fillId="0" borderId="10" xfId="34" applyFont="1" applyFill="1" applyBorder="1" applyAlignment="1">
      <alignment horizontal="justify" vertical="top"/>
      <protection/>
    </xf>
    <xf numFmtId="10" fontId="26" fillId="0" borderId="2" xfId="0" applyNumberFormat="1"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10" fontId="26" fillId="0" borderId="7"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0" fontId="0" fillId="0" borderId="3" xfId="0" applyFill="1" applyBorder="1" applyAlignment="1">
      <alignment horizontal="left" vertical="center"/>
    </xf>
    <xf numFmtId="0" fontId="10" fillId="6" borderId="3" xfId="0" applyFont="1" applyFill="1" applyBorder="1" applyAlignment="1">
      <alignment horizontal="center" vertical="center"/>
    </xf>
    <xf numFmtId="10" fontId="14" fillId="2" borderId="3" xfId="0" applyNumberFormat="1" applyFont="1" applyFill="1" applyBorder="1" applyAlignment="1" applyProtection="1">
      <alignment horizontal="center" vertical="center" wrapText="1"/>
      <protection locked="0"/>
    </xf>
    <xf numFmtId="10" fontId="14" fillId="2" borderId="7" xfId="0" applyNumberFormat="1" applyFont="1" applyFill="1" applyBorder="1" applyAlignment="1" applyProtection="1">
      <alignment horizontal="center" vertical="center" wrapText="1"/>
      <protection locked="0"/>
    </xf>
    <xf numFmtId="0" fontId="26" fillId="4" borderId="50" xfId="34" applyFont="1" applyFill="1" applyBorder="1" applyAlignment="1">
      <alignment horizontal="center" vertical="center" wrapText="1"/>
      <protection/>
    </xf>
    <xf numFmtId="0" fontId="26" fillId="4" borderId="51" xfId="34" applyFont="1" applyFill="1" applyBorder="1" applyAlignment="1">
      <alignment horizontal="center" vertical="center" wrapText="1"/>
      <protection/>
    </xf>
    <xf numFmtId="0" fontId="26" fillId="4" borderId="52" xfId="34" applyFont="1" applyFill="1" applyBorder="1" applyAlignment="1">
      <alignment horizontal="center" vertical="center" wrapText="1"/>
      <protection/>
    </xf>
    <xf numFmtId="0" fontId="26" fillId="4" borderId="53" xfId="34" applyFont="1" applyFill="1" applyBorder="1" applyAlignment="1">
      <alignment horizontal="center" vertical="center" wrapText="1"/>
      <protection/>
    </xf>
    <xf numFmtId="0" fontId="0" fillId="0" borderId="21" xfId="34" applyFont="1" applyFill="1" applyBorder="1" applyAlignment="1">
      <alignment horizontal="justify" vertical="top"/>
      <protection/>
    </xf>
    <xf numFmtId="0" fontId="0" fillId="0" borderId="49" xfId="34" applyFont="1" applyFill="1" applyBorder="1" applyAlignment="1">
      <alignment horizontal="left" vertical="top" wrapText="1"/>
      <protection/>
    </xf>
    <xf numFmtId="0" fontId="0" fillId="0" borderId="54" xfId="34" applyFont="1" applyFill="1" applyBorder="1" applyAlignment="1">
      <alignment horizontal="left" vertical="top" wrapText="1"/>
      <protection/>
    </xf>
    <xf numFmtId="10" fontId="14" fillId="0" borderId="7" xfId="0" applyNumberFormat="1" applyFont="1" applyFill="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14" fillId="0" borderId="3" xfId="34" applyFont="1" applyFill="1" applyBorder="1" applyAlignment="1">
      <alignment horizontal="justify" vertical="center" wrapText="1"/>
      <protection/>
    </xf>
    <xf numFmtId="0" fontId="14" fillId="0" borderId="6" xfId="34" applyFont="1" applyFill="1" applyBorder="1" applyAlignment="1">
      <alignment horizontal="justify" vertical="center" wrapText="1"/>
      <protection/>
    </xf>
    <xf numFmtId="0" fontId="14" fillId="0" borderId="2" xfId="34" applyFont="1" applyFill="1" applyBorder="1" applyAlignment="1">
      <alignment horizontal="center" vertical="center" wrapText="1"/>
      <protection/>
    </xf>
    <xf numFmtId="0" fontId="14" fillId="0" borderId="3" xfId="34" applyFont="1" applyFill="1" applyBorder="1" applyAlignment="1">
      <alignment horizontal="center" vertical="center" wrapText="1"/>
      <protection/>
    </xf>
    <xf numFmtId="0" fontId="14" fillId="0" borderId="6" xfId="34" applyFont="1" applyFill="1" applyBorder="1" applyAlignment="1">
      <alignment horizontal="center" vertical="center" wrapText="1"/>
      <protection/>
    </xf>
    <xf numFmtId="0" fontId="14" fillId="0" borderId="55" xfId="34" applyFont="1" applyFill="1" applyBorder="1" applyAlignment="1">
      <alignment horizontal="center" vertical="center" wrapText="1"/>
      <protection/>
    </xf>
    <xf numFmtId="0" fontId="14" fillId="0" borderId="56" xfId="34" applyFont="1" applyFill="1" applyBorder="1" applyAlignment="1">
      <alignment horizontal="center" vertical="center" wrapText="1"/>
      <protection/>
    </xf>
    <xf numFmtId="0" fontId="14" fillId="2" borderId="2" xfId="34" applyFont="1" applyFill="1" applyBorder="1" applyAlignment="1">
      <alignment horizontal="center" vertical="center" wrapText="1"/>
      <protection/>
    </xf>
    <xf numFmtId="0" fontId="14" fillId="2" borderId="3" xfId="34" applyFont="1" applyFill="1" applyBorder="1" applyAlignment="1">
      <alignment horizontal="center" vertical="center" wrapText="1"/>
      <protection/>
    </xf>
    <xf numFmtId="0" fontId="14" fillId="2" borderId="7" xfId="34" applyFont="1" applyFill="1" applyBorder="1" applyAlignment="1">
      <alignment horizontal="center" vertical="center" wrapText="1"/>
      <protection/>
    </xf>
    <xf numFmtId="0" fontId="14" fillId="0" borderId="2" xfId="34" applyFont="1" applyFill="1" applyBorder="1" applyAlignment="1">
      <alignment horizontal="justify" vertical="center" wrapText="1"/>
      <protection/>
    </xf>
    <xf numFmtId="0" fontId="26" fillId="0" borderId="57"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0" fillId="0" borderId="40" xfId="34" applyFont="1" applyFill="1" applyBorder="1" applyAlignment="1">
      <alignment horizontal="justify" vertical="top" wrapText="1"/>
      <protection/>
    </xf>
    <xf numFmtId="0" fontId="26" fillId="0" borderId="18" xfId="0" applyFont="1" applyBorder="1" applyAlignment="1" applyProtection="1">
      <alignment horizontal="center" vertical="center" wrapText="1"/>
      <protection locked="0"/>
    </xf>
    <xf numFmtId="0" fontId="0" fillId="0" borderId="58" xfId="34" applyFont="1" applyFill="1" applyBorder="1" applyAlignment="1">
      <alignment horizontal="justify" vertical="top" wrapText="1"/>
      <protection/>
    </xf>
    <xf numFmtId="0" fontId="0" fillId="0" borderId="54" xfId="34" applyFont="1" applyFill="1" applyBorder="1" applyAlignment="1">
      <alignment horizontal="justify" vertical="top" wrapText="1"/>
      <protection/>
    </xf>
    <xf numFmtId="10" fontId="14" fillId="0" borderId="6" xfId="0" applyNumberFormat="1"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14" fillId="0" borderId="7" xfId="34" applyFont="1" applyFill="1" applyBorder="1" applyAlignment="1">
      <alignment horizontal="justify" vertical="center" wrapText="1"/>
      <protection/>
    </xf>
    <xf numFmtId="0" fontId="23" fillId="4" borderId="2" xfId="34" applyFont="1" applyFill="1" applyBorder="1" applyAlignment="1">
      <alignment horizontal="center" vertical="center" wrapText="1"/>
      <protection/>
    </xf>
    <xf numFmtId="0" fontId="23" fillId="4" borderId="40" xfId="34" applyFont="1" applyFill="1" applyBorder="1" applyAlignment="1">
      <alignment horizontal="center" vertical="center" wrapText="1"/>
      <protection/>
    </xf>
    <xf numFmtId="0" fontId="23" fillId="4" borderId="10" xfId="34" applyFont="1" applyFill="1" applyBorder="1" applyAlignment="1">
      <alignment horizontal="center" vertical="center" wrapText="1"/>
      <protection/>
    </xf>
    <xf numFmtId="0" fontId="0" fillId="0" borderId="33" xfId="0" applyFill="1" applyBorder="1" applyAlignment="1">
      <alignment horizontal="center"/>
    </xf>
    <xf numFmtId="0" fontId="0" fillId="0" borderId="34"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29" fillId="0" borderId="1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23" fillId="4" borderId="57" xfId="34" applyFont="1" applyFill="1" applyBorder="1" applyAlignment="1">
      <alignment horizontal="center" vertical="center" wrapText="1"/>
      <protection/>
    </xf>
    <xf numFmtId="0" fontId="23" fillId="4" borderId="9" xfId="34" applyFont="1" applyFill="1" applyBorder="1" applyAlignment="1">
      <alignment horizontal="center" vertical="center" wrapText="1"/>
      <protection/>
    </xf>
    <xf numFmtId="0" fontId="25" fillId="4" borderId="23" xfId="34" applyFont="1" applyFill="1" applyBorder="1" applyAlignment="1">
      <alignment horizontal="center" vertical="center" wrapText="1"/>
      <protection/>
    </xf>
    <xf numFmtId="0" fontId="25" fillId="4" borderId="15" xfId="34" applyFont="1" applyFill="1" applyBorder="1" applyAlignment="1">
      <alignment horizontal="center" vertical="center" wrapText="1"/>
      <protection/>
    </xf>
    <xf numFmtId="0" fontId="32" fillId="2" borderId="33" xfId="0" applyFont="1" applyFill="1" applyBorder="1" applyAlignment="1">
      <alignment horizontal="left" vertical="center" wrapText="1"/>
    </xf>
    <xf numFmtId="0" fontId="32" fillId="2" borderId="34" xfId="0" applyFont="1" applyFill="1" applyBorder="1" applyAlignment="1">
      <alignment horizontal="left" vertical="center" wrapText="1"/>
    </xf>
    <xf numFmtId="0" fontId="32" fillId="2" borderId="42" xfId="0" applyFont="1" applyFill="1" applyBorder="1" applyAlignment="1">
      <alignment horizontal="left" vertical="center" wrapText="1"/>
    </xf>
    <xf numFmtId="0" fontId="32" fillId="2" borderId="59" xfId="0" applyFont="1" applyFill="1" applyBorder="1" applyAlignment="1">
      <alignment horizontal="left" vertical="center" wrapText="1"/>
    </xf>
    <xf numFmtId="0" fontId="32" fillId="2" borderId="60" xfId="0" applyFont="1" applyFill="1" applyBorder="1" applyAlignment="1">
      <alignment horizontal="left" vertical="center" wrapText="1"/>
    </xf>
    <xf numFmtId="0" fontId="32" fillId="2" borderId="61" xfId="0" applyFont="1" applyFill="1" applyBorder="1" applyAlignment="1">
      <alignment horizontal="left" vertical="center" wrapText="1"/>
    </xf>
    <xf numFmtId="0" fontId="23" fillId="4" borderId="33" xfId="34" applyFont="1" applyFill="1" applyBorder="1" applyAlignment="1">
      <alignment horizontal="center" vertical="center" wrapText="1"/>
      <protection/>
    </xf>
    <xf numFmtId="0" fontId="23" fillId="4" borderId="37" xfId="34" applyFont="1" applyFill="1" applyBorder="1" applyAlignment="1">
      <alignment horizontal="center" vertical="center" wrapText="1"/>
      <protection/>
    </xf>
    <xf numFmtId="0" fontId="23" fillId="4" borderId="7" xfId="34" applyFont="1" applyFill="1" applyBorder="1" applyAlignment="1">
      <alignment horizontal="center" vertical="center" wrapText="1"/>
      <protection/>
    </xf>
    <xf numFmtId="0" fontId="26" fillId="0" borderId="9"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10" fontId="26" fillId="0" borderId="6" xfId="0" applyNumberFormat="1" applyFont="1" applyFill="1" applyBorder="1" applyAlignment="1" applyProtection="1">
      <alignment horizontal="center" vertical="center" wrapText="1"/>
      <protection locked="0"/>
    </xf>
    <xf numFmtId="0" fontId="14" fillId="0" borderId="58" xfId="34" applyFont="1" applyFill="1" applyBorder="1" applyAlignment="1">
      <alignment horizontal="justify" vertical="top" wrapText="1"/>
      <protection/>
    </xf>
    <xf numFmtId="0" fontId="14" fillId="0" borderId="54" xfId="34" applyFont="1" applyFill="1" applyBorder="1" applyAlignment="1">
      <alignment horizontal="justify" vertical="top" wrapText="1"/>
      <protection/>
    </xf>
    <xf numFmtId="0" fontId="42" fillId="0" borderId="49" xfId="34" applyFont="1" applyFill="1" applyBorder="1" applyAlignment="1">
      <alignment horizontal="justify" vertical="top" wrapText="1"/>
      <protection/>
    </xf>
    <xf numFmtId="0" fontId="0" fillId="0" borderId="49" xfId="34" applyFont="1" applyFill="1" applyBorder="1" applyAlignment="1">
      <alignment horizontal="justify" vertical="top" wrapText="1"/>
      <protection/>
    </xf>
    <xf numFmtId="0" fontId="14" fillId="0" borderId="49" xfId="34" applyFont="1" applyFill="1" applyBorder="1" applyAlignment="1">
      <alignment horizontal="justify" vertical="top" wrapText="1"/>
      <protection/>
    </xf>
    <xf numFmtId="0" fontId="14" fillId="0" borderId="19" xfId="34" applyFont="1" applyFill="1" applyBorder="1" applyAlignment="1">
      <alignment horizontal="justify" vertical="top"/>
      <protection/>
    </xf>
    <xf numFmtId="0" fontId="14" fillId="0" borderId="7" xfId="34" applyFont="1" applyFill="1" applyBorder="1" applyAlignment="1">
      <alignment horizontal="center" vertical="center" wrapText="1"/>
      <protection/>
    </xf>
    <xf numFmtId="42" fontId="10" fillId="6" borderId="3" xfId="45" applyFont="1" applyFill="1" applyBorder="1" applyAlignment="1">
      <alignment horizontal="center" vertical="center" wrapText="1"/>
    </xf>
    <xf numFmtId="42" fontId="0" fillId="0" borderId="3" xfId="45" applyFont="1" applyFill="1" applyBorder="1" applyAlignment="1">
      <alignment horizontal="center" vertical="center"/>
    </xf>
    <xf numFmtId="0" fontId="6" fillId="4" borderId="14" xfId="37" applyFont="1" applyFill="1" applyBorder="1" applyAlignment="1">
      <alignment horizontal="center" vertical="center" wrapText="1"/>
      <protection/>
    </xf>
    <xf numFmtId="0" fontId="6" fillId="4" borderId="2" xfId="37" applyFont="1" applyFill="1" applyBorder="1" applyAlignment="1">
      <alignment horizontal="center" vertical="center" wrapText="1"/>
      <protection/>
    </xf>
    <xf numFmtId="0" fontId="6" fillId="4" borderId="40" xfId="37" applyFont="1" applyFill="1" applyBorder="1" applyAlignment="1">
      <alignment horizontal="center" vertical="center" wrapText="1"/>
      <protection/>
    </xf>
    <xf numFmtId="0" fontId="6" fillId="4" borderId="16" xfId="37" applyFont="1" applyFill="1" applyBorder="1" applyAlignment="1">
      <alignment horizontal="center" vertical="center" wrapText="1"/>
      <protection/>
    </xf>
    <xf numFmtId="0" fontId="6" fillId="4" borderId="3" xfId="37" applyFont="1" applyFill="1" applyBorder="1" applyAlignment="1">
      <alignment horizontal="center" vertical="center" wrapText="1"/>
      <protection/>
    </xf>
    <xf numFmtId="0" fontId="6" fillId="4" borderId="21" xfId="37" applyFont="1" applyFill="1" applyBorder="1" applyAlignment="1">
      <alignment horizontal="center" vertical="center" wrapText="1"/>
      <protection/>
    </xf>
    <xf numFmtId="0" fontId="6" fillId="4" borderId="12" xfId="37" applyFont="1" applyFill="1" applyBorder="1" applyAlignment="1">
      <alignment horizontal="center" vertical="center" wrapText="1"/>
      <protection/>
    </xf>
    <xf numFmtId="0" fontId="6" fillId="4" borderId="7" xfId="37" applyFont="1" applyFill="1" applyBorder="1" applyAlignment="1">
      <alignment horizontal="center" vertical="center" wrapText="1"/>
      <protection/>
    </xf>
    <xf numFmtId="0" fontId="6" fillId="4" borderId="10" xfId="37" applyFont="1" applyFill="1" applyBorder="1" applyAlignment="1">
      <alignment horizontal="center" vertical="center" wrapText="1"/>
      <protection/>
    </xf>
    <xf numFmtId="0" fontId="23" fillId="4" borderId="41"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62" xfId="0" applyFont="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1" fillId="2" borderId="6" xfId="37" applyFont="1" applyFill="1" applyBorder="1" applyAlignment="1">
      <alignment horizontal="center" vertical="center" wrapText="1"/>
      <protection/>
    </xf>
    <xf numFmtId="0" fontId="21" fillId="2" borderId="9" xfId="37" applyFont="1" applyFill="1" applyBorder="1" applyAlignment="1">
      <alignment horizontal="center" vertical="center" wrapText="1"/>
      <protection/>
    </xf>
    <xf numFmtId="3" fontId="20" fillId="0" borderId="21" xfId="0" applyNumberFormat="1" applyFont="1" applyBorder="1" applyAlignment="1">
      <alignment horizontal="center" vertical="center"/>
    </xf>
    <xf numFmtId="3" fontId="20" fillId="0" borderId="5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54"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0" fillId="0" borderId="3" xfId="0" applyFill="1" applyBorder="1" applyAlignment="1">
      <alignment horizontal="center" vertical="center"/>
    </xf>
    <xf numFmtId="0" fontId="8" fillId="0" borderId="18" xfId="0" applyFont="1" applyBorder="1" applyAlignment="1">
      <alignment horizontal="center" vertical="center" wrapText="1"/>
    </xf>
    <xf numFmtId="0" fontId="28" fillId="2" borderId="29" xfId="37" applyFont="1" applyFill="1" applyBorder="1" applyAlignment="1">
      <alignment horizontal="left" vertical="center" wrapText="1"/>
      <protection/>
    </xf>
    <xf numFmtId="0" fontId="28" fillId="2" borderId="30" xfId="37" applyFont="1" applyFill="1" applyBorder="1" applyAlignment="1">
      <alignment horizontal="left" vertical="center" wrapText="1"/>
      <protection/>
    </xf>
    <xf numFmtId="0" fontId="28" fillId="2" borderId="31" xfId="37" applyFont="1" applyFill="1" applyBorder="1" applyAlignment="1">
      <alignment horizontal="left" vertical="center" wrapText="1"/>
      <protection/>
    </xf>
    <xf numFmtId="0" fontId="27" fillId="4" borderId="17" xfId="37" applyFont="1" applyFill="1" applyBorder="1" applyAlignment="1">
      <alignment horizontal="right" vertical="center" wrapText="1"/>
      <protection/>
    </xf>
    <xf numFmtId="0" fontId="27" fillId="4" borderId="24" xfId="37" applyFont="1" applyFill="1" applyBorder="1" applyAlignment="1">
      <alignment horizontal="right" vertical="center" wrapText="1"/>
      <protection/>
    </xf>
    <xf numFmtId="0" fontId="27" fillId="4" borderId="15" xfId="37" applyFont="1" applyFill="1" applyBorder="1" applyAlignment="1">
      <alignment horizontal="right" vertical="center" wrapText="1"/>
      <protection/>
    </xf>
    <xf numFmtId="0" fontId="27" fillId="4" borderId="46" xfId="37" applyFont="1" applyFill="1" applyBorder="1" applyAlignment="1">
      <alignment horizontal="right" vertical="center" wrapText="1"/>
      <protection/>
    </xf>
    <xf numFmtId="0" fontId="27" fillId="4" borderId="30" xfId="37" applyFont="1" applyFill="1" applyBorder="1" applyAlignment="1">
      <alignment horizontal="right" vertical="center" wrapText="1"/>
      <protection/>
    </xf>
    <xf numFmtId="0" fontId="27" fillId="4" borderId="13" xfId="37" applyFont="1" applyFill="1" applyBorder="1" applyAlignment="1">
      <alignment horizontal="right" vertical="center" wrapText="1"/>
      <protection/>
    </xf>
    <xf numFmtId="0" fontId="31" fillId="2" borderId="7"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2"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28" fillId="2" borderId="63" xfId="37" applyFont="1" applyFill="1" applyBorder="1" applyAlignment="1">
      <alignment vertical="center" wrapText="1"/>
      <protection/>
    </xf>
    <xf numFmtId="0" fontId="28" fillId="2" borderId="47" xfId="37" applyFont="1" applyFill="1" applyBorder="1" applyAlignment="1">
      <alignment vertical="center" wrapText="1"/>
      <protection/>
    </xf>
    <xf numFmtId="0" fontId="28" fillId="2" borderId="48" xfId="37" applyFont="1" applyFill="1" applyBorder="1" applyAlignment="1">
      <alignment vertical="center" wrapText="1"/>
      <protection/>
    </xf>
    <xf numFmtId="42" fontId="25" fillId="4" borderId="23" xfId="45" applyFont="1" applyFill="1" applyBorder="1" applyAlignment="1">
      <alignment horizontal="center" vertical="center" wrapText="1"/>
    </xf>
    <xf numFmtId="42" fontId="25" fillId="4" borderId="24" xfId="45"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20" fillId="0" borderId="1" xfId="0" applyFont="1" applyFill="1" applyBorder="1" applyAlignment="1">
      <alignment horizontal="center" vertical="center" wrapText="1"/>
    </xf>
    <xf numFmtId="0" fontId="25" fillId="4" borderId="14" xfId="37" applyFont="1" applyFill="1" applyBorder="1" applyAlignment="1">
      <alignment horizontal="center" vertical="center" wrapText="1"/>
      <protection/>
    </xf>
    <xf numFmtId="0" fontId="25" fillId="4" borderId="12" xfId="37" applyFont="1" applyFill="1" applyBorder="1" applyAlignment="1">
      <alignment horizontal="center" vertical="center" wrapText="1"/>
      <protection/>
    </xf>
    <xf numFmtId="0" fontId="25" fillId="4" borderId="2" xfId="37" applyFont="1" applyFill="1" applyBorder="1" applyAlignment="1">
      <alignment horizontal="center" vertical="center" wrapText="1"/>
      <protection/>
    </xf>
    <xf numFmtId="0" fontId="25" fillId="4" borderId="7" xfId="37" applyFont="1" applyFill="1" applyBorder="1" applyAlignment="1">
      <alignment horizontal="center" vertical="center" wrapText="1"/>
      <protection/>
    </xf>
    <xf numFmtId="42" fontId="25" fillId="4" borderId="2" xfId="45" applyFont="1" applyFill="1" applyBorder="1" applyAlignment="1">
      <alignment horizontal="center" vertical="center" wrapText="1"/>
    </xf>
    <xf numFmtId="42" fontId="25" fillId="4" borderId="7" xfId="45" applyFont="1" applyFill="1" applyBorder="1" applyAlignment="1">
      <alignment horizontal="center" vertical="center" wrapText="1"/>
    </xf>
    <xf numFmtId="0" fontId="25" fillId="4" borderId="40" xfId="37" applyFont="1" applyFill="1" applyBorder="1" applyAlignment="1">
      <alignment horizontal="center" vertical="center" wrapText="1"/>
      <protection/>
    </xf>
    <xf numFmtId="0" fontId="8" fillId="0" borderId="57" xfId="0" applyFont="1" applyBorder="1" applyAlignment="1">
      <alignment horizontal="center" vertical="center" wrapText="1"/>
    </xf>
    <xf numFmtId="0" fontId="8" fillId="0" borderId="9" xfId="0" applyFont="1" applyBorder="1" applyAlignment="1">
      <alignment horizontal="center" vertical="center" wrapText="1"/>
    </xf>
    <xf numFmtId="3" fontId="8" fillId="0" borderId="58"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0" xfId="0" applyFont="1" applyBorder="1" applyAlignment="1">
      <alignment horizontal="center" vertical="center"/>
    </xf>
    <xf numFmtId="0" fontId="18" fillId="0" borderId="44" xfId="0" applyFont="1" applyBorder="1" applyAlignment="1">
      <alignment horizontal="center" vertical="center"/>
    </xf>
    <xf numFmtId="0" fontId="18" fillId="0" borderId="38" xfId="0" applyFont="1" applyBorder="1" applyAlignment="1">
      <alignment horizontal="center" vertical="center"/>
    </xf>
    <xf numFmtId="3" fontId="23" fillId="0" borderId="66" xfId="0" applyNumberFormat="1" applyFont="1" applyBorder="1" applyAlignment="1">
      <alignment horizontal="center" vertical="center"/>
    </xf>
    <xf numFmtId="3" fontId="23" fillId="0" borderId="45" xfId="0" applyNumberFormat="1" applyFont="1" applyBorder="1" applyAlignment="1">
      <alignment horizontal="center" vertical="center"/>
    </xf>
  </cellXfs>
  <cellStyles count="34">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Moneda [0]" xfId="45"/>
    <cellStyle name="Hipervínculo" xfId="46"/>
    <cellStyle name="Hipervínculo visitado" xfId="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38100</xdr:rowOff>
    </xdr:from>
    <xdr:to>
      <xdr:col>4</xdr:col>
      <xdr:colOff>1476375</xdr:colOff>
      <xdr:row>2</xdr:row>
      <xdr:rowOff>742950</xdr:rowOff>
    </xdr:to>
    <xdr:pic>
      <xdr:nvPicPr>
        <xdr:cNvPr id="2" name="Imagen 1"/>
        <xdr:cNvPicPr preferRelativeResize="1">
          <a:picLocks noChangeAspect="1"/>
        </xdr:cNvPicPr>
      </xdr:nvPicPr>
      <xdr:blipFill>
        <a:blip r:embed="rId1"/>
        <a:stretch>
          <a:fillRect/>
        </a:stretch>
      </xdr:blipFill>
      <xdr:spPr>
        <a:xfrm>
          <a:off x="495300" y="571500"/>
          <a:ext cx="5172075" cy="1238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257175</xdr:rowOff>
    </xdr:from>
    <xdr:to>
      <xdr:col>3</xdr:col>
      <xdr:colOff>238125</xdr:colOff>
      <xdr:row>3</xdr:row>
      <xdr:rowOff>238125</xdr:rowOff>
    </xdr:to>
    <xdr:pic>
      <xdr:nvPicPr>
        <xdr:cNvPr id="2" name="Imagen 1"/>
        <xdr:cNvPicPr preferRelativeResize="1">
          <a:picLocks noChangeAspect="1"/>
        </xdr:cNvPicPr>
      </xdr:nvPicPr>
      <xdr:blipFill>
        <a:blip r:embed="rId1"/>
        <a:stretch>
          <a:fillRect/>
        </a:stretch>
      </xdr:blipFill>
      <xdr:spPr>
        <a:xfrm>
          <a:off x="0" y="466725"/>
          <a:ext cx="2438400" cy="16192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1</xdr:row>
      <xdr:rowOff>323850</xdr:rowOff>
    </xdr:from>
    <xdr:to>
      <xdr:col>2</xdr:col>
      <xdr:colOff>2028825</xdr:colOff>
      <xdr:row>3</xdr:row>
      <xdr:rowOff>219075</xdr:rowOff>
    </xdr:to>
    <xdr:pic>
      <xdr:nvPicPr>
        <xdr:cNvPr id="2" name="Imagen 1"/>
        <xdr:cNvPicPr preferRelativeResize="1">
          <a:picLocks noChangeAspect="1"/>
        </xdr:cNvPicPr>
      </xdr:nvPicPr>
      <xdr:blipFill>
        <a:blip r:embed="rId1"/>
        <a:stretch>
          <a:fillRect/>
        </a:stretch>
      </xdr:blipFill>
      <xdr:spPr>
        <a:xfrm>
          <a:off x="466725" y="495300"/>
          <a:ext cx="2828925" cy="12668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3</xdr:col>
      <xdr:colOff>828675</xdr:colOff>
      <xdr:row>3</xdr:row>
      <xdr:rowOff>285750</xdr:rowOff>
    </xdr:to>
    <xdr:pic>
      <xdr:nvPicPr>
        <xdr:cNvPr id="2" name="Imagen 1"/>
        <xdr:cNvPicPr preferRelativeResize="1">
          <a:picLocks noChangeAspect="1"/>
        </xdr:cNvPicPr>
      </xdr:nvPicPr>
      <xdr:blipFill>
        <a:blip r:embed="rId1"/>
        <a:stretch>
          <a:fillRect/>
        </a:stretch>
      </xdr:blipFill>
      <xdr:spPr>
        <a:xfrm>
          <a:off x="0" y="352425"/>
          <a:ext cx="5181600" cy="12382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Formulacio&#769;n%20de%20proyectos\Residuos%20\FICHA%20EBI%20Y%20MGA%20\C:\Users\carolinanino\Documents\SDA-2020\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2"/>
  <sheetViews>
    <sheetView tabSelected="1" zoomScale="62" zoomScaleNormal="62" zoomScaleSheetLayoutView="70" zoomScalePageLayoutView="60" workbookViewId="0" topLeftCell="L11">
      <selection activeCell="V15" sqref="V15"/>
    </sheetView>
  </sheetViews>
  <sheetFormatPr defaultColWidth="10.8515625" defaultRowHeight="42" customHeight="1"/>
  <cols>
    <col min="1" max="1" width="17.8515625" style="51" customWidth="1"/>
    <col min="2" max="2" width="11.8515625" style="51" bestFit="1" customWidth="1"/>
    <col min="3" max="3" width="20.8515625" style="51" customWidth="1"/>
    <col min="4" max="4" width="12.28125" style="51" bestFit="1" customWidth="1"/>
    <col min="5" max="5" width="27.140625" style="51" customWidth="1"/>
    <col min="6" max="6" width="12.28125" style="51" bestFit="1" customWidth="1"/>
    <col min="7" max="7" width="21.28125" style="51" bestFit="1" customWidth="1"/>
    <col min="8" max="8" width="20.8515625" style="51" bestFit="1" customWidth="1"/>
    <col min="9" max="9" width="16.140625" style="51" bestFit="1" customWidth="1"/>
    <col min="10" max="10" width="11.8515625" style="60" customWidth="1"/>
    <col min="11" max="13" width="14.421875" style="60" customWidth="1"/>
    <col min="14" max="14" width="17.421875" style="60" customWidth="1"/>
    <col min="15" max="19" width="14.421875" style="60" customWidth="1"/>
    <col min="20" max="20" width="18.00390625" style="60" customWidth="1"/>
    <col min="21" max="25" width="14.421875" style="60" customWidth="1"/>
    <col min="26" max="26" width="17.7109375" style="60" customWidth="1"/>
    <col min="27" max="27" width="14.140625" style="60" customWidth="1"/>
    <col min="28" max="30" width="14.421875" style="60" customWidth="1"/>
    <col min="31" max="31" width="13.7109375" style="60" customWidth="1"/>
    <col min="32" max="32" width="17.421875" style="60" customWidth="1"/>
    <col min="33" max="36" width="14.421875" style="60" customWidth="1"/>
    <col min="37" max="37" width="17.7109375" style="60" customWidth="1"/>
    <col min="38" max="42" width="14.421875" style="51" customWidth="1"/>
    <col min="43" max="43" width="115.28125" style="51" customWidth="1"/>
    <col min="44" max="45" width="24.140625" style="60" customWidth="1"/>
    <col min="46" max="47" width="76.7109375" style="51" customWidth="1"/>
    <col min="48" max="50" width="12.140625" style="51" customWidth="1"/>
    <col min="51" max="16384" width="10.8515625" style="51" customWidth="1"/>
  </cols>
  <sheetData>
    <row r="1" spans="2:47" ht="42" customHeight="1" thickBot="1">
      <c r="B1" s="52"/>
      <c r="C1" s="52"/>
      <c r="D1" s="52"/>
      <c r="E1" s="52"/>
      <c r="F1" s="52"/>
      <c r="G1" s="52"/>
      <c r="H1" s="52"/>
      <c r="I1" s="5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2"/>
      <c r="AM1" s="52"/>
      <c r="AN1" s="52"/>
      <c r="AO1" s="52"/>
      <c r="AP1" s="52"/>
      <c r="AQ1" s="52"/>
      <c r="AR1" s="56"/>
      <c r="AS1" s="56"/>
      <c r="AT1" s="52"/>
      <c r="AU1" s="52"/>
    </row>
    <row r="2" spans="1:47" s="20" customFormat="1" ht="42" customHeight="1">
      <c r="A2" s="245"/>
      <c r="B2" s="246"/>
      <c r="C2" s="246"/>
      <c r="D2" s="246"/>
      <c r="E2" s="246"/>
      <c r="F2" s="246"/>
      <c r="G2" s="247"/>
      <c r="H2" s="226" t="s">
        <v>79</v>
      </c>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8"/>
    </row>
    <row r="3" spans="1:47" s="20" customFormat="1" ht="70.5" customHeight="1">
      <c r="A3" s="248"/>
      <c r="B3" s="249"/>
      <c r="C3" s="249"/>
      <c r="D3" s="249"/>
      <c r="E3" s="249"/>
      <c r="F3" s="249"/>
      <c r="G3" s="250"/>
      <c r="H3" s="254" t="s">
        <v>74</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6"/>
    </row>
    <row r="4" spans="1:47" s="19" customFormat="1" ht="42" customHeight="1" thickBot="1">
      <c r="A4" s="251"/>
      <c r="B4" s="252"/>
      <c r="C4" s="252"/>
      <c r="D4" s="252"/>
      <c r="E4" s="252"/>
      <c r="F4" s="252"/>
      <c r="G4" s="253"/>
      <c r="H4" s="235" t="s">
        <v>209</v>
      </c>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c r="AL4" s="235" t="s">
        <v>68</v>
      </c>
      <c r="AM4" s="236"/>
      <c r="AN4" s="236"/>
      <c r="AO4" s="236"/>
      <c r="AP4" s="236"/>
      <c r="AQ4" s="236"/>
      <c r="AR4" s="236"/>
      <c r="AS4" s="236"/>
      <c r="AT4" s="236"/>
      <c r="AU4" s="238"/>
    </row>
    <row r="5" spans="1:47" ht="42" customHeight="1">
      <c r="A5" s="239" t="s">
        <v>0</v>
      </c>
      <c r="B5" s="240"/>
      <c r="C5" s="240"/>
      <c r="D5" s="240"/>
      <c r="E5" s="240"/>
      <c r="F5" s="240"/>
      <c r="G5" s="240"/>
      <c r="H5" s="240"/>
      <c r="I5" s="240"/>
      <c r="J5" s="240"/>
      <c r="K5" s="240"/>
      <c r="L5" s="240"/>
      <c r="M5" s="240"/>
      <c r="N5" s="240"/>
      <c r="O5" s="240"/>
      <c r="P5" s="240"/>
      <c r="Q5" s="240"/>
      <c r="R5" s="241"/>
      <c r="S5" s="229" t="s">
        <v>140</v>
      </c>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1"/>
    </row>
    <row r="6" spans="1:47" ht="42" customHeight="1">
      <c r="A6" s="242" t="s">
        <v>2</v>
      </c>
      <c r="B6" s="243"/>
      <c r="C6" s="243"/>
      <c r="D6" s="243"/>
      <c r="E6" s="243"/>
      <c r="F6" s="243"/>
      <c r="G6" s="243"/>
      <c r="H6" s="243"/>
      <c r="I6" s="243"/>
      <c r="J6" s="243"/>
      <c r="K6" s="243"/>
      <c r="L6" s="243"/>
      <c r="M6" s="243"/>
      <c r="N6" s="243"/>
      <c r="O6" s="243"/>
      <c r="P6" s="243"/>
      <c r="Q6" s="243"/>
      <c r="R6" s="244"/>
      <c r="S6" s="232" t="s">
        <v>80</v>
      </c>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4"/>
    </row>
    <row r="7" spans="1:47" ht="42" customHeight="1">
      <c r="A7" s="224" t="s">
        <v>3</v>
      </c>
      <c r="B7" s="225"/>
      <c r="C7" s="225"/>
      <c r="D7" s="225"/>
      <c r="E7" s="225"/>
      <c r="F7" s="225"/>
      <c r="G7" s="225"/>
      <c r="H7" s="225"/>
      <c r="I7" s="225"/>
      <c r="J7" s="225"/>
      <c r="K7" s="225"/>
      <c r="L7" s="225"/>
      <c r="M7" s="225"/>
      <c r="N7" s="225"/>
      <c r="O7" s="225"/>
      <c r="P7" s="225"/>
      <c r="Q7" s="225"/>
      <c r="R7" s="225"/>
      <c r="S7" s="232" t="s">
        <v>170</v>
      </c>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4"/>
    </row>
    <row r="8" spans="1:47" ht="42" customHeight="1">
      <c r="A8" s="224" t="s">
        <v>1</v>
      </c>
      <c r="B8" s="225"/>
      <c r="C8" s="225"/>
      <c r="D8" s="225"/>
      <c r="E8" s="225"/>
      <c r="F8" s="225"/>
      <c r="G8" s="225"/>
      <c r="H8" s="225"/>
      <c r="I8" s="225"/>
      <c r="J8" s="225"/>
      <c r="K8" s="225"/>
      <c r="L8" s="225"/>
      <c r="M8" s="225"/>
      <c r="N8" s="225"/>
      <c r="O8" s="225"/>
      <c r="P8" s="225"/>
      <c r="Q8" s="225"/>
      <c r="R8" s="225"/>
      <c r="S8" s="232" t="s">
        <v>171</v>
      </c>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4"/>
    </row>
    <row r="9" spans="1:47" ht="42" customHeight="1" thickBot="1">
      <c r="A9" s="212"/>
      <c r="B9" s="213"/>
      <c r="C9" s="213"/>
      <c r="D9" s="213"/>
      <c r="E9" s="213"/>
      <c r="F9" s="213"/>
      <c r="G9" s="213"/>
      <c r="H9" s="213"/>
      <c r="I9" s="213"/>
      <c r="J9" s="213"/>
      <c r="K9" s="213"/>
      <c r="L9" s="213"/>
      <c r="M9" s="213"/>
      <c r="N9" s="213"/>
      <c r="O9" s="213"/>
      <c r="P9" s="213"/>
      <c r="Q9" s="213"/>
      <c r="R9" s="74"/>
      <c r="S9" s="74"/>
      <c r="T9" s="74"/>
      <c r="U9" s="74"/>
      <c r="V9" s="74"/>
      <c r="W9" s="74"/>
      <c r="X9" s="74"/>
      <c r="Y9" s="74"/>
      <c r="Z9" s="74"/>
      <c r="AA9" s="74"/>
      <c r="AB9" s="74"/>
      <c r="AC9" s="74"/>
      <c r="AD9" s="74"/>
      <c r="AE9" s="74"/>
      <c r="AF9" s="74"/>
      <c r="AG9" s="74"/>
      <c r="AH9" s="74"/>
      <c r="AI9" s="74"/>
      <c r="AJ9" s="74"/>
      <c r="AK9" s="74"/>
      <c r="AL9" s="75"/>
      <c r="AM9" s="75"/>
      <c r="AN9" s="75"/>
      <c r="AO9" s="75"/>
      <c r="AP9" s="75"/>
      <c r="AQ9" s="75"/>
      <c r="AR9" s="103"/>
      <c r="AS9" s="103"/>
      <c r="AT9" s="75"/>
      <c r="AU9" s="76"/>
    </row>
    <row r="10" spans="1:47" s="71" customFormat="1" ht="42" customHeight="1">
      <c r="A10" s="216" t="s">
        <v>172</v>
      </c>
      <c r="B10" s="217"/>
      <c r="C10" s="217"/>
      <c r="D10" s="217" t="s">
        <v>173</v>
      </c>
      <c r="E10" s="217"/>
      <c r="F10" s="217" t="s">
        <v>174</v>
      </c>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t="s">
        <v>175</v>
      </c>
      <c r="AP10" s="217" t="s">
        <v>176</v>
      </c>
      <c r="AQ10" s="257" t="s">
        <v>177</v>
      </c>
      <c r="AR10" s="257" t="s">
        <v>178</v>
      </c>
      <c r="AS10" s="257" t="s">
        <v>179</v>
      </c>
      <c r="AT10" s="257" t="s">
        <v>180</v>
      </c>
      <c r="AU10" s="260" t="s">
        <v>181</v>
      </c>
    </row>
    <row r="11" spans="1:47" s="72" customFormat="1" ht="42" customHeight="1">
      <c r="A11" s="214" t="s">
        <v>192</v>
      </c>
      <c r="B11" s="220" t="s">
        <v>191</v>
      </c>
      <c r="C11" s="218" t="s">
        <v>190</v>
      </c>
      <c r="D11" s="218" t="s">
        <v>160</v>
      </c>
      <c r="E11" s="218" t="s">
        <v>189</v>
      </c>
      <c r="F11" s="218" t="s">
        <v>188</v>
      </c>
      <c r="G11" s="218" t="s">
        <v>187</v>
      </c>
      <c r="H11" s="218" t="s">
        <v>186</v>
      </c>
      <c r="I11" s="218" t="s">
        <v>185</v>
      </c>
      <c r="J11" s="218" t="s">
        <v>184</v>
      </c>
      <c r="K11" s="264" t="s">
        <v>183</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6"/>
      <c r="AL11" s="263" t="s">
        <v>182</v>
      </c>
      <c r="AM11" s="263"/>
      <c r="AN11" s="263"/>
      <c r="AO11" s="218"/>
      <c r="AP11" s="218"/>
      <c r="AQ11" s="258"/>
      <c r="AR11" s="258"/>
      <c r="AS11" s="258"/>
      <c r="AT11" s="258"/>
      <c r="AU11" s="261"/>
    </row>
    <row r="12" spans="1:47" s="72" customFormat="1" ht="42" customHeight="1">
      <c r="A12" s="214"/>
      <c r="B12" s="220"/>
      <c r="C12" s="218"/>
      <c r="D12" s="218"/>
      <c r="E12" s="218"/>
      <c r="F12" s="218"/>
      <c r="G12" s="218"/>
      <c r="H12" s="218"/>
      <c r="I12" s="218"/>
      <c r="J12" s="218"/>
      <c r="K12" s="264">
        <v>2016</v>
      </c>
      <c r="L12" s="265"/>
      <c r="M12" s="265"/>
      <c r="N12" s="266"/>
      <c r="O12" s="264">
        <v>2017</v>
      </c>
      <c r="P12" s="265"/>
      <c r="Q12" s="265"/>
      <c r="R12" s="265"/>
      <c r="S12" s="265"/>
      <c r="T12" s="266"/>
      <c r="U12" s="264">
        <v>2018</v>
      </c>
      <c r="V12" s="265"/>
      <c r="W12" s="265"/>
      <c r="X12" s="265"/>
      <c r="Y12" s="265"/>
      <c r="Z12" s="266"/>
      <c r="AA12" s="264">
        <v>2019</v>
      </c>
      <c r="AB12" s="265"/>
      <c r="AC12" s="265"/>
      <c r="AD12" s="265"/>
      <c r="AE12" s="265"/>
      <c r="AF12" s="266"/>
      <c r="AG12" s="264">
        <v>2020</v>
      </c>
      <c r="AH12" s="265"/>
      <c r="AI12" s="265"/>
      <c r="AJ12" s="265"/>
      <c r="AK12" s="266"/>
      <c r="AL12" s="218" t="s">
        <v>4</v>
      </c>
      <c r="AM12" s="218" t="s">
        <v>249</v>
      </c>
      <c r="AN12" s="218" t="s">
        <v>263</v>
      </c>
      <c r="AO12" s="218"/>
      <c r="AP12" s="218"/>
      <c r="AQ12" s="258"/>
      <c r="AR12" s="258"/>
      <c r="AS12" s="258"/>
      <c r="AT12" s="258"/>
      <c r="AU12" s="261"/>
    </row>
    <row r="13" spans="1:47" s="72" customFormat="1" ht="61.5" customHeight="1" thickBot="1">
      <c r="A13" s="215"/>
      <c r="B13" s="221"/>
      <c r="C13" s="219"/>
      <c r="D13" s="219"/>
      <c r="E13" s="219"/>
      <c r="F13" s="219"/>
      <c r="G13" s="219"/>
      <c r="H13" s="219"/>
      <c r="I13" s="219"/>
      <c r="J13" s="219"/>
      <c r="K13" s="81" t="s">
        <v>60</v>
      </c>
      <c r="L13" s="81" t="s">
        <v>63</v>
      </c>
      <c r="M13" s="81" t="s">
        <v>67</v>
      </c>
      <c r="N13" s="81" t="s">
        <v>21</v>
      </c>
      <c r="O13" s="81" t="s">
        <v>62</v>
      </c>
      <c r="P13" s="81" t="s">
        <v>65</v>
      </c>
      <c r="Q13" s="81" t="s">
        <v>66</v>
      </c>
      <c r="R13" s="81" t="s">
        <v>63</v>
      </c>
      <c r="S13" s="81" t="s">
        <v>67</v>
      </c>
      <c r="T13" s="81" t="s">
        <v>21</v>
      </c>
      <c r="U13" s="81" t="s">
        <v>62</v>
      </c>
      <c r="V13" s="81" t="s">
        <v>65</v>
      </c>
      <c r="W13" s="81" t="s">
        <v>66</v>
      </c>
      <c r="X13" s="81" t="s">
        <v>63</v>
      </c>
      <c r="Y13" s="81" t="s">
        <v>67</v>
      </c>
      <c r="Z13" s="81" t="s">
        <v>21</v>
      </c>
      <c r="AA13" s="81" t="s">
        <v>62</v>
      </c>
      <c r="AB13" s="81" t="s">
        <v>65</v>
      </c>
      <c r="AC13" s="81" t="s">
        <v>66</v>
      </c>
      <c r="AD13" s="81" t="s">
        <v>63</v>
      </c>
      <c r="AE13" s="81" t="s">
        <v>67</v>
      </c>
      <c r="AF13" s="81" t="s">
        <v>21</v>
      </c>
      <c r="AG13" s="81" t="s">
        <v>62</v>
      </c>
      <c r="AH13" s="81" t="s">
        <v>65</v>
      </c>
      <c r="AI13" s="115" t="s">
        <v>248</v>
      </c>
      <c r="AJ13" s="180" t="s">
        <v>262</v>
      </c>
      <c r="AK13" s="81" t="s">
        <v>21</v>
      </c>
      <c r="AL13" s="219"/>
      <c r="AM13" s="219"/>
      <c r="AN13" s="219"/>
      <c r="AO13" s="219"/>
      <c r="AP13" s="219"/>
      <c r="AQ13" s="259"/>
      <c r="AR13" s="259"/>
      <c r="AS13" s="259"/>
      <c r="AT13" s="259"/>
      <c r="AU13" s="262"/>
    </row>
    <row r="14" spans="1:50" s="72" customFormat="1" ht="204" customHeight="1">
      <c r="A14" s="82">
        <v>44</v>
      </c>
      <c r="B14" s="83">
        <v>185</v>
      </c>
      <c r="C14" s="84" t="s">
        <v>193</v>
      </c>
      <c r="D14" s="85"/>
      <c r="E14" s="84" t="s">
        <v>194</v>
      </c>
      <c r="F14" s="85"/>
      <c r="G14" s="84" t="s">
        <v>195</v>
      </c>
      <c r="H14" s="85" t="s">
        <v>196</v>
      </c>
      <c r="I14" s="85" t="s">
        <v>168</v>
      </c>
      <c r="J14" s="85">
        <v>4</v>
      </c>
      <c r="K14" s="85">
        <v>4</v>
      </c>
      <c r="L14" s="85">
        <v>4</v>
      </c>
      <c r="M14" s="85">
        <v>4</v>
      </c>
      <c r="N14" s="85">
        <v>4</v>
      </c>
      <c r="O14" s="85">
        <v>4</v>
      </c>
      <c r="P14" s="85">
        <v>4</v>
      </c>
      <c r="Q14" s="85">
        <v>4</v>
      </c>
      <c r="R14" s="85">
        <v>4</v>
      </c>
      <c r="S14" s="85">
        <v>4</v>
      </c>
      <c r="T14" s="85">
        <v>4</v>
      </c>
      <c r="U14" s="85">
        <v>4</v>
      </c>
      <c r="V14" s="85">
        <v>4</v>
      </c>
      <c r="W14" s="85">
        <v>4</v>
      </c>
      <c r="X14" s="85">
        <v>4</v>
      </c>
      <c r="Y14" s="85">
        <v>4</v>
      </c>
      <c r="Z14" s="85">
        <v>4</v>
      </c>
      <c r="AA14" s="85">
        <v>4</v>
      </c>
      <c r="AB14" s="85">
        <v>4</v>
      </c>
      <c r="AC14" s="85">
        <v>4</v>
      </c>
      <c r="AD14" s="85">
        <v>4</v>
      </c>
      <c r="AE14" s="85">
        <v>4</v>
      </c>
      <c r="AF14" s="85">
        <v>4</v>
      </c>
      <c r="AG14" s="196">
        <v>4</v>
      </c>
      <c r="AH14" s="196">
        <v>4</v>
      </c>
      <c r="AI14" s="196">
        <v>4</v>
      </c>
      <c r="AJ14" s="196">
        <v>4</v>
      </c>
      <c r="AK14" s="196">
        <v>4</v>
      </c>
      <c r="AL14" s="196">
        <v>4</v>
      </c>
      <c r="AM14" s="196">
        <v>4</v>
      </c>
      <c r="AN14" s="196">
        <v>4</v>
      </c>
      <c r="AO14" s="197">
        <f>AN14/AG14</f>
        <v>1</v>
      </c>
      <c r="AP14" s="198">
        <v>1</v>
      </c>
      <c r="AQ14" s="179" t="s">
        <v>329</v>
      </c>
      <c r="AR14" s="106" t="s">
        <v>243</v>
      </c>
      <c r="AS14" s="106" t="s">
        <v>244</v>
      </c>
      <c r="AT14" s="109" t="s">
        <v>327</v>
      </c>
      <c r="AU14" s="110" t="s">
        <v>267</v>
      </c>
      <c r="AV14" s="91"/>
      <c r="AW14" s="91"/>
      <c r="AX14" s="91"/>
    </row>
    <row r="15" spans="1:50" s="72" customFormat="1" ht="177" customHeight="1">
      <c r="A15" s="90">
        <v>42</v>
      </c>
      <c r="B15" s="86">
        <v>185</v>
      </c>
      <c r="C15" s="87" t="s">
        <v>197</v>
      </c>
      <c r="D15" s="130">
        <v>70</v>
      </c>
      <c r="E15" s="87" t="s">
        <v>198</v>
      </c>
      <c r="F15" s="86">
        <v>390</v>
      </c>
      <c r="G15" s="87" t="s">
        <v>199</v>
      </c>
      <c r="H15" s="86" t="s">
        <v>200</v>
      </c>
      <c r="I15" s="86" t="s">
        <v>201</v>
      </c>
      <c r="J15" s="88">
        <v>1</v>
      </c>
      <c r="K15" s="88">
        <v>0.04</v>
      </c>
      <c r="L15" s="88">
        <v>0.04</v>
      </c>
      <c r="M15" s="88">
        <v>0.04</v>
      </c>
      <c r="N15" s="88">
        <v>0.04</v>
      </c>
      <c r="O15" s="88">
        <v>0.28</v>
      </c>
      <c r="P15" s="88">
        <v>0.28</v>
      </c>
      <c r="Q15" s="88">
        <v>0.28</v>
      </c>
      <c r="R15" s="88">
        <v>0.28</v>
      </c>
      <c r="S15" s="88">
        <v>0.28</v>
      </c>
      <c r="T15" s="88">
        <v>0.28</v>
      </c>
      <c r="U15" s="88">
        <v>0.28</v>
      </c>
      <c r="V15" s="88">
        <v>0.28</v>
      </c>
      <c r="W15" s="88">
        <v>0.28</v>
      </c>
      <c r="X15" s="88">
        <v>0.28</v>
      </c>
      <c r="Y15" s="88">
        <v>0.28</v>
      </c>
      <c r="Z15" s="88">
        <v>0.28</v>
      </c>
      <c r="AA15" s="88">
        <v>0.3</v>
      </c>
      <c r="AB15" s="88">
        <v>0.3</v>
      </c>
      <c r="AC15" s="88">
        <v>0.3</v>
      </c>
      <c r="AD15" s="88">
        <v>0.3</v>
      </c>
      <c r="AE15" s="88">
        <v>0.3</v>
      </c>
      <c r="AF15" s="88">
        <v>0.3</v>
      </c>
      <c r="AG15" s="131">
        <v>0.1</v>
      </c>
      <c r="AH15" s="131">
        <v>0.1</v>
      </c>
      <c r="AI15" s="131">
        <v>0.1</v>
      </c>
      <c r="AJ15" s="131">
        <v>0.1</v>
      </c>
      <c r="AK15" s="131">
        <v>0.1</v>
      </c>
      <c r="AL15" s="199">
        <v>0.05</v>
      </c>
      <c r="AM15" s="199">
        <v>0.0666</v>
      </c>
      <c r="AN15" s="199">
        <v>0.1</v>
      </c>
      <c r="AO15" s="200">
        <f>AN15/AJ15</f>
        <v>1</v>
      </c>
      <c r="AP15" s="132">
        <f>(N15+T15+Z15+AF15+AN15)/J15</f>
        <v>1.0000000000000002</v>
      </c>
      <c r="AQ15" s="113" t="s">
        <v>299</v>
      </c>
      <c r="AR15" s="107" t="s">
        <v>243</v>
      </c>
      <c r="AS15" s="107" t="s">
        <v>244</v>
      </c>
      <c r="AT15" s="177" t="s">
        <v>330</v>
      </c>
      <c r="AU15" s="178" t="s">
        <v>268</v>
      </c>
      <c r="AV15" s="91"/>
      <c r="AW15" s="91"/>
      <c r="AX15" s="91"/>
    </row>
    <row r="16" spans="1:50" s="135" customFormat="1" ht="315" customHeight="1">
      <c r="A16" s="129">
        <v>42</v>
      </c>
      <c r="B16" s="130">
        <v>185</v>
      </c>
      <c r="C16" s="107" t="s">
        <v>197</v>
      </c>
      <c r="D16" s="130">
        <v>71</v>
      </c>
      <c r="E16" s="107" t="s">
        <v>331</v>
      </c>
      <c r="F16" s="130">
        <v>391</v>
      </c>
      <c r="G16" s="107" t="s">
        <v>202</v>
      </c>
      <c r="H16" s="130" t="s">
        <v>200</v>
      </c>
      <c r="I16" s="130" t="s">
        <v>169</v>
      </c>
      <c r="J16" s="131">
        <v>0.9</v>
      </c>
      <c r="K16" s="131">
        <v>0.1</v>
      </c>
      <c r="L16" s="131">
        <v>0.1</v>
      </c>
      <c r="M16" s="131">
        <v>0.1</v>
      </c>
      <c r="N16" s="131">
        <v>0.1</v>
      </c>
      <c r="O16" s="131">
        <v>0.25</v>
      </c>
      <c r="P16" s="131">
        <v>0.25</v>
      </c>
      <c r="Q16" s="131">
        <v>0.25</v>
      </c>
      <c r="R16" s="131">
        <v>0.25</v>
      </c>
      <c r="S16" s="131">
        <v>0.25</v>
      </c>
      <c r="T16" s="131">
        <v>0.25</v>
      </c>
      <c r="U16" s="131">
        <v>0.5</v>
      </c>
      <c r="V16" s="131">
        <v>0.5</v>
      </c>
      <c r="W16" s="131">
        <v>0.5</v>
      </c>
      <c r="X16" s="131">
        <v>0.5</v>
      </c>
      <c r="Y16" s="131">
        <v>0.5</v>
      </c>
      <c r="Z16" s="131">
        <v>0.5</v>
      </c>
      <c r="AA16" s="131">
        <v>0</v>
      </c>
      <c r="AB16" s="131">
        <v>0</v>
      </c>
      <c r="AC16" s="131">
        <v>0</v>
      </c>
      <c r="AD16" s="131">
        <v>0</v>
      </c>
      <c r="AE16" s="131">
        <v>0</v>
      </c>
      <c r="AF16" s="131">
        <v>0</v>
      </c>
      <c r="AG16" s="131">
        <v>0</v>
      </c>
      <c r="AH16" s="131">
        <v>0</v>
      </c>
      <c r="AI16" s="131">
        <v>0</v>
      </c>
      <c r="AJ16" s="131">
        <v>0</v>
      </c>
      <c r="AK16" s="131">
        <v>0</v>
      </c>
      <c r="AL16" s="131">
        <v>0</v>
      </c>
      <c r="AM16" s="131">
        <v>0</v>
      </c>
      <c r="AN16" s="131">
        <v>0</v>
      </c>
      <c r="AO16" s="132">
        <v>0</v>
      </c>
      <c r="AP16" s="186" t="s">
        <v>246</v>
      </c>
      <c r="AQ16" s="113" t="s">
        <v>328</v>
      </c>
      <c r="AR16" s="107" t="s">
        <v>243</v>
      </c>
      <c r="AS16" s="107" t="s">
        <v>244</v>
      </c>
      <c r="AT16" s="133" t="s">
        <v>300</v>
      </c>
      <c r="AU16" s="133" t="s">
        <v>245</v>
      </c>
      <c r="AV16" s="134"/>
      <c r="AW16" s="134"/>
      <c r="AX16" s="134"/>
    </row>
    <row r="17" spans="1:50" s="73" customFormat="1" ht="408.95" customHeight="1" thickBot="1">
      <c r="A17" s="77">
        <v>42</v>
      </c>
      <c r="B17" s="78">
        <v>185</v>
      </c>
      <c r="C17" s="80" t="s">
        <v>197</v>
      </c>
      <c r="D17" s="206">
        <v>544</v>
      </c>
      <c r="E17" s="80" t="s">
        <v>203</v>
      </c>
      <c r="F17" s="79">
        <v>557</v>
      </c>
      <c r="G17" s="80" t="s">
        <v>204</v>
      </c>
      <c r="H17" s="80" t="s">
        <v>200</v>
      </c>
      <c r="I17" s="79" t="s">
        <v>168</v>
      </c>
      <c r="J17" s="89">
        <v>1</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1</v>
      </c>
      <c r="AB17" s="89">
        <v>1</v>
      </c>
      <c r="AC17" s="89">
        <v>1</v>
      </c>
      <c r="AD17" s="89">
        <v>1</v>
      </c>
      <c r="AE17" s="89">
        <v>1</v>
      </c>
      <c r="AF17" s="89">
        <v>1</v>
      </c>
      <c r="AG17" s="201">
        <v>1</v>
      </c>
      <c r="AH17" s="201">
        <v>1</v>
      </c>
      <c r="AI17" s="201">
        <v>1</v>
      </c>
      <c r="AJ17" s="201">
        <v>1</v>
      </c>
      <c r="AK17" s="201">
        <v>1</v>
      </c>
      <c r="AL17" s="201">
        <v>1</v>
      </c>
      <c r="AM17" s="201">
        <v>1</v>
      </c>
      <c r="AN17" s="201">
        <v>1</v>
      </c>
      <c r="AO17" s="202">
        <f>AN17/AJ17</f>
        <v>1</v>
      </c>
      <c r="AP17" s="203">
        <v>1</v>
      </c>
      <c r="AQ17" s="204" t="s">
        <v>332</v>
      </c>
      <c r="AR17" s="205" t="s">
        <v>243</v>
      </c>
      <c r="AS17" s="205" t="s">
        <v>244</v>
      </c>
      <c r="AT17" s="111" t="s">
        <v>333</v>
      </c>
      <c r="AU17" s="176" t="s">
        <v>265</v>
      </c>
      <c r="AV17" s="91"/>
      <c r="AW17" s="91"/>
      <c r="AX17" s="91"/>
    </row>
    <row r="18" spans="1:47" ht="42" customHeight="1">
      <c r="A18" s="52"/>
      <c r="B18" s="52"/>
      <c r="C18" s="52"/>
      <c r="D18" s="52"/>
      <c r="E18" s="52"/>
      <c r="F18" s="52"/>
      <c r="G18" s="52"/>
      <c r="H18" s="52"/>
      <c r="I18" s="52"/>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2"/>
      <c r="AM18" s="52"/>
      <c r="AN18" s="52"/>
      <c r="AO18" s="52"/>
      <c r="AP18" s="52"/>
      <c r="AQ18" s="52"/>
      <c r="AR18" s="56"/>
      <c r="AS18" s="56"/>
      <c r="AT18" s="52"/>
      <c r="AU18" s="52"/>
    </row>
    <row r="19" spans="1:47" ht="42" customHeight="1">
      <c r="A19" s="52"/>
      <c r="B19" s="52"/>
      <c r="C19" s="52"/>
      <c r="D19" s="52"/>
      <c r="E19" s="52"/>
      <c r="F19" s="52"/>
      <c r="G19" s="52"/>
      <c r="H19" s="52"/>
      <c r="I19" s="52"/>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2"/>
      <c r="AM19" s="52"/>
      <c r="AN19" s="52"/>
      <c r="AO19" s="52"/>
      <c r="AP19" s="52"/>
      <c r="AQ19" s="52"/>
      <c r="AR19" s="56"/>
      <c r="AS19" s="56"/>
      <c r="AT19" s="52"/>
      <c r="AU19" s="52"/>
    </row>
    <row r="20" spans="1:47" ht="42" customHeight="1">
      <c r="A20" s="32" t="s">
        <v>69</v>
      </c>
      <c r="B20" s="52"/>
      <c r="C20" s="52"/>
      <c r="D20" s="52"/>
      <c r="E20" s="52"/>
      <c r="F20" s="52"/>
      <c r="G20" s="52"/>
      <c r="H20" s="52"/>
      <c r="I20" s="52"/>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2"/>
      <c r="AM20" s="52"/>
      <c r="AN20" s="52"/>
      <c r="AO20" s="52"/>
      <c r="AP20" s="52"/>
      <c r="AQ20" s="52"/>
      <c r="AR20" s="56"/>
      <c r="AS20" s="56"/>
      <c r="AT20" s="52"/>
      <c r="AU20" s="52"/>
    </row>
    <row r="21" spans="1:47" ht="42" customHeight="1">
      <c r="A21" s="33" t="s">
        <v>70</v>
      </c>
      <c r="B21" s="222" t="s">
        <v>71</v>
      </c>
      <c r="C21" s="222"/>
      <c r="D21" s="222"/>
      <c r="E21" s="222"/>
      <c r="F21" s="222"/>
      <c r="G21" s="222"/>
      <c r="H21" s="210" t="s">
        <v>72</v>
      </c>
      <c r="I21" s="210"/>
      <c r="J21" s="210"/>
      <c r="K21" s="210"/>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2"/>
      <c r="AM21" s="52"/>
      <c r="AN21" s="52"/>
      <c r="AO21" s="52"/>
      <c r="AP21" s="52"/>
      <c r="AQ21" s="52"/>
      <c r="AR21" s="56"/>
      <c r="AS21" s="56"/>
      <c r="AT21" s="52"/>
      <c r="AU21" s="52"/>
    </row>
    <row r="22" spans="1:47" ht="42" customHeight="1">
      <c r="A22" s="31">
        <v>11</v>
      </c>
      <c r="B22" s="223" t="s">
        <v>73</v>
      </c>
      <c r="C22" s="223"/>
      <c r="D22" s="223"/>
      <c r="E22" s="223"/>
      <c r="F22" s="223"/>
      <c r="G22" s="223"/>
      <c r="H22" s="211" t="s">
        <v>75</v>
      </c>
      <c r="I22" s="211"/>
      <c r="J22" s="211"/>
      <c r="K22" s="211"/>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2"/>
      <c r="AM22" s="52"/>
      <c r="AN22" s="52"/>
      <c r="AO22" s="52"/>
      <c r="AP22" s="52"/>
      <c r="AQ22" s="52"/>
      <c r="AR22" s="56"/>
      <c r="AS22" s="56"/>
      <c r="AT22" s="52"/>
      <c r="AU22" s="52"/>
    </row>
  </sheetData>
  <mergeCells count="48">
    <mergeCell ref="AM12:AM13"/>
    <mergeCell ref="U12:Z12"/>
    <mergeCell ref="AA12:AF12"/>
    <mergeCell ref="AG12:AK12"/>
    <mergeCell ref="K11:AK11"/>
    <mergeCell ref="K12:N12"/>
    <mergeCell ref="AT10:AT13"/>
    <mergeCell ref="AU10:AU13"/>
    <mergeCell ref="G11:G13"/>
    <mergeCell ref="H11:H13"/>
    <mergeCell ref="AR10:AR13"/>
    <mergeCell ref="AL12:AL13"/>
    <mergeCell ref="AN12:AN13"/>
    <mergeCell ref="F10:AN10"/>
    <mergeCell ref="AQ10:AQ13"/>
    <mergeCell ref="I11:I13"/>
    <mergeCell ref="AO10:AO13"/>
    <mergeCell ref="AP10:AP13"/>
    <mergeCell ref="F11:F13"/>
    <mergeCell ref="AS10:AS13"/>
    <mergeCell ref="AL11:AN11"/>
    <mergeCell ref="O12:T12"/>
    <mergeCell ref="A7:R7"/>
    <mergeCell ref="A8:R8"/>
    <mergeCell ref="H2:AU2"/>
    <mergeCell ref="S5:AU5"/>
    <mergeCell ref="S7:AU7"/>
    <mergeCell ref="S8:AU8"/>
    <mergeCell ref="S6:AU6"/>
    <mergeCell ref="H4:AK4"/>
    <mergeCell ref="AL4:AU4"/>
    <mergeCell ref="A5:R5"/>
    <mergeCell ref="A6:R6"/>
    <mergeCell ref="A2:G4"/>
    <mergeCell ref="H3:AU3"/>
    <mergeCell ref="H21:K21"/>
    <mergeCell ref="H22:K22"/>
    <mergeCell ref="A9:Q9"/>
    <mergeCell ref="A11:A13"/>
    <mergeCell ref="A10:C10"/>
    <mergeCell ref="D10:E10"/>
    <mergeCell ref="J11:J13"/>
    <mergeCell ref="B11:B13"/>
    <mergeCell ref="C11:C13"/>
    <mergeCell ref="D11:D13"/>
    <mergeCell ref="E11:E13"/>
    <mergeCell ref="B21:G21"/>
    <mergeCell ref="B22:G22"/>
  </mergeCells>
  <dataValidations count="2">
    <dataValidation type="list" allowBlank="1" showInputMessage="1" showErrorMessage="1" sqref="I14:I15 I17">
      <formula1>#REF!</formula1>
    </dataValidation>
    <dataValidation type="list" allowBlank="1" showInputMessage="1" showErrorMessage="1" sqref="I16">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U60"/>
  <sheetViews>
    <sheetView zoomScale="44" zoomScaleNormal="44" zoomScaleSheetLayoutView="40" zoomScalePageLayoutView="60" workbookViewId="0" topLeftCell="AB1">
      <selection activeCell="N14" sqref="N14"/>
    </sheetView>
  </sheetViews>
  <sheetFormatPr defaultColWidth="10.8515625" defaultRowHeight="15"/>
  <cols>
    <col min="1" max="1" width="10.140625" style="51" customWidth="1"/>
    <col min="2" max="2" width="6.421875" style="51" customWidth="1"/>
    <col min="3" max="3" width="16.421875" style="51" customWidth="1"/>
    <col min="4" max="4" width="10.421875" style="58" customWidth="1"/>
    <col min="5" max="5" width="8.421875" style="58" customWidth="1"/>
    <col min="6" max="6" width="12.00390625" style="58" customWidth="1"/>
    <col min="7" max="7" width="14.28125" style="62" customWidth="1"/>
    <col min="8" max="8" width="22.28125" style="59" customWidth="1"/>
    <col min="9" max="9" width="21.28125" style="59" customWidth="1"/>
    <col min="10" max="11" width="28.421875" style="59" customWidth="1"/>
    <col min="12" max="12" width="20.8515625" style="59" bestFit="1" customWidth="1"/>
    <col min="13" max="13" width="24.421875" style="59" customWidth="1"/>
    <col min="14" max="17" width="28.421875" style="59" customWidth="1"/>
    <col min="18" max="18" width="25.28125" style="59" customWidth="1"/>
    <col min="19" max="19" width="24.421875" style="59" customWidth="1"/>
    <col min="20" max="23" width="28.421875" style="59" customWidth="1"/>
    <col min="24" max="24" width="21.28125" style="59" bestFit="1" customWidth="1"/>
    <col min="25" max="25" width="24.421875" style="59" customWidth="1"/>
    <col min="26" max="29" width="28.421875" style="59" customWidth="1"/>
    <col min="30" max="30" width="22.28125" style="59" customWidth="1"/>
    <col min="31" max="31" width="24.421875" style="59" customWidth="1"/>
    <col min="32" max="32" width="19.7109375" style="59" customWidth="1"/>
    <col min="33" max="33" width="20.7109375" style="59" customWidth="1"/>
    <col min="34" max="34" width="22.7109375" style="59" customWidth="1"/>
    <col min="35" max="35" width="24.8515625" style="59" customWidth="1"/>
    <col min="36" max="36" width="24.00390625" style="51" customWidth="1"/>
    <col min="37" max="37" width="20.421875" style="51" bestFit="1" customWidth="1"/>
    <col min="38" max="38" width="20.8515625" style="51" bestFit="1" customWidth="1"/>
    <col min="39" max="40" width="10.8515625" style="51" customWidth="1"/>
    <col min="41" max="41" width="82.140625" style="51" customWidth="1"/>
    <col min="42" max="42" width="22.140625" style="51" customWidth="1"/>
    <col min="43" max="43" width="13.7109375" style="51" customWidth="1"/>
    <col min="44" max="44" width="48.28125" style="51" customWidth="1"/>
    <col min="45" max="45" width="39.421875" style="51" customWidth="1"/>
    <col min="46" max="16384" width="10.8515625" style="51" customWidth="1"/>
  </cols>
  <sheetData>
    <row r="1" ht="16.5" thickBot="1"/>
    <row r="2" spans="1:45" s="20" customFormat="1" ht="56.25" customHeight="1">
      <c r="A2" s="312"/>
      <c r="B2" s="313"/>
      <c r="C2" s="313"/>
      <c r="D2" s="313"/>
      <c r="E2" s="313"/>
      <c r="F2" s="322" t="s">
        <v>79</v>
      </c>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8"/>
    </row>
    <row r="3" spans="1:45" s="20" customFormat="1" ht="72.75" customHeight="1">
      <c r="A3" s="212"/>
      <c r="B3" s="213"/>
      <c r="C3" s="213"/>
      <c r="D3" s="213"/>
      <c r="E3" s="213"/>
      <c r="F3" s="328" t="s">
        <v>76</v>
      </c>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30"/>
    </row>
    <row r="4" spans="1:45" s="19" customFormat="1" ht="42" customHeight="1" thickBot="1">
      <c r="A4" s="314"/>
      <c r="B4" s="315"/>
      <c r="C4" s="315"/>
      <c r="D4" s="315"/>
      <c r="E4" s="315"/>
      <c r="F4" s="323" t="s">
        <v>209</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7"/>
      <c r="AM4" s="236" t="s">
        <v>334</v>
      </c>
      <c r="AN4" s="236"/>
      <c r="AO4" s="236"/>
      <c r="AP4" s="236"/>
      <c r="AQ4" s="236"/>
      <c r="AR4" s="236"/>
      <c r="AS4" s="238"/>
    </row>
    <row r="5" spans="1:45" ht="35.25" customHeight="1">
      <c r="A5" s="316" t="s">
        <v>0</v>
      </c>
      <c r="B5" s="317"/>
      <c r="C5" s="317"/>
      <c r="D5" s="317"/>
      <c r="E5" s="317"/>
      <c r="F5" s="317"/>
      <c r="G5" s="317"/>
      <c r="H5" s="317"/>
      <c r="I5" s="317"/>
      <c r="J5" s="317"/>
      <c r="K5" s="317"/>
      <c r="L5" s="317"/>
      <c r="M5" s="317"/>
      <c r="N5" s="317"/>
      <c r="O5" s="317"/>
      <c r="P5" s="318"/>
      <c r="Q5" s="324" t="s">
        <v>140</v>
      </c>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5"/>
    </row>
    <row r="6" spans="1:45" ht="36" customHeight="1" thickBot="1">
      <c r="A6" s="319" t="s">
        <v>2</v>
      </c>
      <c r="B6" s="320"/>
      <c r="C6" s="320"/>
      <c r="D6" s="320"/>
      <c r="E6" s="320"/>
      <c r="F6" s="320"/>
      <c r="G6" s="320"/>
      <c r="H6" s="320"/>
      <c r="I6" s="320"/>
      <c r="J6" s="320"/>
      <c r="K6" s="320"/>
      <c r="L6" s="320"/>
      <c r="M6" s="320"/>
      <c r="N6" s="320"/>
      <c r="O6" s="320"/>
      <c r="P6" s="321"/>
      <c r="Q6" s="326" t="s">
        <v>80</v>
      </c>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7"/>
    </row>
    <row r="7" spans="1:45" ht="14.25" customHeight="1" thickBot="1">
      <c r="A7" s="52"/>
      <c r="B7" s="52"/>
      <c r="C7" s="52"/>
      <c r="D7" s="53"/>
      <c r="E7" s="53"/>
      <c r="F7" s="53"/>
      <c r="G7" s="54"/>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2"/>
      <c r="AK7" s="52"/>
      <c r="AL7" s="52"/>
      <c r="AM7" s="52"/>
      <c r="AN7" s="52"/>
      <c r="AO7" s="52"/>
      <c r="AP7" s="52"/>
      <c r="AQ7" s="52"/>
      <c r="AR7" s="52"/>
      <c r="AS7" s="52"/>
    </row>
    <row r="8" spans="1:45" s="57" customFormat="1" ht="53.25" customHeight="1">
      <c r="A8" s="302" t="s">
        <v>162</v>
      </c>
      <c r="B8" s="299" t="s">
        <v>161</v>
      </c>
      <c r="C8" s="299"/>
      <c r="D8" s="299"/>
      <c r="E8" s="299" t="s">
        <v>157</v>
      </c>
      <c r="F8" s="299" t="s">
        <v>156</v>
      </c>
      <c r="G8" s="299" t="s">
        <v>155</v>
      </c>
      <c r="H8" s="299" t="s">
        <v>154</v>
      </c>
      <c r="I8" s="341" t="s">
        <v>153</v>
      </c>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3"/>
      <c r="AJ8" s="299" t="s">
        <v>151</v>
      </c>
      <c r="AK8" s="299"/>
      <c r="AL8" s="299"/>
      <c r="AM8" s="299" t="s">
        <v>150</v>
      </c>
      <c r="AN8" s="299" t="s">
        <v>149</v>
      </c>
      <c r="AO8" s="299" t="s">
        <v>148</v>
      </c>
      <c r="AP8" s="299" t="s">
        <v>147</v>
      </c>
      <c r="AQ8" s="299" t="s">
        <v>146</v>
      </c>
      <c r="AR8" s="299" t="s">
        <v>145</v>
      </c>
      <c r="AS8" s="331" t="s">
        <v>144</v>
      </c>
    </row>
    <row r="9" spans="1:45" s="57" customFormat="1" ht="53.25" customHeight="1">
      <c r="A9" s="303"/>
      <c r="B9" s="300"/>
      <c r="C9" s="300"/>
      <c r="D9" s="300"/>
      <c r="E9" s="300"/>
      <c r="F9" s="300"/>
      <c r="G9" s="300"/>
      <c r="H9" s="300"/>
      <c r="I9" s="305">
        <v>2016</v>
      </c>
      <c r="J9" s="306"/>
      <c r="K9" s="306"/>
      <c r="L9" s="307"/>
      <c r="M9" s="305">
        <v>2017</v>
      </c>
      <c r="N9" s="306"/>
      <c r="O9" s="306"/>
      <c r="P9" s="306"/>
      <c r="Q9" s="306"/>
      <c r="R9" s="307"/>
      <c r="S9" s="305">
        <v>2018</v>
      </c>
      <c r="T9" s="306"/>
      <c r="U9" s="306"/>
      <c r="V9" s="306"/>
      <c r="W9" s="306"/>
      <c r="X9" s="307"/>
      <c r="Y9" s="305">
        <v>2019</v>
      </c>
      <c r="Z9" s="306"/>
      <c r="AA9" s="306"/>
      <c r="AB9" s="306"/>
      <c r="AC9" s="306"/>
      <c r="AD9" s="307"/>
      <c r="AE9" s="305">
        <v>2020</v>
      </c>
      <c r="AF9" s="306"/>
      <c r="AG9" s="306"/>
      <c r="AH9" s="306"/>
      <c r="AI9" s="307"/>
      <c r="AJ9" s="308" t="s">
        <v>152</v>
      </c>
      <c r="AK9" s="308"/>
      <c r="AL9" s="308"/>
      <c r="AM9" s="300"/>
      <c r="AN9" s="300"/>
      <c r="AO9" s="300"/>
      <c r="AP9" s="300"/>
      <c r="AQ9" s="300"/>
      <c r="AR9" s="300"/>
      <c r="AS9" s="332"/>
    </row>
    <row r="10" spans="1:45" s="57" customFormat="1" ht="64.5" customHeight="1" thickBot="1">
      <c r="A10" s="304"/>
      <c r="B10" s="114" t="s">
        <v>160</v>
      </c>
      <c r="C10" s="114" t="s">
        <v>159</v>
      </c>
      <c r="D10" s="114" t="s">
        <v>158</v>
      </c>
      <c r="E10" s="301"/>
      <c r="F10" s="301"/>
      <c r="G10" s="301"/>
      <c r="H10" s="311"/>
      <c r="I10" s="114" t="s">
        <v>61</v>
      </c>
      <c r="J10" s="114" t="s">
        <v>63</v>
      </c>
      <c r="K10" s="114" t="s">
        <v>64</v>
      </c>
      <c r="L10" s="114" t="s">
        <v>21</v>
      </c>
      <c r="M10" s="114" t="s">
        <v>62</v>
      </c>
      <c r="N10" s="114" t="s">
        <v>65</v>
      </c>
      <c r="O10" s="114" t="s">
        <v>66</v>
      </c>
      <c r="P10" s="114" t="s">
        <v>63</v>
      </c>
      <c r="Q10" s="114" t="s">
        <v>67</v>
      </c>
      <c r="R10" s="114" t="s">
        <v>21</v>
      </c>
      <c r="S10" s="114" t="s">
        <v>62</v>
      </c>
      <c r="T10" s="114" t="s">
        <v>65</v>
      </c>
      <c r="U10" s="114" t="s">
        <v>66</v>
      </c>
      <c r="V10" s="114" t="s">
        <v>63</v>
      </c>
      <c r="W10" s="114" t="s">
        <v>67</v>
      </c>
      <c r="X10" s="114" t="s">
        <v>21</v>
      </c>
      <c r="Y10" s="114" t="s">
        <v>62</v>
      </c>
      <c r="Z10" s="114" t="s">
        <v>65</v>
      </c>
      <c r="AA10" s="114" t="s">
        <v>66</v>
      </c>
      <c r="AB10" s="114" t="s">
        <v>63</v>
      </c>
      <c r="AC10" s="114" t="s">
        <v>67</v>
      </c>
      <c r="AD10" s="114" t="s">
        <v>21</v>
      </c>
      <c r="AE10" s="114" t="s">
        <v>62</v>
      </c>
      <c r="AF10" s="114" t="s">
        <v>65</v>
      </c>
      <c r="AG10" s="116" t="s">
        <v>248</v>
      </c>
      <c r="AH10" s="114" t="s">
        <v>262</v>
      </c>
      <c r="AI10" s="114" t="s">
        <v>21</v>
      </c>
      <c r="AJ10" s="114" t="s">
        <v>4</v>
      </c>
      <c r="AK10" s="116" t="s">
        <v>249</v>
      </c>
      <c r="AL10" s="114" t="s">
        <v>263</v>
      </c>
      <c r="AM10" s="301"/>
      <c r="AN10" s="301"/>
      <c r="AO10" s="301"/>
      <c r="AP10" s="301"/>
      <c r="AQ10" s="301"/>
      <c r="AR10" s="301"/>
      <c r="AS10" s="333"/>
    </row>
    <row r="11" spans="1:45" s="57" customFormat="1" ht="32.25" customHeight="1">
      <c r="A11" s="347" t="s">
        <v>166</v>
      </c>
      <c r="B11" s="294">
        <v>1</v>
      </c>
      <c r="C11" s="273" t="s">
        <v>81</v>
      </c>
      <c r="D11" s="273" t="s">
        <v>168</v>
      </c>
      <c r="E11" s="273">
        <v>544</v>
      </c>
      <c r="F11" s="273">
        <v>185</v>
      </c>
      <c r="G11" s="66" t="s">
        <v>5</v>
      </c>
      <c r="H11" s="117">
        <v>1</v>
      </c>
      <c r="I11" s="117">
        <v>1</v>
      </c>
      <c r="J11" s="117">
        <v>1</v>
      </c>
      <c r="K11" s="117">
        <v>1</v>
      </c>
      <c r="L11" s="117">
        <v>1</v>
      </c>
      <c r="M11" s="117">
        <v>1</v>
      </c>
      <c r="N11" s="117">
        <v>1</v>
      </c>
      <c r="O11" s="117">
        <v>1</v>
      </c>
      <c r="P11" s="117">
        <v>1</v>
      </c>
      <c r="Q11" s="117">
        <v>1</v>
      </c>
      <c r="R11" s="117">
        <v>1</v>
      </c>
      <c r="S11" s="117">
        <v>1</v>
      </c>
      <c r="T11" s="117">
        <v>1</v>
      </c>
      <c r="U11" s="117">
        <v>1</v>
      </c>
      <c r="V11" s="117">
        <v>1</v>
      </c>
      <c r="W11" s="117">
        <v>1</v>
      </c>
      <c r="X11" s="117">
        <v>1</v>
      </c>
      <c r="Y11" s="117">
        <v>1</v>
      </c>
      <c r="Z11" s="117">
        <v>1</v>
      </c>
      <c r="AA11" s="117">
        <v>1</v>
      </c>
      <c r="AB11" s="117">
        <v>1</v>
      </c>
      <c r="AC11" s="117">
        <v>1</v>
      </c>
      <c r="AD11" s="117">
        <v>1</v>
      </c>
      <c r="AE11" s="117">
        <v>1</v>
      </c>
      <c r="AF11" s="117">
        <v>1</v>
      </c>
      <c r="AG11" s="117">
        <v>1</v>
      </c>
      <c r="AH11" s="117">
        <v>1</v>
      </c>
      <c r="AI11" s="117">
        <f>+AL11</f>
        <v>1</v>
      </c>
      <c r="AJ11" s="117">
        <v>1</v>
      </c>
      <c r="AK11" s="117">
        <v>1</v>
      </c>
      <c r="AL11" s="117">
        <v>1</v>
      </c>
      <c r="AM11" s="118">
        <f>+AL11/AH11</f>
        <v>1</v>
      </c>
      <c r="AN11" s="119">
        <v>1</v>
      </c>
      <c r="AO11" s="279" t="s">
        <v>301</v>
      </c>
      <c r="AP11" s="276" t="s">
        <v>243</v>
      </c>
      <c r="AQ11" s="276" t="s">
        <v>244</v>
      </c>
      <c r="AR11" s="279" t="s">
        <v>323</v>
      </c>
      <c r="AS11" s="291" t="s">
        <v>266</v>
      </c>
    </row>
    <row r="12" spans="1:45" s="57" customFormat="1" ht="32.25" customHeight="1">
      <c r="A12" s="348"/>
      <c r="B12" s="295"/>
      <c r="C12" s="274"/>
      <c r="D12" s="274"/>
      <c r="E12" s="274"/>
      <c r="F12" s="274"/>
      <c r="G12" s="64" t="s">
        <v>6</v>
      </c>
      <c r="H12" s="172">
        <f>+L12+R12+X12+AD12+AH12</f>
        <v>1231532506</v>
      </c>
      <c r="I12" s="172">
        <v>168507479</v>
      </c>
      <c r="J12" s="172">
        <v>168507479</v>
      </c>
      <c r="K12" s="172">
        <v>162736812</v>
      </c>
      <c r="L12" s="172">
        <v>161402141</v>
      </c>
      <c r="M12" s="172">
        <v>162276000</v>
      </c>
      <c r="N12" s="172">
        <v>162276000</v>
      </c>
      <c r="O12" s="172">
        <v>162276000</v>
      </c>
      <c r="P12" s="172">
        <v>199493966</v>
      </c>
      <c r="Q12" s="172">
        <v>199493966</v>
      </c>
      <c r="R12" s="172">
        <v>199493966</v>
      </c>
      <c r="S12" s="172">
        <v>252000000</v>
      </c>
      <c r="T12" s="172">
        <v>252000000</v>
      </c>
      <c r="U12" s="172">
        <v>252000000</v>
      </c>
      <c r="V12" s="172">
        <v>252000000</v>
      </c>
      <c r="W12" s="172">
        <v>272746399</v>
      </c>
      <c r="X12" s="172">
        <v>261034399</v>
      </c>
      <c r="Y12" s="172">
        <v>288238000</v>
      </c>
      <c r="Z12" s="172">
        <v>288238000</v>
      </c>
      <c r="AA12" s="172">
        <v>288238000</v>
      </c>
      <c r="AB12" s="172">
        <v>334172000</v>
      </c>
      <c r="AC12" s="172">
        <v>353601000</v>
      </c>
      <c r="AD12" s="172">
        <v>353601000</v>
      </c>
      <c r="AE12" s="172">
        <v>305730000</v>
      </c>
      <c r="AF12" s="172">
        <v>305730000</v>
      </c>
      <c r="AG12" s="172">
        <v>305730000</v>
      </c>
      <c r="AH12" s="172">
        <f>+AG12-49729000</f>
        <v>256001000</v>
      </c>
      <c r="AI12" s="172">
        <f>+AL12</f>
        <v>105976000</v>
      </c>
      <c r="AJ12" s="172">
        <v>63844000</v>
      </c>
      <c r="AK12" s="172">
        <v>105976000</v>
      </c>
      <c r="AL12" s="172">
        <v>105976000</v>
      </c>
      <c r="AM12" s="118">
        <f>+AL12/AH12</f>
        <v>0.41396713294088694</v>
      </c>
      <c r="AN12" s="119">
        <f>(L12+R12+X12+AD12+AI12)/H12</f>
        <v>0.8781802353822725</v>
      </c>
      <c r="AO12" s="280"/>
      <c r="AP12" s="277"/>
      <c r="AQ12" s="277"/>
      <c r="AR12" s="280"/>
      <c r="AS12" s="292"/>
    </row>
    <row r="13" spans="1:45" s="57" customFormat="1" ht="32.25" customHeight="1">
      <c r="A13" s="348"/>
      <c r="B13" s="295"/>
      <c r="C13" s="274"/>
      <c r="D13" s="274"/>
      <c r="E13" s="274"/>
      <c r="F13" s="274"/>
      <c r="G13" s="65" t="s">
        <v>7</v>
      </c>
      <c r="H13" s="120">
        <v>0</v>
      </c>
      <c r="I13" s="120">
        <v>0</v>
      </c>
      <c r="J13" s="120">
        <v>0</v>
      </c>
      <c r="K13" s="120">
        <v>0</v>
      </c>
      <c r="L13" s="120">
        <v>0</v>
      </c>
      <c r="M13" s="120">
        <v>0</v>
      </c>
      <c r="N13" s="120">
        <v>0</v>
      </c>
      <c r="O13" s="120">
        <v>0</v>
      </c>
      <c r="P13" s="120">
        <v>0</v>
      </c>
      <c r="Q13" s="120">
        <v>0</v>
      </c>
      <c r="R13" s="120">
        <v>0</v>
      </c>
      <c r="S13" s="120">
        <v>0</v>
      </c>
      <c r="T13" s="120">
        <v>0</v>
      </c>
      <c r="U13" s="120">
        <v>0</v>
      </c>
      <c r="V13" s="120">
        <v>0</v>
      </c>
      <c r="W13" s="120">
        <v>0</v>
      </c>
      <c r="X13" s="120">
        <v>0</v>
      </c>
      <c r="Y13" s="120">
        <v>0</v>
      </c>
      <c r="Z13" s="120">
        <v>0</v>
      </c>
      <c r="AA13" s="120">
        <v>0</v>
      </c>
      <c r="AB13" s="120">
        <v>0</v>
      </c>
      <c r="AC13" s="120">
        <v>0</v>
      </c>
      <c r="AD13" s="120">
        <v>0</v>
      </c>
      <c r="AE13" s="120">
        <v>0</v>
      </c>
      <c r="AF13" s="120">
        <v>0</v>
      </c>
      <c r="AG13" s="120">
        <v>0</v>
      </c>
      <c r="AH13" s="120">
        <v>0</v>
      </c>
      <c r="AI13" s="120">
        <f>+AL13</f>
        <v>0</v>
      </c>
      <c r="AJ13" s="120">
        <v>0</v>
      </c>
      <c r="AK13" s="120">
        <v>0</v>
      </c>
      <c r="AL13" s="120">
        <v>0</v>
      </c>
      <c r="AM13" s="187"/>
      <c r="AN13" s="187"/>
      <c r="AO13" s="280"/>
      <c r="AP13" s="277"/>
      <c r="AQ13" s="277"/>
      <c r="AR13" s="280"/>
      <c r="AS13" s="292"/>
    </row>
    <row r="14" spans="1:45" s="57" customFormat="1" ht="32.25" customHeight="1">
      <c r="A14" s="348"/>
      <c r="B14" s="295"/>
      <c r="C14" s="274"/>
      <c r="D14" s="274"/>
      <c r="E14" s="274"/>
      <c r="F14" s="274"/>
      <c r="G14" s="64" t="s">
        <v>8</v>
      </c>
      <c r="H14" s="172">
        <f>+L14+R14+X14+AD14+AH14</f>
        <v>184379984</v>
      </c>
      <c r="I14" s="172">
        <v>0</v>
      </c>
      <c r="J14" s="172">
        <v>0</v>
      </c>
      <c r="K14" s="172">
        <v>0</v>
      </c>
      <c r="L14" s="172">
        <v>0</v>
      </c>
      <c r="M14" s="172">
        <v>53096983</v>
      </c>
      <c r="N14" s="172">
        <v>53096983</v>
      </c>
      <c r="O14" s="172">
        <v>53096983</v>
      </c>
      <c r="P14" s="172">
        <v>53096983</v>
      </c>
      <c r="Q14" s="172">
        <v>53096983</v>
      </c>
      <c r="R14" s="172">
        <v>53096983</v>
      </c>
      <c r="S14" s="172">
        <v>15734000</v>
      </c>
      <c r="T14" s="172">
        <v>15734000</v>
      </c>
      <c r="U14" s="172">
        <v>15734000</v>
      </c>
      <c r="V14" s="172">
        <v>15734000</v>
      </c>
      <c r="W14" s="172">
        <v>15734000</v>
      </c>
      <c r="X14" s="172">
        <v>15734000</v>
      </c>
      <c r="Y14" s="172">
        <v>35513067</v>
      </c>
      <c r="Z14" s="172">
        <v>35513067</v>
      </c>
      <c r="AA14" s="172">
        <v>35513067</v>
      </c>
      <c r="AB14" s="172">
        <v>35513067</v>
      </c>
      <c r="AC14" s="172">
        <v>35513067</v>
      </c>
      <c r="AD14" s="172">
        <v>35513067</v>
      </c>
      <c r="AE14" s="172">
        <v>80035934</v>
      </c>
      <c r="AF14" s="172">
        <v>80035934</v>
      </c>
      <c r="AG14" s="172">
        <v>80035934</v>
      </c>
      <c r="AH14" s="172">
        <v>80035934</v>
      </c>
      <c r="AI14" s="172">
        <f>+AL14</f>
        <v>80035934</v>
      </c>
      <c r="AJ14" s="172">
        <v>66400934</v>
      </c>
      <c r="AK14" s="172">
        <v>80035934</v>
      </c>
      <c r="AL14" s="172">
        <v>80035934</v>
      </c>
      <c r="AM14" s="118">
        <f>+AI14/AH14</f>
        <v>1</v>
      </c>
      <c r="AN14" s="105"/>
      <c r="AO14" s="280"/>
      <c r="AP14" s="277"/>
      <c r="AQ14" s="277"/>
      <c r="AR14" s="280"/>
      <c r="AS14" s="292"/>
    </row>
    <row r="15" spans="1:45" s="57" customFormat="1" ht="32.25" customHeight="1">
      <c r="A15" s="348"/>
      <c r="B15" s="295"/>
      <c r="C15" s="274"/>
      <c r="D15" s="274"/>
      <c r="E15" s="274"/>
      <c r="F15" s="274"/>
      <c r="G15" s="65" t="s">
        <v>9</v>
      </c>
      <c r="H15" s="121">
        <v>1</v>
      </c>
      <c r="I15" s="121">
        <v>1</v>
      </c>
      <c r="J15" s="121">
        <v>1</v>
      </c>
      <c r="K15" s="121">
        <v>1</v>
      </c>
      <c r="L15" s="121">
        <v>1</v>
      </c>
      <c r="M15" s="121">
        <v>1</v>
      </c>
      <c r="N15" s="121">
        <v>1</v>
      </c>
      <c r="O15" s="121">
        <v>1</v>
      </c>
      <c r="P15" s="121">
        <v>1</v>
      </c>
      <c r="Q15" s="121">
        <v>1</v>
      </c>
      <c r="R15" s="121">
        <v>1</v>
      </c>
      <c r="S15" s="121">
        <v>1</v>
      </c>
      <c r="T15" s="121">
        <v>1</v>
      </c>
      <c r="U15" s="121">
        <v>1</v>
      </c>
      <c r="V15" s="121">
        <v>1</v>
      </c>
      <c r="W15" s="121">
        <v>1</v>
      </c>
      <c r="X15" s="121">
        <v>1</v>
      </c>
      <c r="Y15" s="121">
        <v>1</v>
      </c>
      <c r="Z15" s="121">
        <v>1</v>
      </c>
      <c r="AA15" s="121">
        <v>1</v>
      </c>
      <c r="AB15" s="121">
        <v>1</v>
      </c>
      <c r="AC15" s="121">
        <v>1</v>
      </c>
      <c r="AD15" s="121">
        <v>1</v>
      </c>
      <c r="AE15" s="121">
        <v>1</v>
      </c>
      <c r="AF15" s="121">
        <v>1</v>
      </c>
      <c r="AG15" s="121">
        <v>1</v>
      </c>
      <c r="AH15" s="121">
        <v>1</v>
      </c>
      <c r="AI15" s="121">
        <f>+AL15</f>
        <v>1</v>
      </c>
      <c r="AJ15" s="121">
        <v>1</v>
      </c>
      <c r="AK15" s="121">
        <v>1</v>
      </c>
      <c r="AL15" s="121">
        <v>1</v>
      </c>
      <c r="AM15" s="119">
        <v>1</v>
      </c>
      <c r="AN15" s="119">
        <v>1</v>
      </c>
      <c r="AO15" s="280"/>
      <c r="AP15" s="277"/>
      <c r="AQ15" s="277"/>
      <c r="AR15" s="280"/>
      <c r="AS15" s="292"/>
    </row>
    <row r="16" spans="1:45" s="57" customFormat="1" ht="32.25" customHeight="1" thickBot="1">
      <c r="A16" s="348"/>
      <c r="B16" s="296"/>
      <c r="C16" s="275"/>
      <c r="D16" s="275"/>
      <c r="E16" s="275"/>
      <c r="F16" s="275"/>
      <c r="G16" s="67" t="s">
        <v>10</v>
      </c>
      <c r="H16" s="173">
        <f>+H12+H14</f>
        <v>1415912490</v>
      </c>
      <c r="I16" s="173">
        <f aca="true" t="shared" si="0" ref="I16:AE16">+I12+I14</f>
        <v>168507479</v>
      </c>
      <c r="J16" s="173">
        <f t="shared" si="0"/>
        <v>168507479</v>
      </c>
      <c r="K16" s="173">
        <f t="shared" si="0"/>
        <v>162736812</v>
      </c>
      <c r="L16" s="173">
        <f t="shared" si="0"/>
        <v>161402141</v>
      </c>
      <c r="M16" s="173">
        <f t="shared" si="0"/>
        <v>215372983</v>
      </c>
      <c r="N16" s="173">
        <f t="shared" si="0"/>
        <v>215372983</v>
      </c>
      <c r="O16" s="173">
        <f t="shared" si="0"/>
        <v>215372983</v>
      </c>
      <c r="P16" s="173">
        <f t="shared" si="0"/>
        <v>252590949</v>
      </c>
      <c r="Q16" s="173">
        <f t="shared" si="0"/>
        <v>252590949</v>
      </c>
      <c r="R16" s="173">
        <f t="shared" si="0"/>
        <v>252590949</v>
      </c>
      <c r="S16" s="173">
        <f t="shared" si="0"/>
        <v>267734000</v>
      </c>
      <c r="T16" s="173">
        <f t="shared" si="0"/>
        <v>267734000</v>
      </c>
      <c r="U16" s="173">
        <f t="shared" si="0"/>
        <v>267734000</v>
      </c>
      <c r="V16" s="173">
        <f t="shared" si="0"/>
        <v>267734000</v>
      </c>
      <c r="W16" s="173">
        <f t="shared" si="0"/>
        <v>288480399</v>
      </c>
      <c r="X16" s="173">
        <f t="shared" si="0"/>
        <v>276768399</v>
      </c>
      <c r="Y16" s="173">
        <f t="shared" si="0"/>
        <v>323751067</v>
      </c>
      <c r="Z16" s="173">
        <f t="shared" si="0"/>
        <v>323751067</v>
      </c>
      <c r="AA16" s="173">
        <f>+AA12+AA14</f>
        <v>323751067</v>
      </c>
      <c r="AB16" s="173">
        <f t="shared" si="0"/>
        <v>369685067</v>
      </c>
      <c r="AC16" s="173">
        <f t="shared" si="0"/>
        <v>389114067</v>
      </c>
      <c r="AD16" s="173">
        <f t="shared" si="0"/>
        <v>389114067</v>
      </c>
      <c r="AE16" s="173">
        <f t="shared" si="0"/>
        <v>385765934</v>
      </c>
      <c r="AF16" s="173">
        <f>+AF12+AF14</f>
        <v>385765934</v>
      </c>
      <c r="AG16" s="173">
        <v>385765934</v>
      </c>
      <c r="AH16" s="173">
        <f aca="true" t="shared" si="1" ref="AH16:AI16">+AH12+AH14</f>
        <v>336036934</v>
      </c>
      <c r="AI16" s="173">
        <f t="shared" si="1"/>
        <v>186011934</v>
      </c>
      <c r="AJ16" s="173">
        <f>+AJ12+AJ14</f>
        <v>130244934</v>
      </c>
      <c r="AK16" s="173">
        <f>+AK12+AK14</f>
        <v>186011934</v>
      </c>
      <c r="AL16" s="173">
        <f>+AL12+AL14</f>
        <v>186011934</v>
      </c>
      <c r="AM16" s="119">
        <f>AL16/AH16</f>
        <v>0.5535460991915847</v>
      </c>
      <c r="AN16" s="119">
        <f>(L16+R16+X16+AD16+AI16)/H16</f>
        <v>0.8940435930471946</v>
      </c>
      <c r="AO16" s="281"/>
      <c r="AP16" s="278"/>
      <c r="AQ16" s="278"/>
      <c r="AR16" s="281"/>
      <c r="AS16" s="293"/>
    </row>
    <row r="17" spans="1:45" s="57" customFormat="1" ht="32.25" customHeight="1">
      <c r="A17" s="348"/>
      <c r="B17" s="294">
        <v>2</v>
      </c>
      <c r="C17" s="273" t="s">
        <v>87</v>
      </c>
      <c r="D17" s="273" t="s">
        <v>168</v>
      </c>
      <c r="E17" s="273">
        <v>544</v>
      </c>
      <c r="F17" s="273">
        <v>185</v>
      </c>
      <c r="G17" s="66" t="s">
        <v>5</v>
      </c>
      <c r="H17" s="117">
        <v>8</v>
      </c>
      <c r="I17" s="117">
        <v>8</v>
      </c>
      <c r="J17" s="117">
        <v>8</v>
      </c>
      <c r="K17" s="117">
        <v>8</v>
      </c>
      <c r="L17" s="117">
        <v>8</v>
      </c>
      <c r="M17" s="117">
        <v>8</v>
      </c>
      <c r="N17" s="117">
        <v>8</v>
      </c>
      <c r="O17" s="117">
        <v>8</v>
      </c>
      <c r="P17" s="117">
        <v>8</v>
      </c>
      <c r="Q17" s="117">
        <v>8</v>
      </c>
      <c r="R17" s="117">
        <v>8</v>
      </c>
      <c r="S17" s="117">
        <v>8</v>
      </c>
      <c r="T17" s="117">
        <v>8</v>
      </c>
      <c r="U17" s="117">
        <v>8</v>
      </c>
      <c r="V17" s="117">
        <v>8</v>
      </c>
      <c r="W17" s="117">
        <v>8</v>
      </c>
      <c r="X17" s="117">
        <v>8</v>
      </c>
      <c r="Y17" s="117">
        <v>8</v>
      </c>
      <c r="Z17" s="117">
        <v>8</v>
      </c>
      <c r="AA17" s="117">
        <v>8</v>
      </c>
      <c r="AB17" s="117">
        <v>8</v>
      </c>
      <c r="AC17" s="117">
        <v>8</v>
      </c>
      <c r="AD17" s="117">
        <v>8</v>
      </c>
      <c r="AE17" s="117">
        <v>8</v>
      </c>
      <c r="AF17" s="117">
        <v>8</v>
      </c>
      <c r="AG17" s="117">
        <v>8</v>
      </c>
      <c r="AH17" s="117">
        <v>8</v>
      </c>
      <c r="AI17" s="117">
        <f>+AL17</f>
        <v>8</v>
      </c>
      <c r="AJ17" s="117">
        <v>8</v>
      </c>
      <c r="AK17" s="117">
        <v>8</v>
      </c>
      <c r="AL17" s="117">
        <v>8</v>
      </c>
      <c r="AM17" s="118">
        <f aca="true" t="shared" si="2" ref="AM17:AM18">+AL17/AH17</f>
        <v>1</v>
      </c>
      <c r="AN17" s="119">
        <v>1</v>
      </c>
      <c r="AO17" s="279" t="s">
        <v>322</v>
      </c>
      <c r="AP17" s="276" t="s">
        <v>243</v>
      </c>
      <c r="AQ17" s="276" t="s">
        <v>244</v>
      </c>
      <c r="AR17" s="279" t="s">
        <v>293</v>
      </c>
      <c r="AS17" s="291" t="s">
        <v>256</v>
      </c>
    </row>
    <row r="18" spans="1:45" s="57" customFormat="1" ht="32.25" customHeight="1">
      <c r="A18" s="348"/>
      <c r="B18" s="295"/>
      <c r="C18" s="274"/>
      <c r="D18" s="274"/>
      <c r="E18" s="274"/>
      <c r="F18" s="274"/>
      <c r="G18" s="64" t="s">
        <v>6</v>
      </c>
      <c r="H18" s="172">
        <f>+L18+R18+X18+AD18+AH18</f>
        <v>4884889940</v>
      </c>
      <c r="I18" s="172">
        <v>705875987</v>
      </c>
      <c r="J18" s="172">
        <v>705875987</v>
      </c>
      <c r="K18" s="172">
        <v>705875987</v>
      </c>
      <c r="L18" s="172">
        <v>658128467</v>
      </c>
      <c r="M18" s="172">
        <v>1097892000</v>
      </c>
      <c r="N18" s="172">
        <v>1097892000</v>
      </c>
      <c r="O18" s="172">
        <v>1097892000</v>
      </c>
      <c r="P18" s="172">
        <v>1148167135</v>
      </c>
      <c r="Q18" s="172">
        <v>1147711188</v>
      </c>
      <c r="R18" s="172">
        <v>1092997319</v>
      </c>
      <c r="S18" s="172">
        <v>930000000</v>
      </c>
      <c r="T18" s="172">
        <v>930000000</v>
      </c>
      <c r="U18" s="172">
        <v>930000000</v>
      </c>
      <c r="V18" s="172">
        <v>929544053</v>
      </c>
      <c r="W18" s="172">
        <v>1129135937</v>
      </c>
      <c r="X18" s="172">
        <v>1088811484</v>
      </c>
      <c r="Y18" s="172">
        <v>1210530000</v>
      </c>
      <c r="Z18" s="172">
        <v>1210530000</v>
      </c>
      <c r="AA18" s="172">
        <v>1210530000</v>
      </c>
      <c r="AB18" s="172">
        <v>1162652000</v>
      </c>
      <c r="AC18" s="172">
        <v>1119735000</v>
      </c>
      <c r="AD18" s="172">
        <v>1116614670</v>
      </c>
      <c r="AE18" s="172">
        <v>1091534000</v>
      </c>
      <c r="AF18" s="172">
        <v>1091534000</v>
      </c>
      <c r="AG18" s="172">
        <v>1091534000</v>
      </c>
      <c r="AH18" s="172">
        <f>+AG18-163196000</f>
        <v>928338000</v>
      </c>
      <c r="AI18" s="172">
        <f>+AL18</f>
        <v>292849776</v>
      </c>
      <c r="AJ18" s="172">
        <v>212627604</v>
      </c>
      <c r="AK18" s="172">
        <v>291960481</v>
      </c>
      <c r="AL18" s="172">
        <v>292849776</v>
      </c>
      <c r="AM18" s="118">
        <f t="shared" si="2"/>
        <v>0.3154559826270173</v>
      </c>
      <c r="AN18" s="119">
        <f>(L18+R18+X18+AD18+AI18)/H18</f>
        <v>0.8699073609015642</v>
      </c>
      <c r="AO18" s="280"/>
      <c r="AP18" s="277"/>
      <c r="AQ18" s="277"/>
      <c r="AR18" s="280"/>
      <c r="AS18" s="292"/>
    </row>
    <row r="19" spans="1:45" s="57" customFormat="1" ht="32.25" customHeight="1">
      <c r="A19" s="348"/>
      <c r="B19" s="295"/>
      <c r="C19" s="274"/>
      <c r="D19" s="274"/>
      <c r="E19" s="274"/>
      <c r="F19" s="274"/>
      <c r="G19" s="65" t="s">
        <v>7</v>
      </c>
      <c r="H19" s="120">
        <v>0</v>
      </c>
      <c r="I19" s="120">
        <v>0</v>
      </c>
      <c r="J19" s="120">
        <v>0</v>
      </c>
      <c r="K19" s="120">
        <v>0</v>
      </c>
      <c r="L19" s="120">
        <v>0</v>
      </c>
      <c r="M19" s="120">
        <v>0</v>
      </c>
      <c r="N19" s="120">
        <v>0</v>
      </c>
      <c r="O19" s="120">
        <v>0</v>
      </c>
      <c r="P19" s="120">
        <v>0</v>
      </c>
      <c r="Q19" s="120">
        <v>0</v>
      </c>
      <c r="R19" s="120">
        <v>0</v>
      </c>
      <c r="S19" s="120">
        <v>0</v>
      </c>
      <c r="T19" s="120">
        <v>0</v>
      </c>
      <c r="U19" s="120">
        <v>0</v>
      </c>
      <c r="V19" s="120">
        <v>0</v>
      </c>
      <c r="W19" s="120">
        <v>0</v>
      </c>
      <c r="X19" s="120">
        <v>0</v>
      </c>
      <c r="Y19" s="120">
        <v>0</v>
      </c>
      <c r="Z19" s="120">
        <v>0</v>
      </c>
      <c r="AA19" s="120">
        <v>0</v>
      </c>
      <c r="AB19" s="120">
        <v>0</v>
      </c>
      <c r="AC19" s="120">
        <v>0</v>
      </c>
      <c r="AD19" s="120">
        <v>0</v>
      </c>
      <c r="AE19" s="120">
        <v>0</v>
      </c>
      <c r="AF19" s="120">
        <v>0</v>
      </c>
      <c r="AG19" s="120">
        <v>0</v>
      </c>
      <c r="AH19" s="120">
        <v>0</v>
      </c>
      <c r="AI19" s="120">
        <f>+AL19</f>
        <v>0</v>
      </c>
      <c r="AJ19" s="120">
        <v>0</v>
      </c>
      <c r="AK19" s="120">
        <v>0</v>
      </c>
      <c r="AL19" s="120">
        <v>0</v>
      </c>
      <c r="AM19" s="187"/>
      <c r="AN19" s="187"/>
      <c r="AO19" s="280"/>
      <c r="AP19" s="277"/>
      <c r="AQ19" s="277"/>
      <c r="AR19" s="280"/>
      <c r="AS19" s="292"/>
    </row>
    <row r="20" spans="1:45" s="57" customFormat="1" ht="32.25" customHeight="1">
      <c r="A20" s="348"/>
      <c r="B20" s="295"/>
      <c r="C20" s="274"/>
      <c r="D20" s="274"/>
      <c r="E20" s="274"/>
      <c r="F20" s="274"/>
      <c r="G20" s="64" t="s">
        <v>8</v>
      </c>
      <c r="H20" s="172">
        <f>+L20+R20+X20+AD20+AH20</f>
        <v>1253713769</v>
      </c>
      <c r="I20" s="172">
        <v>0</v>
      </c>
      <c r="J20" s="172">
        <v>0</v>
      </c>
      <c r="K20" s="172">
        <v>0</v>
      </c>
      <c r="L20" s="172">
        <v>0</v>
      </c>
      <c r="M20" s="172">
        <v>318286468</v>
      </c>
      <c r="N20" s="172">
        <v>318286468</v>
      </c>
      <c r="O20" s="172">
        <v>318286464</v>
      </c>
      <c r="P20" s="172">
        <v>318286464</v>
      </c>
      <c r="Q20" s="172">
        <v>318286464</v>
      </c>
      <c r="R20" s="172">
        <v>317565913</v>
      </c>
      <c r="S20" s="172">
        <v>436904494</v>
      </c>
      <c r="T20" s="172">
        <v>436904494</v>
      </c>
      <c r="U20" s="172">
        <v>436904494</v>
      </c>
      <c r="V20" s="172">
        <v>432142626</v>
      </c>
      <c r="W20" s="172">
        <v>432057593</v>
      </c>
      <c r="X20" s="172">
        <v>432057593</v>
      </c>
      <c r="Y20" s="172">
        <v>338177577</v>
      </c>
      <c r="Z20" s="172">
        <v>338177577</v>
      </c>
      <c r="AA20" s="172">
        <v>338177577</v>
      </c>
      <c r="AB20" s="172">
        <v>338177577</v>
      </c>
      <c r="AC20" s="172">
        <v>338177577</v>
      </c>
      <c r="AD20" s="172">
        <v>338177577</v>
      </c>
      <c r="AE20" s="172">
        <v>176330953</v>
      </c>
      <c r="AF20" s="172">
        <v>170018286</v>
      </c>
      <c r="AG20" s="172">
        <v>165912686</v>
      </c>
      <c r="AH20" s="172">
        <v>165912686</v>
      </c>
      <c r="AI20" s="172">
        <f>+AL20</f>
        <v>160079599</v>
      </c>
      <c r="AJ20" s="172">
        <v>139760032</v>
      </c>
      <c r="AK20" s="172">
        <v>154435599</v>
      </c>
      <c r="AL20" s="172">
        <v>160079599</v>
      </c>
      <c r="AM20" s="118">
        <f>+AI20/AH20</f>
        <v>0.9648424292281061</v>
      </c>
      <c r="AN20" s="187"/>
      <c r="AO20" s="280"/>
      <c r="AP20" s="277"/>
      <c r="AQ20" s="277"/>
      <c r="AR20" s="280"/>
      <c r="AS20" s="292"/>
    </row>
    <row r="21" spans="1:45" s="57" customFormat="1" ht="32.25" customHeight="1">
      <c r="A21" s="348"/>
      <c r="B21" s="295"/>
      <c r="C21" s="274"/>
      <c r="D21" s="274"/>
      <c r="E21" s="274"/>
      <c r="F21" s="274"/>
      <c r="G21" s="65" t="s">
        <v>9</v>
      </c>
      <c r="H21" s="121">
        <v>8</v>
      </c>
      <c r="I21" s="121">
        <v>8</v>
      </c>
      <c r="J21" s="121">
        <v>8</v>
      </c>
      <c r="K21" s="121">
        <v>8</v>
      </c>
      <c r="L21" s="121">
        <v>8</v>
      </c>
      <c r="M21" s="121">
        <v>8</v>
      </c>
      <c r="N21" s="121">
        <v>8</v>
      </c>
      <c r="O21" s="121">
        <v>8</v>
      </c>
      <c r="P21" s="121">
        <v>8</v>
      </c>
      <c r="Q21" s="121">
        <v>8</v>
      </c>
      <c r="R21" s="121">
        <v>8</v>
      </c>
      <c r="S21" s="121">
        <v>8</v>
      </c>
      <c r="T21" s="121">
        <v>8</v>
      </c>
      <c r="U21" s="121">
        <v>8</v>
      </c>
      <c r="V21" s="121">
        <v>8</v>
      </c>
      <c r="W21" s="121">
        <v>8</v>
      </c>
      <c r="X21" s="121">
        <v>8</v>
      </c>
      <c r="Y21" s="121">
        <v>8</v>
      </c>
      <c r="Z21" s="121">
        <v>8</v>
      </c>
      <c r="AA21" s="121">
        <v>8</v>
      </c>
      <c r="AB21" s="121">
        <v>8</v>
      </c>
      <c r="AC21" s="121">
        <v>8</v>
      </c>
      <c r="AD21" s="121">
        <v>8</v>
      </c>
      <c r="AE21" s="121">
        <v>8</v>
      </c>
      <c r="AF21" s="121">
        <v>8</v>
      </c>
      <c r="AG21" s="121">
        <v>8</v>
      </c>
      <c r="AH21" s="121">
        <v>8</v>
      </c>
      <c r="AI21" s="121">
        <f>+AL21</f>
        <v>8</v>
      </c>
      <c r="AJ21" s="121">
        <v>8</v>
      </c>
      <c r="AK21" s="121">
        <v>8</v>
      </c>
      <c r="AL21" s="121">
        <v>8</v>
      </c>
      <c r="AM21" s="118">
        <f aca="true" t="shared" si="3" ref="AM21:AM22">+AI21/AH21</f>
        <v>1</v>
      </c>
      <c r="AN21" s="119">
        <v>1</v>
      </c>
      <c r="AO21" s="280"/>
      <c r="AP21" s="277"/>
      <c r="AQ21" s="277"/>
      <c r="AR21" s="280"/>
      <c r="AS21" s="292"/>
    </row>
    <row r="22" spans="1:45" s="57" customFormat="1" ht="32.25" customHeight="1" thickBot="1">
      <c r="A22" s="348"/>
      <c r="B22" s="296"/>
      <c r="C22" s="275"/>
      <c r="D22" s="275"/>
      <c r="E22" s="275"/>
      <c r="F22" s="275"/>
      <c r="G22" s="67" t="s">
        <v>10</v>
      </c>
      <c r="H22" s="173">
        <f>+H18+H20</f>
        <v>6138603709</v>
      </c>
      <c r="I22" s="173">
        <f aca="true" t="shared" si="4" ref="I22:AE22">+I18+I20</f>
        <v>705875987</v>
      </c>
      <c r="J22" s="173">
        <f t="shared" si="4"/>
        <v>705875987</v>
      </c>
      <c r="K22" s="173">
        <f t="shared" si="4"/>
        <v>705875987</v>
      </c>
      <c r="L22" s="173">
        <f t="shared" si="4"/>
        <v>658128467</v>
      </c>
      <c r="M22" s="173">
        <f t="shared" si="4"/>
        <v>1416178468</v>
      </c>
      <c r="N22" s="173">
        <f t="shared" si="4"/>
        <v>1416178468</v>
      </c>
      <c r="O22" s="173">
        <f t="shared" si="4"/>
        <v>1416178464</v>
      </c>
      <c r="P22" s="173">
        <f t="shared" si="4"/>
        <v>1466453599</v>
      </c>
      <c r="Q22" s="173">
        <f t="shared" si="4"/>
        <v>1465997652</v>
      </c>
      <c r="R22" s="173">
        <f t="shared" si="4"/>
        <v>1410563232</v>
      </c>
      <c r="S22" s="173">
        <f t="shared" si="4"/>
        <v>1366904494</v>
      </c>
      <c r="T22" s="173">
        <f t="shared" si="4"/>
        <v>1366904494</v>
      </c>
      <c r="U22" s="173">
        <f t="shared" si="4"/>
        <v>1366904494</v>
      </c>
      <c r="V22" s="173">
        <f t="shared" si="4"/>
        <v>1361686679</v>
      </c>
      <c r="W22" s="173">
        <f t="shared" si="4"/>
        <v>1561193530</v>
      </c>
      <c r="X22" s="173">
        <f t="shared" si="4"/>
        <v>1520869077</v>
      </c>
      <c r="Y22" s="173">
        <f t="shared" si="4"/>
        <v>1548707577</v>
      </c>
      <c r="Z22" s="173">
        <f t="shared" si="4"/>
        <v>1548707577</v>
      </c>
      <c r="AA22" s="173">
        <f>+AA18+AA20</f>
        <v>1548707577</v>
      </c>
      <c r="AB22" s="173">
        <f t="shared" si="4"/>
        <v>1500829577</v>
      </c>
      <c r="AC22" s="173">
        <f t="shared" si="4"/>
        <v>1457912577</v>
      </c>
      <c r="AD22" s="173">
        <f t="shared" si="4"/>
        <v>1454792247</v>
      </c>
      <c r="AE22" s="173">
        <f t="shared" si="4"/>
        <v>1267864953</v>
      </c>
      <c r="AF22" s="173">
        <f>+AF18+AF20</f>
        <v>1261552286</v>
      </c>
      <c r="AG22" s="173">
        <v>1261552286</v>
      </c>
      <c r="AH22" s="173">
        <f aca="true" t="shared" si="5" ref="AH22:AI22">+AH18+AH20</f>
        <v>1094250686</v>
      </c>
      <c r="AI22" s="173">
        <f t="shared" si="5"/>
        <v>452929375</v>
      </c>
      <c r="AJ22" s="173">
        <f>+AJ18+AJ20</f>
        <v>352387636</v>
      </c>
      <c r="AK22" s="173">
        <f>+AK18+AK20</f>
        <v>446396080</v>
      </c>
      <c r="AL22" s="173">
        <f>+AL18+AL20</f>
        <v>452929375</v>
      </c>
      <c r="AM22" s="118">
        <f t="shared" si="3"/>
        <v>0.41391737816100393</v>
      </c>
      <c r="AN22" s="119">
        <f>(L22+R22+X22+AD22+AI22)/H22</f>
        <v>0.8955265168755333</v>
      </c>
      <c r="AO22" s="281"/>
      <c r="AP22" s="278"/>
      <c r="AQ22" s="278"/>
      <c r="AR22" s="281"/>
      <c r="AS22" s="293"/>
    </row>
    <row r="23" spans="1:45" s="57" customFormat="1" ht="32.25" customHeight="1">
      <c r="A23" s="348"/>
      <c r="B23" s="294">
        <v>3</v>
      </c>
      <c r="C23" s="273" t="s">
        <v>86</v>
      </c>
      <c r="D23" s="273" t="s">
        <v>168</v>
      </c>
      <c r="E23" s="273">
        <v>544</v>
      </c>
      <c r="F23" s="273">
        <v>185</v>
      </c>
      <c r="G23" s="66" t="s">
        <v>5</v>
      </c>
      <c r="H23" s="123">
        <v>1</v>
      </c>
      <c r="I23" s="123">
        <v>1</v>
      </c>
      <c r="J23" s="123">
        <v>1</v>
      </c>
      <c r="K23" s="123">
        <v>1</v>
      </c>
      <c r="L23" s="123">
        <v>1</v>
      </c>
      <c r="M23" s="123">
        <v>1</v>
      </c>
      <c r="N23" s="123">
        <v>1</v>
      </c>
      <c r="O23" s="123">
        <v>1</v>
      </c>
      <c r="P23" s="123">
        <v>1</v>
      </c>
      <c r="Q23" s="123">
        <v>1</v>
      </c>
      <c r="R23" s="123">
        <v>1</v>
      </c>
      <c r="S23" s="123">
        <v>1</v>
      </c>
      <c r="T23" s="123">
        <v>1</v>
      </c>
      <c r="U23" s="123">
        <v>1</v>
      </c>
      <c r="V23" s="123">
        <v>1</v>
      </c>
      <c r="W23" s="123">
        <v>1</v>
      </c>
      <c r="X23" s="123">
        <v>1</v>
      </c>
      <c r="Y23" s="123">
        <v>1</v>
      </c>
      <c r="Z23" s="123">
        <v>1</v>
      </c>
      <c r="AA23" s="123">
        <v>1</v>
      </c>
      <c r="AB23" s="123">
        <v>1</v>
      </c>
      <c r="AC23" s="123">
        <v>1</v>
      </c>
      <c r="AD23" s="123">
        <v>1</v>
      </c>
      <c r="AE23" s="123">
        <v>1</v>
      </c>
      <c r="AF23" s="123">
        <v>1</v>
      </c>
      <c r="AG23" s="123">
        <v>1</v>
      </c>
      <c r="AH23" s="123">
        <v>1</v>
      </c>
      <c r="AI23" s="123">
        <f>+AL23</f>
        <v>1</v>
      </c>
      <c r="AJ23" s="123">
        <v>1</v>
      </c>
      <c r="AK23" s="123">
        <v>1</v>
      </c>
      <c r="AL23" s="123">
        <v>1</v>
      </c>
      <c r="AM23" s="118">
        <f aca="true" t="shared" si="6" ref="AM23:AM24">+AL23/AH23</f>
        <v>1</v>
      </c>
      <c r="AN23" s="119">
        <v>1</v>
      </c>
      <c r="AO23" s="279" t="s">
        <v>302</v>
      </c>
      <c r="AP23" s="276" t="s">
        <v>243</v>
      </c>
      <c r="AQ23" s="276" t="s">
        <v>244</v>
      </c>
      <c r="AR23" s="279" t="s">
        <v>255</v>
      </c>
      <c r="AS23" s="291" t="s">
        <v>257</v>
      </c>
    </row>
    <row r="24" spans="1:45" s="57" customFormat="1" ht="32.25" customHeight="1">
      <c r="A24" s="348"/>
      <c r="B24" s="295"/>
      <c r="C24" s="274"/>
      <c r="D24" s="274"/>
      <c r="E24" s="274"/>
      <c r="F24" s="274"/>
      <c r="G24" s="64" t="s">
        <v>6</v>
      </c>
      <c r="H24" s="172">
        <f>+L24+R24+X24+AD24+AH24</f>
        <v>408081427</v>
      </c>
      <c r="I24" s="172">
        <v>41116592</v>
      </c>
      <c r="J24" s="172">
        <v>41116592</v>
      </c>
      <c r="K24" s="172">
        <v>41116592</v>
      </c>
      <c r="L24" s="172">
        <v>40532394</v>
      </c>
      <c r="M24" s="172">
        <v>62667000</v>
      </c>
      <c r="N24" s="172">
        <v>62667000</v>
      </c>
      <c r="O24" s="172">
        <v>62667000</v>
      </c>
      <c r="P24" s="172">
        <v>62667000</v>
      </c>
      <c r="Q24" s="172">
        <v>62667000</v>
      </c>
      <c r="R24" s="172">
        <v>62615033</v>
      </c>
      <c r="S24" s="172">
        <v>78000000</v>
      </c>
      <c r="T24" s="172">
        <v>78000000</v>
      </c>
      <c r="U24" s="172">
        <v>78000000</v>
      </c>
      <c r="V24" s="172">
        <v>78000000</v>
      </c>
      <c r="W24" s="172">
        <v>78000000</v>
      </c>
      <c r="X24" s="172">
        <v>75409000</v>
      </c>
      <c r="Y24" s="172">
        <v>139604000</v>
      </c>
      <c r="Z24" s="172">
        <v>139604000</v>
      </c>
      <c r="AA24" s="172">
        <v>139604000</v>
      </c>
      <c r="AB24" s="172">
        <v>122792000</v>
      </c>
      <c r="AC24" s="172">
        <v>131134000</v>
      </c>
      <c r="AD24" s="172">
        <v>131020000</v>
      </c>
      <c r="AE24" s="172">
        <v>119196000</v>
      </c>
      <c r="AF24" s="172">
        <v>119196000</v>
      </c>
      <c r="AG24" s="172">
        <v>119196000</v>
      </c>
      <c r="AH24" s="172">
        <f>+AG24-20691000</f>
        <v>98505000</v>
      </c>
      <c r="AI24" s="172">
        <f>+AL24</f>
        <v>27838000</v>
      </c>
      <c r="AJ24" s="172">
        <v>27838000</v>
      </c>
      <c r="AK24" s="172">
        <v>27838000</v>
      </c>
      <c r="AL24" s="172">
        <v>27838000</v>
      </c>
      <c r="AM24" s="118">
        <f t="shared" si="6"/>
        <v>0.28260494391147656</v>
      </c>
      <c r="AN24" s="119">
        <f>(L24+R24+X24+AD24+AI24)/H24</f>
        <v>0.8268311289746593</v>
      </c>
      <c r="AO24" s="280"/>
      <c r="AP24" s="277"/>
      <c r="AQ24" s="277"/>
      <c r="AR24" s="280"/>
      <c r="AS24" s="292"/>
    </row>
    <row r="25" spans="1:45" s="57" customFormat="1" ht="32.25" customHeight="1">
      <c r="A25" s="348"/>
      <c r="B25" s="295"/>
      <c r="C25" s="274"/>
      <c r="D25" s="274"/>
      <c r="E25" s="274"/>
      <c r="F25" s="274"/>
      <c r="G25" s="65" t="s">
        <v>7</v>
      </c>
      <c r="H25" s="120">
        <v>0</v>
      </c>
      <c r="I25" s="120">
        <v>0</v>
      </c>
      <c r="J25" s="120">
        <v>0</v>
      </c>
      <c r="K25" s="120">
        <v>0</v>
      </c>
      <c r="L25" s="120">
        <v>0</v>
      </c>
      <c r="M25" s="120">
        <v>0</v>
      </c>
      <c r="N25" s="120">
        <v>0</v>
      </c>
      <c r="O25" s="120">
        <v>0</v>
      </c>
      <c r="P25" s="120">
        <v>0</v>
      </c>
      <c r="Q25" s="120">
        <v>0</v>
      </c>
      <c r="R25" s="120">
        <v>0</v>
      </c>
      <c r="S25" s="120">
        <v>0</v>
      </c>
      <c r="T25" s="120">
        <v>0</v>
      </c>
      <c r="U25" s="120">
        <v>0</v>
      </c>
      <c r="V25" s="120">
        <v>0</v>
      </c>
      <c r="W25" s="120">
        <v>0</v>
      </c>
      <c r="X25" s="120">
        <v>0</v>
      </c>
      <c r="Y25" s="120">
        <v>0</v>
      </c>
      <c r="Z25" s="120">
        <v>0</v>
      </c>
      <c r="AA25" s="120">
        <v>0</v>
      </c>
      <c r="AB25" s="120">
        <v>0</v>
      </c>
      <c r="AC25" s="120">
        <v>0</v>
      </c>
      <c r="AD25" s="120">
        <v>0</v>
      </c>
      <c r="AE25" s="120">
        <v>0</v>
      </c>
      <c r="AF25" s="120">
        <v>0</v>
      </c>
      <c r="AG25" s="120">
        <v>0</v>
      </c>
      <c r="AH25" s="120">
        <v>0</v>
      </c>
      <c r="AI25" s="120">
        <f>+AL25</f>
        <v>0</v>
      </c>
      <c r="AJ25" s="120">
        <v>0</v>
      </c>
      <c r="AK25" s="120">
        <v>0</v>
      </c>
      <c r="AL25" s="120">
        <v>0</v>
      </c>
      <c r="AM25" s="187"/>
      <c r="AN25" s="187"/>
      <c r="AO25" s="280"/>
      <c r="AP25" s="277"/>
      <c r="AQ25" s="277"/>
      <c r="AR25" s="280"/>
      <c r="AS25" s="292"/>
    </row>
    <row r="26" spans="1:45" s="57" customFormat="1" ht="32.25" customHeight="1">
      <c r="A26" s="348"/>
      <c r="B26" s="295"/>
      <c r="C26" s="274"/>
      <c r="D26" s="274"/>
      <c r="E26" s="274"/>
      <c r="F26" s="274"/>
      <c r="G26" s="64" t="s">
        <v>8</v>
      </c>
      <c r="H26" s="172">
        <f>+L26+R26+X26+AD26+AH26</f>
        <v>68532554</v>
      </c>
      <c r="I26" s="146">
        <v>0</v>
      </c>
      <c r="J26" s="146">
        <v>0</v>
      </c>
      <c r="K26" s="146">
        <v>0</v>
      </c>
      <c r="L26" s="146">
        <v>0</v>
      </c>
      <c r="M26" s="146">
        <v>12003024</v>
      </c>
      <c r="N26" s="146">
        <v>12003024</v>
      </c>
      <c r="O26" s="146">
        <v>12003022</v>
      </c>
      <c r="P26" s="146">
        <v>12003022</v>
      </c>
      <c r="Q26" s="146">
        <v>12003022</v>
      </c>
      <c r="R26" s="146">
        <v>12003022</v>
      </c>
      <c r="S26" s="146">
        <v>24860233</v>
      </c>
      <c r="T26" s="146">
        <v>24860233</v>
      </c>
      <c r="U26" s="146">
        <v>24860233</v>
      </c>
      <c r="V26" s="146">
        <v>24860233</v>
      </c>
      <c r="W26" s="146">
        <v>24860233</v>
      </c>
      <c r="X26" s="146">
        <v>24860233</v>
      </c>
      <c r="Y26" s="146">
        <v>10556866</v>
      </c>
      <c r="Z26" s="146">
        <v>10556866</v>
      </c>
      <c r="AA26" s="146">
        <v>10556866</v>
      </c>
      <c r="AB26" s="146">
        <v>10556866</v>
      </c>
      <c r="AC26" s="146">
        <v>10556866</v>
      </c>
      <c r="AD26" s="146">
        <v>10556866</v>
      </c>
      <c r="AE26" s="143">
        <v>21112433</v>
      </c>
      <c r="AF26" s="143">
        <v>21112433</v>
      </c>
      <c r="AG26" s="143">
        <v>21112433</v>
      </c>
      <c r="AH26" s="143">
        <v>21112433</v>
      </c>
      <c r="AI26" s="143">
        <f>+AL26</f>
        <v>21112433</v>
      </c>
      <c r="AJ26" s="146">
        <v>21112433</v>
      </c>
      <c r="AK26" s="146">
        <v>21112433</v>
      </c>
      <c r="AL26" s="146">
        <v>21112433</v>
      </c>
      <c r="AM26" s="118">
        <f>+AI26/AH26</f>
        <v>1</v>
      </c>
      <c r="AN26" s="187"/>
      <c r="AO26" s="280"/>
      <c r="AP26" s="277"/>
      <c r="AQ26" s="277"/>
      <c r="AR26" s="280"/>
      <c r="AS26" s="292"/>
    </row>
    <row r="27" spans="1:45" s="57" customFormat="1" ht="32.25" customHeight="1">
      <c r="A27" s="348"/>
      <c r="B27" s="295"/>
      <c r="C27" s="274"/>
      <c r="D27" s="274"/>
      <c r="E27" s="274"/>
      <c r="F27" s="274"/>
      <c r="G27" s="65" t="s">
        <v>9</v>
      </c>
      <c r="H27" s="124">
        <v>1</v>
      </c>
      <c r="I27" s="124">
        <v>1</v>
      </c>
      <c r="J27" s="124">
        <v>1</v>
      </c>
      <c r="K27" s="124">
        <v>1</v>
      </c>
      <c r="L27" s="124">
        <v>1</v>
      </c>
      <c r="M27" s="124">
        <v>1</v>
      </c>
      <c r="N27" s="124">
        <v>1</v>
      </c>
      <c r="O27" s="124">
        <v>1</v>
      </c>
      <c r="P27" s="124">
        <v>1</v>
      </c>
      <c r="Q27" s="124">
        <v>1</v>
      </c>
      <c r="R27" s="124">
        <v>1</v>
      </c>
      <c r="S27" s="124">
        <v>1</v>
      </c>
      <c r="T27" s="124">
        <v>1</v>
      </c>
      <c r="U27" s="124">
        <v>1</v>
      </c>
      <c r="V27" s="124">
        <v>1</v>
      </c>
      <c r="W27" s="124">
        <v>1</v>
      </c>
      <c r="X27" s="124">
        <v>1</v>
      </c>
      <c r="Y27" s="124">
        <v>1</v>
      </c>
      <c r="Z27" s="124">
        <v>1</v>
      </c>
      <c r="AA27" s="124">
        <v>1</v>
      </c>
      <c r="AB27" s="124">
        <v>1</v>
      </c>
      <c r="AC27" s="124">
        <v>1</v>
      </c>
      <c r="AD27" s="124">
        <v>1</v>
      </c>
      <c r="AE27" s="124">
        <v>1</v>
      </c>
      <c r="AF27" s="124">
        <v>1</v>
      </c>
      <c r="AG27" s="124">
        <v>1</v>
      </c>
      <c r="AH27" s="124">
        <v>1</v>
      </c>
      <c r="AI27" s="124">
        <f>+AL27</f>
        <v>1</v>
      </c>
      <c r="AJ27" s="124">
        <v>1</v>
      </c>
      <c r="AK27" s="124">
        <v>1</v>
      </c>
      <c r="AL27" s="124">
        <v>1</v>
      </c>
      <c r="AM27" s="118">
        <f>+AI27/AH27</f>
        <v>1</v>
      </c>
      <c r="AN27" s="119">
        <v>1</v>
      </c>
      <c r="AO27" s="280"/>
      <c r="AP27" s="277"/>
      <c r="AQ27" s="277"/>
      <c r="AR27" s="280"/>
      <c r="AS27" s="292"/>
    </row>
    <row r="28" spans="1:45" s="57" customFormat="1" ht="32.25" customHeight="1" thickBot="1">
      <c r="A28" s="348"/>
      <c r="B28" s="296"/>
      <c r="C28" s="275"/>
      <c r="D28" s="275"/>
      <c r="E28" s="275"/>
      <c r="F28" s="275"/>
      <c r="G28" s="67" t="s">
        <v>10</v>
      </c>
      <c r="H28" s="173">
        <f>+H24+H26</f>
        <v>476613981</v>
      </c>
      <c r="I28" s="173">
        <f aca="true" t="shared" si="7" ref="I28:AE28">+I24+I26</f>
        <v>41116592</v>
      </c>
      <c r="J28" s="173">
        <f t="shared" si="7"/>
        <v>41116592</v>
      </c>
      <c r="K28" s="173">
        <f t="shared" si="7"/>
        <v>41116592</v>
      </c>
      <c r="L28" s="173">
        <f t="shared" si="7"/>
        <v>40532394</v>
      </c>
      <c r="M28" s="173">
        <f t="shared" si="7"/>
        <v>74670024</v>
      </c>
      <c r="N28" s="173">
        <f t="shared" si="7"/>
        <v>74670024</v>
      </c>
      <c r="O28" s="173">
        <f t="shared" si="7"/>
        <v>74670022</v>
      </c>
      <c r="P28" s="173">
        <f t="shared" si="7"/>
        <v>74670022</v>
      </c>
      <c r="Q28" s="173">
        <f t="shared" si="7"/>
        <v>74670022</v>
      </c>
      <c r="R28" s="173">
        <f t="shared" si="7"/>
        <v>74618055</v>
      </c>
      <c r="S28" s="173">
        <f t="shared" si="7"/>
        <v>102860233</v>
      </c>
      <c r="T28" s="173">
        <f t="shared" si="7"/>
        <v>102860233</v>
      </c>
      <c r="U28" s="173">
        <f t="shared" si="7"/>
        <v>102860233</v>
      </c>
      <c r="V28" s="173">
        <f t="shared" si="7"/>
        <v>102860233</v>
      </c>
      <c r="W28" s="173">
        <f t="shared" si="7"/>
        <v>102860233</v>
      </c>
      <c r="X28" s="173">
        <f t="shared" si="7"/>
        <v>100269233</v>
      </c>
      <c r="Y28" s="173">
        <f t="shared" si="7"/>
        <v>150160866</v>
      </c>
      <c r="Z28" s="173">
        <f t="shared" si="7"/>
        <v>150160866</v>
      </c>
      <c r="AA28" s="173">
        <f>+AA24+AA26</f>
        <v>150160866</v>
      </c>
      <c r="AB28" s="173">
        <f t="shared" si="7"/>
        <v>133348866</v>
      </c>
      <c r="AC28" s="173">
        <f t="shared" si="7"/>
        <v>141690866</v>
      </c>
      <c r="AD28" s="173">
        <f t="shared" si="7"/>
        <v>141576866</v>
      </c>
      <c r="AE28" s="173">
        <f t="shared" si="7"/>
        <v>140308433</v>
      </c>
      <c r="AF28" s="173">
        <f>+AF24+AF26</f>
        <v>140308433</v>
      </c>
      <c r="AG28" s="173">
        <v>140308433</v>
      </c>
      <c r="AH28" s="173">
        <f aca="true" t="shared" si="8" ref="AH28:AI28">+AH24+AH26</f>
        <v>119617433</v>
      </c>
      <c r="AI28" s="173">
        <f t="shared" si="8"/>
        <v>48950433</v>
      </c>
      <c r="AJ28" s="173">
        <f>+AJ24+AJ26</f>
        <v>48950433</v>
      </c>
      <c r="AK28" s="173">
        <f>+AK24+AK26</f>
        <v>48950433</v>
      </c>
      <c r="AL28" s="173">
        <f>+AL24+AL26</f>
        <v>48950433</v>
      </c>
      <c r="AM28" s="118">
        <f>+AI28/AH28</f>
        <v>0.4092249078777673</v>
      </c>
      <c r="AN28" s="119">
        <f>(L28+R28+X28+AD28+AI28)/H28</f>
        <v>0.8517311643864681</v>
      </c>
      <c r="AO28" s="281"/>
      <c r="AP28" s="278"/>
      <c r="AQ28" s="278"/>
      <c r="AR28" s="281"/>
      <c r="AS28" s="293"/>
    </row>
    <row r="29" spans="1:45" s="57" customFormat="1" ht="32.25" customHeight="1">
      <c r="A29" s="348"/>
      <c r="B29" s="294">
        <v>4</v>
      </c>
      <c r="C29" s="273" t="s">
        <v>167</v>
      </c>
      <c r="D29" s="273" t="s">
        <v>169</v>
      </c>
      <c r="E29" s="273">
        <v>71</v>
      </c>
      <c r="F29" s="273">
        <v>185</v>
      </c>
      <c r="G29" s="66" t="s">
        <v>5</v>
      </c>
      <c r="H29" s="123">
        <v>0.9</v>
      </c>
      <c r="I29" s="123">
        <v>0.1</v>
      </c>
      <c r="J29" s="123">
        <v>0.1</v>
      </c>
      <c r="K29" s="123">
        <v>0.1</v>
      </c>
      <c r="L29" s="123">
        <v>0.1</v>
      </c>
      <c r="M29" s="123">
        <v>0.3</v>
      </c>
      <c r="N29" s="123">
        <v>0.3</v>
      </c>
      <c r="O29" s="123">
        <v>0.3</v>
      </c>
      <c r="P29" s="123">
        <v>0.3</v>
      </c>
      <c r="Q29" s="123">
        <v>0.3</v>
      </c>
      <c r="R29" s="123">
        <v>0.3</v>
      </c>
      <c r="S29" s="123">
        <v>0.55</v>
      </c>
      <c r="T29" s="123">
        <v>0.55</v>
      </c>
      <c r="U29" s="123">
        <v>0.55</v>
      </c>
      <c r="V29" s="123">
        <v>0.52</v>
      </c>
      <c r="W29" s="123">
        <v>0.52</v>
      </c>
      <c r="X29" s="123">
        <v>0.52</v>
      </c>
      <c r="Y29" s="117">
        <v>0</v>
      </c>
      <c r="Z29" s="117">
        <v>0</v>
      </c>
      <c r="AA29" s="117">
        <v>0</v>
      </c>
      <c r="AB29" s="117">
        <v>0</v>
      </c>
      <c r="AC29" s="117">
        <v>0</v>
      </c>
      <c r="AD29" s="117">
        <v>0</v>
      </c>
      <c r="AE29" s="117">
        <v>0</v>
      </c>
      <c r="AF29" s="117">
        <v>0</v>
      </c>
      <c r="AG29" s="117">
        <v>0</v>
      </c>
      <c r="AH29" s="117">
        <v>0</v>
      </c>
      <c r="AI29" s="117">
        <f>+AL29</f>
        <v>0</v>
      </c>
      <c r="AJ29" s="117">
        <v>0</v>
      </c>
      <c r="AK29" s="117">
        <v>0</v>
      </c>
      <c r="AL29" s="117">
        <v>0</v>
      </c>
      <c r="AM29" s="125">
        <v>0</v>
      </c>
      <c r="AN29" s="125">
        <v>0.52</v>
      </c>
      <c r="AO29" s="276" t="s">
        <v>242</v>
      </c>
      <c r="AP29" s="276" t="s">
        <v>242</v>
      </c>
      <c r="AQ29" s="276" t="s">
        <v>242</v>
      </c>
      <c r="AR29" s="276" t="s">
        <v>242</v>
      </c>
      <c r="AS29" s="344" t="s">
        <v>242</v>
      </c>
    </row>
    <row r="30" spans="1:45" s="57" customFormat="1" ht="32.25" customHeight="1">
      <c r="A30" s="348"/>
      <c r="B30" s="295"/>
      <c r="C30" s="274"/>
      <c r="D30" s="274"/>
      <c r="E30" s="274"/>
      <c r="F30" s="274"/>
      <c r="G30" s="64" t="s">
        <v>6</v>
      </c>
      <c r="H30" s="172">
        <f>+L30+R30+X30+AD30+AH30</f>
        <v>758286072</v>
      </c>
      <c r="I30" s="172">
        <v>209533986</v>
      </c>
      <c r="J30" s="172">
        <v>209533986</v>
      </c>
      <c r="K30" s="172">
        <v>209533986</v>
      </c>
      <c r="L30" s="172">
        <v>199088165</v>
      </c>
      <c r="M30" s="172">
        <v>194185000</v>
      </c>
      <c r="N30" s="172">
        <v>194185000</v>
      </c>
      <c r="O30" s="172">
        <v>194185000</v>
      </c>
      <c r="P30" s="172">
        <v>217577400</v>
      </c>
      <c r="Q30" s="172">
        <v>217577400</v>
      </c>
      <c r="R30" s="172">
        <v>172624262</v>
      </c>
      <c r="S30" s="172">
        <v>322000000</v>
      </c>
      <c r="T30" s="172">
        <v>322000000</v>
      </c>
      <c r="U30" s="172">
        <v>322000000</v>
      </c>
      <c r="V30" s="172">
        <v>421302666</v>
      </c>
      <c r="W30" s="172">
        <v>421302666</v>
      </c>
      <c r="X30" s="172">
        <v>386573645</v>
      </c>
      <c r="Y30" s="172">
        <v>0</v>
      </c>
      <c r="Z30" s="172">
        <v>0</v>
      </c>
      <c r="AA30" s="172">
        <v>0</v>
      </c>
      <c r="AB30" s="172">
        <v>0</v>
      </c>
      <c r="AC30" s="172">
        <v>0</v>
      </c>
      <c r="AD30" s="172">
        <v>0</v>
      </c>
      <c r="AE30" s="172">
        <v>0</v>
      </c>
      <c r="AF30" s="172">
        <v>0</v>
      </c>
      <c r="AG30" s="172">
        <v>0</v>
      </c>
      <c r="AH30" s="172">
        <v>0</v>
      </c>
      <c r="AI30" s="172">
        <f>+AL30</f>
        <v>0</v>
      </c>
      <c r="AJ30" s="172">
        <v>0</v>
      </c>
      <c r="AK30" s="172">
        <v>0</v>
      </c>
      <c r="AL30" s="172">
        <v>0</v>
      </c>
      <c r="AM30" s="125">
        <v>0</v>
      </c>
      <c r="AN30" s="125">
        <f>(L30+R30+X30)/H30</f>
        <v>1</v>
      </c>
      <c r="AO30" s="297"/>
      <c r="AP30" s="277"/>
      <c r="AQ30" s="277"/>
      <c r="AR30" s="297"/>
      <c r="AS30" s="345"/>
    </row>
    <row r="31" spans="1:45" s="57" customFormat="1" ht="32.25" customHeight="1">
      <c r="A31" s="348"/>
      <c r="B31" s="295"/>
      <c r="C31" s="274"/>
      <c r="D31" s="274"/>
      <c r="E31" s="274"/>
      <c r="F31" s="274"/>
      <c r="G31" s="65" t="s">
        <v>7</v>
      </c>
      <c r="H31" s="120">
        <v>0</v>
      </c>
      <c r="I31" s="120">
        <v>0</v>
      </c>
      <c r="J31" s="120">
        <v>0</v>
      </c>
      <c r="K31" s="120">
        <v>0</v>
      </c>
      <c r="L31" s="120">
        <v>0</v>
      </c>
      <c r="M31" s="120">
        <v>0</v>
      </c>
      <c r="N31" s="120">
        <v>0</v>
      </c>
      <c r="O31" s="120">
        <v>0</v>
      </c>
      <c r="P31" s="120">
        <v>0</v>
      </c>
      <c r="Q31" s="120">
        <v>0</v>
      </c>
      <c r="R31" s="120">
        <v>0</v>
      </c>
      <c r="S31" s="120">
        <v>0</v>
      </c>
      <c r="T31" s="120">
        <v>0</v>
      </c>
      <c r="U31" s="120">
        <v>0</v>
      </c>
      <c r="V31" s="120">
        <v>0</v>
      </c>
      <c r="W31" s="120">
        <v>0</v>
      </c>
      <c r="X31" s="120">
        <v>0</v>
      </c>
      <c r="Y31" s="120">
        <v>0</v>
      </c>
      <c r="Z31" s="120">
        <v>0</v>
      </c>
      <c r="AA31" s="120">
        <v>0</v>
      </c>
      <c r="AB31" s="120">
        <v>0</v>
      </c>
      <c r="AC31" s="120">
        <v>0</v>
      </c>
      <c r="AD31" s="120">
        <v>0</v>
      </c>
      <c r="AE31" s="120">
        <v>0</v>
      </c>
      <c r="AF31" s="120">
        <v>0</v>
      </c>
      <c r="AG31" s="120">
        <v>0</v>
      </c>
      <c r="AH31" s="120">
        <v>0</v>
      </c>
      <c r="AI31" s="120">
        <f>+AL31</f>
        <v>0</v>
      </c>
      <c r="AJ31" s="120">
        <v>0</v>
      </c>
      <c r="AK31" s="120">
        <v>0</v>
      </c>
      <c r="AL31" s="120">
        <v>0</v>
      </c>
      <c r="AM31" s="187"/>
      <c r="AN31" s="187"/>
      <c r="AO31" s="297"/>
      <c r="AP31" s="277"/>
      <c r="AQ31" s="277"/>
      <c r="AR31" s="297"/>
      <c r="AS31" s="345"/>
    </row>
    <row r="32" spans="1:45" s="57" customFormat="1" ht="32.25" customHeight="1">
      <c r="A32" s="348"/>
      <c r="B32" s="295"/>
      <c r="C32" s="274"/>
      <c r="D32" s="274"/>
      <c r="E32" s="274"/>
      <c r="F32" s="274"/>
      <c r="G32" s="64" t="s">
        <v>8</v>
      </c>
      <c r="H32" s="172">
        <f>+L32+R32+X32+AD32+AH32</f>
        <v>332823037</v>
      </c>
      <c r="I32" s="172">
        <v>0</v>
      </c>
      <c r="J32" s="172">
        <v>0</v>
      </c>
      <c r="K32" s="172">
        <v>0</v>
      </c>
      <c r="L32" s="172"/>
      <c r="M32" s="172">
        <v>102102454</v>
      </c>
      <c r="N32" s="172">
        <v>102102454</v>
      </c>
      <c r="O32" s="172">
        <v>102102451</v>
      </c>
      <c r="P32" s="172">
        <v>102102451</v>
      </c>
      <c r="Q32" s="172">
        <v>102102451</v>
      </c>
      <c r="R32" s="172">
        <v>102102451</v>
      </c>
      <c r="S32" s="172">
        <v>51744754</v>
      </c>
      <c r="T32" s="172">
        <v>51744754</v>
      </c>
      <c r="U32" s="172">
        <v>51744754</v>
      </c>
      <c r="V32" s="172">
        <v>51744754</v>
      </c>
      <c r="W32" s="172">
        <v>51744754</v>
      </c>
      <c r="X32" s="172">
        <v>51744754</v>
      </c>
      <c r="Y32" s="172">
        <v>178975832</v>
      </c>
      <c r="Z32" s="172">
        <v>178975832</v>
      </c>
      <c r="AA32" s="172">
        <v>178975832</v>
      </c>
      <c r="AB32" s="172">
        <v>178975832</v>
      </c>
      <c r="AC32" s="172">
        <v>178975832</v>
      </c>
      <c r="AD32" s="172">
        <v>178975832</v>
      </c>
      <c r="AE32" s="172">
        <v>0</v>
      </c>
      <c r="AF32" s="172">
        <v>0</v>
      </c>
      <c r="AG32" s="172">
        <v>0</v>
      </c>
      <c r="AH32" s="172">
        <v>0</v>
      </c>
      <c r="AI32" s="172">
        <f>+AL32</f>
        <v>0</v>
      </c>
      <c r="AJ32" s="172">
        <v>0</v>
      </c>
      <c r="AK32" s="172">
        <v>0</v>
      </c>
      <c r="AL32" s="172">
        <v>0</v>
      </c>
      <c r="AM32" s="122"/>
      <c r="AN32" s="187"/>
      <c r="AO32" s="297"/>
      <c r="AP32" s="277"/>
      <c r="AQ32" s="277"/>
      <c r="AR32" s="297"/>
      <c r="AS32" s="345"/>
    </row>
    <row r="33" spans="1:45" s="57" customFormat="1" ht="32.25" customHeight="1">
      <c r="A33" s="348"/>
      <c r="B33" s="295"/>
      <c r="C33" s="274"/>
      <c r="D33" s="274"/>
      <c r="E33" s="274"/>
      <c r="F33" s="274"/>
      <c r="G33" s="65" t="s">
        <v>9</v>
      </c>
      <c r="H33" s="124">
        <v>0.9</v>
      </c>
      <c r="I33" s="124">
        <v>0.1</v>
      </c>
      <c r="J33" s="124">
        <v>0.1</v>
      </c>
      <c r="K33" s="124">
        <v>0.1</v>
      </c>
      <c r="L33" s="124">
        <v>0.1</v>
      </c>
      <c r="M33" s="124">
        <v>0.3</v>
      </c>
      <c r="N33" s="124">
        <v>0.3</v>
      </c>
      <c r="O33" s="124">
        <v>0.3</v>
      </c>
      <c r="P33" s="124">
        <v>0.3</v>
      </c>
      <c r="Q33" s="124">
        <v>0.3</v>
      </c>
      <c r="R33" s="124">
        <v>0.3</v>
      </c>
      <c r="S33" s="124">
        <v>0.55</v>
      </c>
      <c r="T33" s="124">
        <v>0.55</v>
      </c>
      <c r="U33" s="124">
        <v>0.55</v>
      </c>
      <c r="V33" s="124">
        <v>0.52</v>
      </c>
      <c r="W33" s="124">
        <v>0.52</v>
      </c>
      <c r="X33" s="124">
        <v>0.52</v>
      </c>
      <c r="Y33" s="121">
        <v>0</v>
      </c>
      <c r="Z33" s="121">
        <v>0</v>
      </c>
      <c r="AA33" s="121">
        <v>0</v>
      </c>
      <c r="AB33" s="121">
        <v>0</v>
      </c>
      <c r="AC33" s="121">
        <v>0</v>
      </c>
      <c r="AD33" s="121">
        <v>0</v>
      </c>
      <c r="AE33" s="121">
        <v>0</v>
      </c>
      <c r="AF33" s="121">
        <v>0</v>
      </c>
      <c r="AG33" s="121">
        <v>0</v>
      </c>
      <c r="AH33" s="121">
        <v>0</v>
      </c>
      <c r="AI33" s="121">
        <f>+AL33</f>
        <v>0</v>
      </c>
      <c r="AJ33" s="121">
        <v>0</v>
      </c>
      <c r="AK33" s="121">
        <v>0</v>
      </c>
      <c r="AL33" s="121">
        <v>0</v>
      </c>
      <c r="AM33" s="122"/>
      <c r="AN33" s="122"/>
      <c r="AO33" s="297"/>
      <c r="AP33" s="277"/>
      <c r="AQ33" s="277"/>
      <c r="AR33" s="297"/>
      <c r="AS33" s="345"/>
    </row>
    <row r="34" spans="1:45" s="57" customFormat="1" ht="32.25" customHeight="1" thickBot="1">
      <c r="A34" s="348"/>
      <c r="B34" s="296"/>
      <c r="C34" s="275"/>
      <c r="D34" s="275"/>
      <c r="E34" s="275"/>
      <c r="F34" s="275"/>
      <c r="G34" s="67" t="s">
        <v>10</v>
      </c>
      <c r="H34" s="173">
        <f>+H30+H32</f>
        <v>1091109109</v>
      </c>
      <c r="I34" s="173">
        <f aca="true" t="shared" si="9" ref="I34:AE34">+I30+I32</f>
        <v>209533986</v>
      </c>
      <c r="J34" s="173">
        <f t="shared" si="9"/>
        <v>209533986</v>
      </c>
      <c r="K34" s="173">
        <f t="shared" si="9"/>
        <v>209533986</v>
      </c>
      <c r="L34" s="173">
        <f t="shared" si="9"/>
        <v>199088165</v>
      </c>
      <c r="M34" s="173">
        <f t="shared" si="9"/>
        <v>296287454</v>
      </c>
      <c r="N34" s="173">
        <f t="shared" si="9"/>
        <v>296287454</v>
      </c>
      <c r="O34" s="173">
        <f t="shared" si="9"/>
        <v>296287451</v>
      </c>
      <c r="P34" s="173">
        <f t="shared" si="9"/>
        <v>319679851</v>
      </c>
      <c r="Q34" s="173">
        <f t="shared" si="9"/>
        <v>319679851</v>
      </c>
      <c r="R34" s="173">
        <f t="shared" si="9"/>
        <v>274726713</v>
      </c>
      <c r="S34" s="173">
        <f t="shared" si="9"/>
        <v>373744754</v>
      </c>
      <c r="T34" s="173">
        <f t="shared" si="9"/>
        <v>373744754</v>
      </c>
      <c r="U34" s="173">
        <f t="shared" si="9"/>
        <v>373744754</v>
      </c>
      <c r="V34" s="173">
        <f t="shared" si="9"/>
        <v>473047420</v>
      </c>
      <c r="W34" s="173">
        <f t="shared" si="9"/>
        <v>473047420</v>
      </c>
      <c r="X34" s="173">
        <f t="shared" si="9"/>
        <v>438318399</v>
      </c>
      <c r="Y34" s="173">
        <f t="shared" si="9"/>
        <v>178975832</v>
      </c>
      <c r="Z34" s="173">
        <f t="shared" si="9"/>
        <v>178975832</v>
      </c>
      <c r="AA34" s="173">
        <f>+AA30+AA32</f>
        <v>178975832</v>
      </c>
      <c r="AB34" s="173">
        <f t="shared" si="9"/>
        <v>178975832</v>
      </c>
      <c r="AC34" s="173">
        <f t="shared" si="9"/>
        <v>178975832</v>
      </c>
      <c r="AD34" s="173">
        <f t="shared" si="9"/>
        <v>178975832</v>
      </c>
      <c r="AE34" s="173">
        <f t="shared" si="9"/>
        <v>0</v>
      </c>
      <c r="AF34" s="173">
        <f aca="true" t="shared" si="10" ref="AF34:AI34">+AF30+AF32</f>
        <v>0</v>
      </c>
      <c r="AG34" s="173">
        <v>0</v>
      </c>
      <c r="AH34" s="173">
        <f t="shared" si="10"/>
        <v>0</v>
      </c>
      <c r="AI34" s="173">
        <f t="shared" si="10"/>
        <v>0</v>
      </c>
      <c r="AJ34" s="173">
        <v>0</v>
      </c>
      <c r="AK34" s="173">
        <v>0</v>
      </c>
      <c r="AL34" s="173">
        <v>0</v>
      </c>
      <c r="AM34" s="188"/>
      <c r="AN34" s="188"/>
      <c r="AO34" s="298"/>
      <c r="AP34" s="278"/>
      <c r="AQ34" s="278"/>
      <c r="AR34" s="298"/>
      <c r="AS34" s="346"/>
    </row>
    <row r="35" spans="1:45" s="57" customFormat="1" ht="32.25" customHeight="1">
      <c r="A35" s="348"/>
      <c r="B35" s="294">
        <v>5</v>
      </c>
      <c r="C35" s="273" t="s">
        <v>82</v>
      </c>
      <c r="D35" s="273" t="s">
        <v>168</v>
      </c>
      <c r="E35" s="273">
        <v>70</v>
      </c>
      <c r="F35" s="273">
        <v>185</v>
      </c>
      <c r="G35" s="66" t="s">
        <v>5</v>
      </c>
      <c r="H35" s="123">
        <v>1</v>
      </c>
      <c r="I35" s="123">
        <v>1</v>
      </c>
      <c r="J35" s="123">
        <v>1</v>
      </c>
      <c r="K35" s="123">
        <v>1</v>
      </c>
      <c r="L35" s="123">
        <v>1</v>
      </c>
      <c r="M35" s="123">
        <v>1</v>
      </c>
      <c r="N35" s="123">
        <v>1</v>
      </c>
      <c r="O35" s="123">
        <v>1</v>
      </c>
      <c r="P35" s="123">
        <v>1</v>
      </c>
      <c r="Q35" s="123">
        <v>1</v>
      </c>
      <c r="R35" s="123">
        <v>1</v>
      </c>
      <c r="S35" s="123">
        <v>1</v>
      </c>
      <c r="T35" s="123">
        <v>1</v>
      </c>
      <c r="U35" s="123">
        <v>1</v>
      </c>
      <c r="V35" s="123">
        <v>1</v>
      </c>
      <c r="W35" s="123">
        <v>1</v>
      </c>
      <c r="X35" s="123">
        <v>1</v>
      </c>
      <c r="Y35" s="123">
        <v>1</v>
      </c>
      <c r="Z35" s="123">
        <v>1</v>
      </c>
      <c r="AA35" s="123">
        <v>1</v>
      </c>
      <c r="AB35" s="123">
        <v>1</v>
      </c>
      <c r="AC35" s="123">
        <v>1</v>
      </c>
      <c r="AD35" s="123">
        <v>1</v>
      </c>
      <c r="AE35" s="123">
        <v>1</v>
      </c>
      <c r="AF35" s="123">
        <v>1</v>
      </c>
      <c r="AG35" s="123">
        <v>1</v>
      </c>
      <c r="AH35" s="123">
        <v>1</v>
      </c>
      <c r="AI35" s="123">
        <f>+AL35</f>
        <v>1</v>
      </c>
      <c r="AJ35" s="123">
        <v>1</v>
      </c>
      <c r="AK35" s="123">
        <v>1</v>
      </c>
      <c r="AL35" s="123">
        <v>1</v>
      </c>
      <c r="AM35" s="118">
        <f aca="true" t="shared" si="11" ref="AM35:AM36">+AL35/AH35</f>
        <v>1</v>
      </c>
      <c r="AN35" s="119">
        <v>1</v>
      </c>
      <c r="AO35" s="279" t="s">
        <v>324</v>
      </c>
      <c r="AP35" s="276" t="s">
        <v>243</v>
      </c>
      <c r="AQ35" s="276" t="s">
        <v>244</v>
      </c>
      <c r="AR35" s="279" t="s">
        <v>259</v>
      </c>
      <c r="AS35" s="291" t="s">
        <v>297</v>
      </c>
    </row>
    <row r="36" spans="1:45" s="57" customFormat="1" ht="32.25" customHeight="1">
      <c r="A36" s="348"/>
      <c r="B36" s="295"/>
      <c r="C36" s="274"/>
      <c r="D36" s="274"/>
      <c r="E36" s="274"/>
      <c r="F36" s="274"/>
      <c r="G36" s="64" t="s">
        <v>6</v>
      </c>
      <c r="H36" s="172">
        <f>+L36+R36+X36+AD36+AH36</f>
        <v>539019339</v>
      </c>
      <c r="I36" s="172">
        <v>69391993</v>
      </c>
      <c r="J36" s="172">
        <v>69391993</v>
      </c>
      <c r="K36" s="172">
        <v>69391993</v>
      </c>
      <c r="L36" s="172">
        <v>67986272</v>
      </c>
      <c r="M36" s="172">
        <v>74198000</v>
      </c>
      <c r="N36" s="172">
        <v>74198000</v>
      </c>
      <c r="O36" s="172">
        <v>74198000</v>
      </c>
      <c r="P36" s="172">
        <v>92066467</v>
      </c>
      <c r="Q36" s="172">
        <v>92066467</v>
      </c>
      <c r="R36" s="172">
        <v>92066467</v>
      </c>
      <c r="S36" s="172">
        <v>124000000</v>
      </c>
      <c r="T36" s="172">
        <v>124000000</v>
      </c>
      <c r="U36" s="172">
        <v>124000000</v>
      </c>
      <c r="V36" s="172">
        <v>124000000</v>
      </c>
      <c r="W36" s="172">
        <v>124000000</v>
      </c>
      <c r="X36" s="172">
        <v>123950600</v>
      </c>
      <c r="Y36" s="172">
        <v>179010000</v>
      </c>
      <c r="Z36" s="172">
        <v>179010000</v>
      </c>
      <c r="AA36" s="172">
        <v>179010000</v>
      </c>
      <c r="AB36" s="172">
        <v>165850000</v>
      </c>
      <c r="AC36" s="172">
        <v>165850000</v>
      </c>
      <c r="AD36" s="172">
        <v>165800000</v>
      </c>
      <c r="AE36" s="172">
        <v>122545000</v>
      </c>
      <c r="AF36" s="172">
        <v>122545000</v>
      </c>
      <c r="AG36" s="172">
        <v>122545000</v>
      </c>
      <c r="AH36" s="172">
        <f>+AG36-33329000</f>
        <v>89216000</v>
      </c>
      <c r="AI36" s="172">
        <f>+AL36</f>
        <v>0</v>
      </c>
      <c r="AJ36" s="172">
        <v>0</v>
      </c>
      <c r="AK36" s="172">
        <v>0</v>
      </c>
      <c r="AL36" s="172">
        <v>0</v>
      </c>
      <c r="AM36" s="118">
        <f t="shared" si="11"/>
        <v>0</v>
      </c>
      <c r="AN36" s="119">
        <f>(L36+R36+X36+AD36+AI36)/H36</f>
        <v>0.8344846027871368</v>
      </c>
      <c r="AO36" s="280"/>
      <c r="AP36" s="277"/>
      <c r="AQ36" s="277"/>
      <c r="AR36" s="280"/>
      <c r="AS36" s="292"/>
    </row>
    <row r="37" spans="1:45" s="57" customFormat="1" ht="32.25" customHeight="1">
      <c r="A37" s="348"/>
      <c r="B37" s="295"/>
      <c r="C37" s="274"/>
      <c r="D37" s="274"/>
      <c r="E37" s="274"/>
      <c r="F37" s="274"/>
      <c r="G37" s="65" t="s">
        <v>7</v>
      </c>
      <c r="H37" s="120">
        <v>0</v>
      </c>
      <c r="I37" s="120">
        <v>0</v>
      </c>
      <c r="J37" s="120">
        <v>0</v>
      </c>
      <c r="K37" s="120">
        <v>0</v>
      </c>
      <c r="L37" s="120">
        <v>0</v>
      </c>
      <c r="M37" s="120">
        <v>0</v>
      </c>
      <c r="N37" s="120">
        <v>0</v>
      </c>
      <c r="O37" s="120">
        <v>0</v>
      </c>
      <c r="P37" s="120">
        <v>0</v>
      </c>
      <c r="Q37" s="120">
        <v>0</v>
      </c>
      <c r="R37" s="120">
        <v>0</v>
      </c>
      <c r="S37" s="120">
        <v>0</v>
      </c>
      <c r="T37" s="120">
        <v>0</v>
      </c>
      <c r="U37" s="120">
        <v>0</v>
      </c>
      <c r="V37" s="120">
        <v>0</v>
      </c>
      <c r="W37" s="120">
        <v>0</v>
      </c>
      <c r="X37" s="120">
        <v>0</v>
      </c>
      <c r="Y37" s="120">
        <v>0</v>
      </c>
      <c r="Z37" s="120">
        <v>0</v>
      </c>
      <c r="AA37" s="120">
        <v>0</v>
      </c>
      <c r="AB37" s="120">
        <v>0</v>
      </c>
      <c r="AC37" s="120">
        <v>0</v>
      </c>
      <c r="AD37" s="120">
        <v>0</v>
      </c>
      <c r="AE37" s="120">
        <v>0</v>
      </c>
      <c r="AF37" s="120">
        <v>0</v>
      </c>
      <c r="AG37" s="120">
        <v>0</v>
      </c>
      <c r="AH37" s="120">
        <v>0</v>
      </c>
      <c r="AI37" s="120">
        <f>+AL37</f>
        <v>0</v>
      </c>
      <c r="AJ37" s="120">
        <v>0</v>
      </c>
      <c r="AK37" s="120">
        <v>0</v>
      </c>
      <c r="AL37" s="120">
        <v>0</v>
      </c>
      <c r="AM37" s="187"/>
      <c r="AN37" s="187"/>
      <c r="AO37" s="280"/>
      <c r="AP37" s="277"/>
      <c r="AQ37" s="277"/>
      <c r="AR37" s="280"/>
      <c r="AS37" s="292"/>
    </row>
    <row r="38" spans="1:45" s="57" customFormat="1" ht="32.25" customHeight="1">
      <c r="A38" s="348"/>
      <c r="B38" s="295"/>
      <c r="C38" s="274"/>
      <c r="D38" s="274"/>
      <c r="E38" s="274"/>
      <c r="F38" s="274"/>
      <c r="G38" s="64" t="s">
        <v>8</v>
      </c>
      <c r="H38" s="172">
        <f>+L38+R38+X38+AD38+AH38</f>
        <v>108777059</v>
      </c>
      <c r="I38" s="146">
        <v>0</v>
      </c>
      <c r="J38" s="146">
        <v>0</v>
      </c>
      <c r="K38" s="146">
        <v>0</v>
      </c>
      <c r="L38" s="146">
        <v>0</v>
      </c>
      <c r="M38" s="146">
        <v>39455841</v>
      </c>
      <c r="N38" s="146">
        <v>39455841</v>
      </c>
      <c r="O38" s="146">
        <v>39455840</v>
      </c>
      <c r="P38" s="146">
        <v>39455840</v>
      </c>
      <c r="Q38" s="146">
        <v>39455840</v>
      </c>
      <c r="R38" s="146">
        <v>39455840</v>
      </c>
      <c r="S38" s="146">
        <v>6767037</v>
      </c>
      <c r="T38" s="146">
        <v>6767037</v>
      </c>
      <c r="U38" s="146">
        <v>6767037</v>
      </c>
      <c r="V38" s="146">
        <v>6767037</v>
      </c>
      <c r="W38" s="146">
        <v>6767037</v>
      </c>
      <c r="X38" s="146">
        <v>6767037</v>
      </c>
      <c r="Y38" s="146">
        <v>53551300</v>
      </c>
      <c r="Z38" s="146">
        <v>53551300</v>
      </c>
      <c r="AA38" s="146">
        <v>53551300</v>
      </c>
      <c r="AB38" s="146">
        <v>53551300</v>
      </c>
      <c r="AC38" s="146">
        <v>53551300</v>
      </c>
      <c r="AD38" s="146">
        <v>53551300</v>
      </c>
      <c r="AE38" s="172">
        <v>9002882</v>
      </c>
      <c r="AF38" s="172">
        <v>9002882</v>
      </c>
      <c r="AG38" s="172">
        <v>9002882</v>
      </c>
      <c r="AH38" s="172">
        <v>9002882</v>
      </c>
      <c r="AI38" s="172">
        <f>+AL38</f>
        <v>0</v>
      </c>
      <c r="AJ38" s="146">
        <v>0</v>
      </c>
      <c r="AK38" s="146">
        <v>0</v>
      </c>
      <c r="AL38" s="146">
        <v>0</v>
      </c>
      <c r="AM38" s="118">
        <f>+AI38/AH38</f>
        <v>0</v>
      </c>
      <c r="AN38" s="187"/>
      <c r="AO38" s="280"/>
      <c r="AP38" s="277"/>
      <c r="AQ38" s="277"/>
      <c r="AR38" s="280"/>
      <c r="AS38" s="292"/>
    </row>
    <row r="39" spans="1:45" s="57" customFormat="1" ht="32.25" customHeight="1">
      <c r="A39" s="348"/>
      <c r="B39" s="295"/>
      <c r="C39" s="274"/>
      <c r="D39" s="274"/>
      <c r="E39" s="274"/>
      <c r="F39" s="274"/>
      <c r="G39" s="65" t="s">
        <v>9</v>
      </c>
      <c r="H39" s="124">
        <v>1</v>
      </c>
      <c r="I39" s="124">
        <v>1</v>
      </c>
      <c r="J39" s="124">
        <v>1</v>
      </c>
      <c r="K39" s="124">
        <v>1</v>
      </c>
      <c r="L39" s="124">
        <v>1</v>
      </c>
      <c r="M39" s="124">
        <v>1</v>
      </c>
      <c r="N39" s="124">
        <v>1</v>
      </c>
      <c r="O39" s="124">
        <v>1</v>
      </c>
      <c r="P39" s="124">
        <v>1</v>
      </c>
      <c r="Q39" s="124">
        <v>1</v>
      </c>
      <c r="R39" s="124">
        <v>1</v>
      </c>
      <c r="S39" s="124">
        <v>1</v>
      </c>
      <c r="T39" s="124">
        <v>1</v>
      </c>
      <c r="U39" s="124">
        <v>1</v>
      </c>
      <c r="V39" s="124">
        <v>1</v>
      </c>
      <c r="W39" s="124">
        <v>1</v>
      </c>
      <c r="X39" s="124">
        <v>1</v>
      </c>
      <c r="Y39" s="124">
        <v>1</v>
      </c>
      <c r="Z39" s="124">
        <v>1</v>
      </c>
      <c r="AA39" s="124">
        <v>1</v>
      </c>
      <c r="AB39" s="124">
        <v>1</v>
      </c>
      <c r="AC39" s="124">
        <v>1</v>
      </c>
      <c r="AD39" s="124">
        <v>1</v>
      </c>
      <c r="AE39" s="124">
        <v>1</v>
      </c>
      <c r="AF39" s="124">
        <v>1</v>
      </c>
      <c r="AG39" s="124">
        <v>1</v>
      </c>
      <c r="AH39" s="124">
        <v>1</v>
      </c>
      <c r="AI39" s="124">
        <f>+AL39</f>
        <v>1</v>
      </c>
      <c r="AJ39" s="124">
        <v>1</v>
      </c>
      <c r="AK39" s="124">
        <v>1</v>
      </c>
      <c r="AL39" s="124">
        <v>1</v>
      </c>
      <c r="AM39" s="122"/>
      <c r="AN39" s="122"/>
      <c r="AO39" s="280"/>
      <c r="AP39" s="277"/>
      <c r="AQ39" s="277"/>
      <c r="AR39" s="280"/>
      <c r="AS39" s="292"/>
    </row>
    <row r="40" spans="1:45" s="57" customFormat="1" ht="32.25" customHeight="1" thickBot="1">
      <c r="A40" s="348"/>
      <c r="B40" s="296"/>
      <c r="C40" s="275"/>
      <c r="D40" s="275"/>
      <c r="E40" s="275"/>
      <c r="F40" s="275"/>
      <c r="G40" s="67" t="s">
        <v>10</v>
      </c>
      <c r="H40" s="173">
        <f>+H36+H38</f>
        <v>647796398</v>
      </c>
      <c r="I40" s="173">
        <f aca="true" t="shared" si="12" ref="I40:AE40">+I36+I38</f>
        <v>69391993</v>
      </c>
      <c r="J40" s="173">
        <f t="shared" si="12"/>
        <v>69391993</v>
      </c>
      <c r="K40" s="173">
        <f t="shared" si="12"/>
        <v>69391993</v>
      </c>
      <c r="L40" s="173">
        <f t="shared" si="12"/>
        <v>67986272</v>
      </c>
      <c r="M40" s="173">
        <f t="shared" si="12"/>
        <v>113653841</v>
      </c>
      <c r="N40" s="173">
        <f t="shared" si="12"/>
        <v>113653841</v>
      </c>
      <c r="O40" s="173">
        <f t="shared" si="12"/>
        <v>113653840</v>
      </c>
      <c r="P40" s="173">
        <f t="shared" si="12"/>
        <v>131522307</v>
      </c>
      <c r="Q40" s="173">
        <f t="shared" si="12"/>
        <v>131522307</v>
      </c>
      <c r="R40" s="173">
        <f t="shared" si="12"/>
        <v>131522307</v>
      </c>
      <c r="S40" s="173">
        <f t="shared" si="12"/>
        <v>130767037</v>
      </c>
      <c r="T40" s="173">
        <f t="shared" si="12"/>
        <v>130767037</v>
      </c>
      <c r="U40" s="173">
        <f t="shared" si="12"/>
        <v>130767037</v>
      </c>
      <c r="V40" s="173">
        <f t="shared" si="12"/>
        <v>130767037</v>
      </c>
      <c r="W40" s="173">
        <f t="shared" si="12"/>
        <v>130767037</v>
      </c>
      <c r="X40" s="173">
        <f t="shared" si="12"/>
        <v>130717637</v>
      </c>
      <c r="Y40" s="173">
        <f t="shared" si="12"/>
        <v>232561300</v>
      </c>
      <c r="Z40" s="173">
        <f t="shared" si="12"/>
        <v>232561300</v>
      </c>
      <c r="AA40" s="173">
        <f>+AA36+AA38</f>
        <v>232561300</v>
      </c>
      <c r="AB40" s="173">
        <f t="shared" si="12"/>
        <v>219401300</v>
      </c>
      <c r="AC40" s="173">
        <f t="shared" si="12"/>
        <v>219401300</v>
      </c>
      <c r="AD40" s="173">
        <f t="shared" si="12"/>
        <v>219351300</v>
      </c>
      <c r="AE40" s="173">
        <f t="shared" si="12"/>
        <v>131547882</v>
      </c>
      <c r="AF40" s="173">
        <f>+AF36+AF38</f>
        <v>131547882</v>
      </c>
      <c r="AG40" s="173">
        <v>131547882</v>
      </c>
      <c r="AH40" s="173">
        <f aca="true" t="shared" si="13" ref="AH40:AL40">+AH36+AH38</f>
        <v>98218882</v>
      </c>
      <c r="AI40" s="173">
        <f t="shared" si="13"/>
        <v>0</v>
      </c>
      <c r="AJ40" s="173">
        <f t="shared" si="13"/>
        <v>0</v>
      </c>
      <c r="AK40" s="173">
        <f t="shared" si="13"/>
        <v>0</v>
      </c>
      <c r="AL40" s="173">
        <f t="shared" si="13"/>
        <v>0</v>
      </c>
      <c r="AM40" s="188"/>
      <c r="AN40" s="188"/>
      <c r="AO40" s="281"/>
      <c r="AP40" s="278"/>
      <c r="AQ40" s="278"/>
      <c r="AR40" s="281"/>
      <c r="AS40" s="293"/>
    </row>
    <row r="41" spans="1:45" s="57" customFormat="1" ht="32.25" customHeight="1">
      <c r="A41" s="348"/>
      <c r="B41" s="294">
        <v>6</v>
      </c>
      <c r="C41" s="273" t="s">
        <v>83</v>
      </c>
      <c r="D41" s="273" t="s">
        <v>168</v>
      </c>
      <c r="E41" s="273">
        <v>544</v>
      </c>
      <c r="F41" s="273">
        <v>185</v>
      </c>
      <c r="G41" s="66" t="s">
        <v>5</v>
      </c>
      <c r="H41" s="117">
        <v>1</v>
      </c>
      <c r="I41" s="117">
        <v>1</v>
      </c>
      <c r="J41" s="117">
        <v>1</v>
      </c>
      <c r="K41" s="117">
        <v>1</v>
      </c>
      <c r="L41" s="117">
        <v>1</v>
      </c>
      <c r="M41" s="117">
        <v>1</v>
      </c>
      <c r="N41" s="117">
        <v>1</v>
      </c>
      <c r="O41" s="117">
        <v>1</v>
      </c>
      <c r="P41" s="117">
        <v>1</v>
      </c>
      <c r="Q41" s="117">
        <v>1</v>
      </c>
      <c r="R41" s="117">
        <v>1</v>
      </c>
      <c r="S41" s="117">
        <v>1</v>
      </c>
      <c r="T41" s="117">
        <v>1</v>
      </c>
      <c r="U41" s="117">
        <v>1</v>
      </c>
      <c r="V41" s="117">
        <v>1</v>
      </c>
      <c r="W41" s="117">
        <v>1</v>
      </c>
      <c r="X41" s="117">
        <v>1</v>
      </c>
      <c r="Y41" s="117">
        <v>1</v>
      </c>
      <c r="Z41" s="117">
        <v>1</v>
      </c>
      <c r="AA41" s="117">
        <v>1</v>
      </c>
      <c r="AB41" s="117">
        <v>1</v>
      </c>
      <c r="AC41" s="117">
        <v>1</v>
      </c>
      <c r="AD41" s="117">
        <v>1</v>
      </c>
      <c r="AE41" s="117">
        <v>1</v>
      </c>
      <c r="AF41" s="117">
        <v>1</v>
      </c>
      <c r="AG41" s="117">
        <v>1</v>
      </c>
      <c r="AH41" s="117">
        <v>1</v>
      </c>
      <c r="AI41" s="117">
        <f>+AL41</f>
        <v>1</v>
      </c>
      <c r="AJ41" s="117">
        <v>1</v>
      </c>
      <c r="AK41" s="117">
        <v>1</v>
      </c>
      <c r="AL41" s="117">
        <v>1</v>
      </c>
      <c r="AM41" s="118">
        <f aca="true" t="shared" si="14" ref="AM41:AM42">+AL41/AH41</f>
        <v>1</v>
      </c>
      <c r="AN41" s="119">
        <v>1</v>
      </c>
      <c r="AO41" s="279" t="s">
        <v>325</v>
      </c>
      <c r="AP41" s="276" t="s">
        <v>243</v>
      </c>
      <c r="AQ41" s="276" t="s">
        <v>244</v>
      </c>
      <c r="AR41" s="279" t="s">
        <v>260</v>
      </c>
      <c r="AS41" s="291" t="s">
        <v>296</v>
      </c>
    </row>
    <row r="42" spans="1:45" s="57" customFormat="1" ht="32.25" customHeight="1">
      <c r="A42" s="348"/>
      <c r="B42" s="295"/>
      <c r="C42" s="274"/>
      <c r="D42" s="274"/>
      <c r="E42" s="274"/>
      <c r="F42" s="274"/>
      <c r="G42" s="64" t="s">
        <v>6</v>
      </c>
      <c r="H42" s="172">
        <f>+L42+R42+X42+AD42+AH42</f>
        <v>3159606189</v>
      </c>
      <c r="I42" s="172">
        <v>655805237</v>
      </c>
      <c r="J42" s="172">
        <v>655805237</v>
      </c>
      <c r="K42" s="172">
        <v>655805237</v>
      </c>
      <c r="L42" s="172">
        <v>655635489</v>
      </c>
      <c r="M42" s="172">
        <v>781542000</v>
      </c>
      <c r="N42" s="172">
        <v>781542000</v>
      </c>
      <c r="O42" s="172">
        <v>781542000</v>
      </c>
      <c r="P42" s="172">
        <v>652788032</v>
      </c>
      <c r="Q42" s="172">
        <v>652788032</v>
      </c>
      <c r="R42" s="172">
        <v>638253200</v>
      </c>
      <c r="S42" s="172">
        <v>994000000</v>
      </c>
      <c r="T42" s="172">
        <v>994000000</v>
      </c>
      <c r="U42" s="172">
        <v>994000000</v>
      </c>
      <c r="V42" s="172">
        <v>894697334</v>
      </c>
      <c r="W42" s="172">
        <v>673638500</v>
      </c>
      <c r="X42" s="172">
        <v>673638500</v>
      </c>
      <c r="Y42" s="172">
        <v>1071044000</v>
      </c>
      <c r="Z42" s="172">
        <v>1071044000</v>
      </c>
      <c r="AA42" s="172">
        <f>+Z42-97742000</f>
        <v>973302000</v>
      </c>
      <c r="AB42" s="172">
        <v>629973000</v>
      </c>
      <c r="AC42" s="172">
        <v>648756000</v>
      </c>
      <c r="AD42" s="172">
        <v>648756000</v>
      </c>
      <c r="AE42" s="172">
        <v>591143000</v>
      </c>
      <c r="AF42" s="172">
        <v>591143000</v>
      </c>
      <c r="AG42" s="172">
        <v>591143000</v>
      </c>
      <c r="AH42" s="172">
        <v>543323000</v>
      </c>
      <c r="AI42" s="172">
        <f>+AL42</f>
        <v>199369000</v>
      </c>
      <c r="AJ42" s="172">
        <v>185815000</v>
      </c>
      <c r="AK42" s="172">
        <v>185815000</v>
      </c>
      <c r="AL42" s="172">
        <v>199369000</v>
      </c>
      <c r="AM42" s="118">
        <f t="shared" si="14"/>
        <v>0.3669437885014991</v>
      </c>
      <c r="AN42" s="119">
        <f>(L42+R42+X42+AD42+AI42)/H42</f>
        <v>0.8911402309574347</v>
      </c>
      <c r="AO42" s="280"/>
      <c r="AP42" s="277"/>
      <c r="AQ42" s="277"/>
      <c r="AR42" s="280"/>
      <c r="AS42" s="292"/>
    </row>
    <row r="43" spans="1:45" s="57" customFormat="1" ht="32.25" customHeight="1">
      <c r="A43" s="348"/>
      <c r="B43" s="295"/>
      <c r="C43" s="274"/>
      <c r="D43" s="274"/>
      <c r="E43" s="274"/>
      <c r="F43" s="274"/>
      <c r="G43" s="65" t="s">
        <v>7</v>
      </c>
      <c r="H43" s="120">
        <v>0</v>
      </c>
      <c r="I43" s="120">
        <v>0</v>
      </c>
      <c r="J43" s="120">
        <v>0</v>
      </c>
      <c r="K43" s="120">
        <v>0</v>
      </c>
      <c r="L43" s="120">
        <v>0</v>
      </c>
      <c r="M43" s="120">
        <v>0</v>
      </c>
      <c r="N43" s="120">
        <v>0</v>
      </c>
      <c r="O43" s="120">
        <v>0</v>
      </c>
      <c r="P43" s="120">
        <v>0</v>
      </c>
      <c r="Q43" s="120">
        <v>0</v>
      </c>
      <c r="R43" s="120">
        <v>0</v>
      </c>
      <c r="S43" s="120">
        <v>0</v>
      </c>
      <c r="T43" s="120">
        <v>0</v>
      </c>
      <c r="U43" s="120">
        <v>0</v>
      </c>
      <c r="V43" s="120">
        <v>0</v>
      </c>
      <c r="W43" s="120">
        <v>0</v>
      </c>
      <c r="X43" s="120">
        <v>0</v>
      </c>
      <c r="Y43" s="120">
        <v>0</v>
      </c>
      <c r="Z43" s="120">
        <v>0</v>
      </c>
      <c r="AA43" s="120">
        <v>0</v>
      </c>
      <c r="AB43" s="120">
        <v>0</v>
      </c>
      <c r="AC43" s="120">
        <v>0</v>
      </c>
      <c r="AD43" s="120">
        <v>0</v>
      </c>
      <c r="AE43" s="120">
        <v>0</v>
      </c>
      <c r="AF43" s="120">
        <v>0</v>
      </c>
      <c r="AG43" s="120">
        <v>0</v>
      </c>
      <c r="AH43" s="120">
        <v>0</v>
      </c>
      <c r="AI43" s="120">
        <f>+AL43</f>
        <v>0</v>
      </c>
      <c r="AJ43" s="120">
        <v>0</v>
      </c>
      <c r="AK43" s="120">
        <v>0</v>
      </c>
      <c r="AL43" s="120">
        <v>0</v>
      </c>
      <c r="AM43" s="187"/>
      <c r="AN43" s="187"/>
      <c r="AO43" s="280"/>
      <c r="AP43" s="277"/>
      <c r="AQ43" s="277"/>
      <c r="AR43" s="280"/>
      <c r="AS43" s="292"/>
    </row>
    <row r="44" spans="1:45" s="57" customFormat="1" ht="32.25" customHeight="1">
      <c r="A44" s="348"/>
      <c r="B44" s="295"/>
      <c r="C44" s="274"/>
      <c r="D44" s="274"/>
      <c r="E44" s="274"/>
      <c r="F44" s="274"/>
      <c r="G44" s="64" t="s">
        <v>8</v>
      </c>
      <c r="H44" s="172">
        <f>+L44+R44+X44+AD44+AH44</f>
        <v>551053407</v>
      </c>
      <c r="I44" s="172">
        <v>0</v>
      </c>
      <c r="J44" s="172">
        <v>0</v>
      </c>
      <c r="K44" s="172">
        <v>0</v>
      </c>
      <c r="L44" s="172">
        <v>0</v>
      </c>
      <c r="M44" s="172">
        <v>241084572</v>
      </c>
      <c r="N44" s="172">
        <v>241084572</v>
      </c>
      <c r="O44" s="172">
        <v>241084572</v>
      </c>
      <c r="P44" s="172">
        <v>241084572</v>
      </c>
      <c r="Q44" s="172">
        <v>241084572</v>
      </c>
      <c r="R44" s="172">
        <v>241084572</v>
      </c>
      <c r="S44" s="172">
        <v>104536133</v>
      </c>
      <c r="T44" s="172">
        <v>104536133</v>
      </c>
      <c r="U44" s="172">
        <v>104536133</v>
      </c>
      <c r="V44" s="172">
        <v>104536133</v>
      </c>
      <c r="W44" s="172">
        <v>104536133</v>
      </c>
      <c r="X44" s="172">
        <v>104536133</v>
      </c>
      <c r="Y44" s="172">
        <v>85239967</v>
      </c>
      <c r="Z44" s="172">
        <v>85239967</v>
      </c>
      <c r="AA44" s="172">
        <v>85239967</v>
      </c>
      <c r="AB44" s="172">
        <v>85239967</v>
      </c>
      <c r="AC44" s="172">
        <v>85239967</v>
      </c>
      <c r="AD44" s="172">
        <v>85239967</v>
      </c>
      <c r="AE44" s="172">
        <v>143149535</v>
      </c>
      <c r="AF44" s="172">
        <v>143149535</v>
      </c>
      <c r="AG44" s="172">
        <v>139238735</v>
      </c>
      <c r="AH44" s="172">
        <v>120192735</v>
      </c>
      <c r="AI44" s="172">
        <f>+AL44</f>
        <v>113962735</v>
      </c>
      <c r="AJ44" s="172">
        <v>86356068</v>
      </c>
      <c r="AK44" s="172">
        <v>98276068</v>
      </c>
      <c r="AL44" s="172">
        <v>113962735</v>
      </c>
      <c r="AM44" s="118">
        <f>+AI44/AH44</f>
        <v>0.9481665842781596</v>
      </c>
      <c r="AN44" s="187"/>
      <c r="AO44" s="280"/>
      <c r="AP44" s="277"/>
      <c r="AQ44" s="277"/>
      <c r="AR44" s="280"/>
      <c r="AS44" s="292"/>
    </row>
    <row r="45" spans="1:45" s="57" customFormat="1" ht="32.25" customHeight="1">
      <c r="A45" s="348"/>
      <c r="B45" s="295"/>
      <c r="C45" s="274"/>
      <c r="D45" s="274"/>
      <c r="E45" s="274"/>
      <c r="F45" s="274"/>
      <c r="G45" s="65" t="s">
        <v>9</v>
      </c>
      <c r="H45" s="121">
        <v>1</v>
      </c>
      <c r="I45" s="121">
        <v>1</v>
      </c>
      <c r="J45" s="121">
        <v>1</v>
      </c>
      <c r="K45" s="121">
        <v>1</v>
      </c>
      <c r="L45" s="121">
        <v>1</v>
      </c>
      <c r="M45" s="121">
        <v>1</v>
      </c>
      <c r="N45" s="121">
        <v>1</v>
      </c>
      <c r="O45" s="121">
        <v>1</v>
      </c>
      <c r="P45" s="121">
        <v>1</v>
      </c>
      <c r="Q45" s="121">
        <v>1</v>
      </c>
      <c r="R45" s="121">
        <v>1</v>
      </c>
      <c r="S45" s="121">
        <v>1</v>
      </c>
      <c r="T45" s="121">
        <v>1</v>
      </c>
      <c r="U45" s="121">
        <v>1</v>
      </c>
      <c r="V45" s="121">
        <v>1</v>
      </c>
      <c r="W45" s="121">
        <v>1</v>
      </c>
      <c r="X45" s="121">
        <v>1</v>
      </c>
      <c r="Y45" s="121">
        <v>1</v>
      </c>
      <c r="Z45" s="121">
        <v>1</v>
      </c>
      <c r="AA45" s="121">
        <v>1</v>
      </c>
      <c r="AB45" s="121">
        <v>1</v>
      </c>
      <c r="AC45" s="121">
        <v>1</v>
      </c>
      <c r="AD45" s="121">
        <v>1</v>
      </c>
      <c r="AE45" s="121">
        <v>1</v>
      </c>
      <c r="AF45" s="121">
        <v>1</v>
      </c>
      <c r="AG45" s="121">
        <v>1</v>
      </c>
      <c r="AH45" s="121">
        <v>1</v>
      </c>
      <c r="AI45" s="121">
        <f>+AL45</f>
        <v>1</v>
      </c>
      <c r="AJ45" s="121">
        <v>1</v>
      </c>
      <c r="AK45" s="121">
        <v>1</v>
      </c>
      <c r="AL45" s="121">
        <v>1</v>
      </c>
      <c r="AM45" s="118">
        <f aca="true" t="shared" si="15" ref="AM45:AM46">+AI45/AH45</f>
        <v>1</v>
      </c>
      <c r="AN45" s="119">
        <v>1</v>
      </c>
      <c r="AO45" s="280"/>
      <c r="AP45" s="277"/>
      <c r="AQ45" s="277"/>
      <c r="AR45" s="280"/>
      <c r="AS45" s="292"/>
    </row>
    <row r="46" spans="1:45" s="57" customFormat="1" ht="32.25" customHeight="1" thickBot="1">
      <c r="A46" s="348"/>
      <c r="B46" s="296"/>
      <c r="C46" s="275"/>
      <c r="D46" s="275"/>
      <c r="E46" s="275"/>
      <c r="F46" s="275"/>
      <c r="G46" s="67" t="s">
        <v>10</v>
      </c>
      <c r="H46" s="173">
        <f>+H42+H44</f>
        <v>3710659596</v>
      </c>
      <c r="I46" s="173">
        <f aca="true" t="shared" si="16" ref="I46:AE46">+I42+I44</f>
        <v>655805237</v>
      </c>
      <c r="J46" s="173">
        <f t="shared" si="16"/>
        <v>655805237</v>
      </c>
      <c r="K46" s="173">
        <f t="shared" si="16"/>
        <v>655805237</v>
      </c>
      <c r="L46" s="173">
        <f t="shared" si="16"/>
        <v>655635489</v>
      </c>
      <c r="M46" s="173">
        <f t="shared" si="16"/>
        <v>1022626572</v>
      </c>
      <c r="N46" s="173">
        <f t="shared" si="16"/>
        <v>1022626572</v>
      </c>
      <c r="O46" s="173">
        <f t="shared" si="16"/>
        <v>1022626572</v>
      </c>
      <c r="P46" s="173">
        <f t="shared" si="16"/>
        <v>893872604</v>
      </c>
      <c r="Q46" s="173">
        <f t="shared" si="16"/>
        <v>893872604</v>
      </c>
      <c r="R46" s="173">
        <f t="shared" si="16"/>
        <v>879337772</v>
      </c>
      <c r="S46" s="173">
        <f t="shared" si="16"/>
        <v>1098536133</v>
      </c>
      <c r="T46" s="173">
        <f t="shared" si="16"/>
        <v>1098536133</v>
      </c>
      <c r="U46" s="173">
        <f t="shared" si="16"/>
        <v>1098536133</v>
      </c>
      <c r="V46" s="173">
        <f t="shared" si="16"/>
        <v>999233467</v>
      </c>
      <c r="W46" s="173">
        <f t="shared" si="16"/>
        <v>778174633</v>
      </c>
      <c r="X46" s="173">
        <f t="shared" si="16"/>
        <v>778174633</v>
      </c>
      <c r="Y46" s="173">
        <f t="shared" si="16"/>
        <v>1156283967</v>
      </c>
      <c r="Z46" s="173">
        <f t="shared" si="16"/>
        <v>1156283967</v>
      </c>
      <c r="AA46" s="173">
        <f t="shared" si="16"/>
        <v>1058541967</v>
      </c>
      <c r="AB46" s="173">
        <f t="shared" si="16"/>
        <v>715212967</v>
      </c>
      <c r="AC46" s="173">
        <f t="shared" si="16"/>
        <v>733995967</v>
      </c>
      <c r="AD46" s="173">
        <f t="shared" si="16"/>
        <v>733995967</v>
      </c>
      <c r="AE46" s="173">
        <f t="shared" si="16"/>
        <v>734292535</v>
      </c>
      <c r="AF46" s="173">
        <f>+AF42+AF44</f>
        <v>734292535</v>
      </c>
      <c r="AG46" s="173">
        <v>734292535</v>
      </c>
      <c r="AH46" s="173">
        <f aca="true" t="shared" si="17" ref="AH46:AL46">+AH42+AH44</f>
        <v>663515735</v>
      </c>
      <c r="AI46" s="173">
        <f t="shared" si="17"/>
        <v>313331735</v>
      </c>
      <c r="AJ46" s="173">
        <f t="shared" si="17"/>
        <v>272171068</v>
      </c>
      <c r="AK46" s="173">
        <f t="shared" si="17"/>
        <v>284091068</v>
      </c>
      <c r="AL46" s="173">
        <f t="shared" si="17"/>
        <v>313331735</v>
      </c>
      <c r="AM46" s="118">
        <f t="shared" si="15"/>
        <v>0.4722295470506061</v>
      </c>
      <c r="AN46" s="119">
        <f>(L46+R46+X46+AD46+AI46)/H46</f>
        <v>0.9056275600226198</v>
      </c>
      <c r="AO46" s="281"/>
      <c r="AP46" s="278"/>
      <c r="AQ46" s="278"/>
      <c r="AR46" s="281"/>
      <c r="AS46" s="293"/>
    </row>
    <row r="47" spans="1:45" s="57" customFormat="1" ht="32.25" customHeight="1">
      <c r="A47" s="348"/>
      <c r="B47" s="294">
        <v>8</v>
      </c>
      <c r="C47" s="273" t="s">
        <v>84</v>
      </c>
      <c r="D47" s="273" t="s">
        <v>168</v>
      </c>
      <c r="E47" s="273">
        <v>544</v>
      </c>
      <c r="F47" s="273">
        <v>185</v>
      </c>
      <c r="G47" s="66" t="s">
        <v>5</v>
      </c>
      <c r="H47" s="117">
        <v>1</v>
      </c>
      <c r="I47" s="117">
        <v>0</v>
      </c>
      <c r="J47" s="117">
        <v>0</v>
      </c>
      <c r="K47" s="117">
        <v>0</v>
      </c>
      <c r="L47" s="117">
        <v>0</v>
      </c>
      <c r="M47" s="117">
        <v>0</v>
      </c>
      <c r="N47" s="117">
        <v>0</v>
      </c>
      <c r="O47" s="117">
        <v>0</v>
      </c>
      <c r="P47" s="117">
        <v>0</v>
      </c>
      <c r="Q47" s="117">
        <v>0</v>
      </c>
      <c r="R47" s="117">
        <v>0</v>
      </c>
      <c r="S47" s="117">
        <v>0</v>
      </c>
      <c r="T47" s="117">
        <v>0</v>
      </c>
      <c r="U47" s="117">
        <v>0</v>
      </c>
      <c r="V47" s="117">
        <v>0</v>
      </c>
      <c r="W47" s="117">
        <v>0</v>
      </c>
      <c r="X47" s="117">
        <v>0</v>
      </c>
      <c r="Y47" s="117">
        <v>1</v>
      </c>
      <c r="Z47" s="117">
        <v>1</v>
      </c>
      <c r="AA47" s="117">
        <v>1</v>
      </c>
      <c r="AB47" s="117">
        <v>1</v>
      </c>
      <c r="AC47" s="117">
        <v>1</v>
      </c>
      <c r="AD47" s="117">
        <v>1</v>
      </c>
      <c r="AE47" s="117">
        <v>1</v>
      </c>
      <c r="AF47" s="117">
        <v>1</v>
      </c>
      <c r="AG47" s="117">
        <v>1</v>
      </c>
      <c r="AH47" s="117">
        <v>1</v>
      </c>
      <c r="AI47" s="117">
        <f>+AL47</f>
        <v>1</v>
      </c>
      <c r="AJ47" s="117">
        <v>1</v>
      </c>
      <c r="AK47" s="117">
        <v>1</v>
      </c>
      <c r="AL47" s="117">
        <v>1</v>
      </c>
      <c r="AM47" s="118">
        <f aca="true" t="shared" si="18" ref="AM47:AM48">+AL47/AH47</f>
        <v>1</v>
      </c>
      <c r="AN47" s="119">
        <v>1</v>
      </c>
      <c r="AO47" s="279" t="s">
        <v>326</v>
      </c>
      <c r="AP47" s="276" t="s">
        <v>243</v>
      </c>
      <c r="AQ47" s="276" t="s">
        <v>244</v>
      </c>
      <c r="AR47" s="279" t="s">
        <v>258</v>
      </c>
      <c r="AS47" s="291" t="s">
        <v>265</v>
      </c>
    </row>
    <row r="48" spans="1:45" s="57" customFormat="1" ht="32.25" customHeight="1">
      <c r="A48" s="348"/>
      <c r="B48" s="295"/>
      <c r="C48" s="274"/>
      <c r="D48" s="274"/>
      <c r="E48" s="274"/>
      <c r="F48" s="274"/>
      <c r="G48" s="64" t="s">
        <v>6</v>
      </c>
      <c r="H48" s="172">
        <f>+L48+R48+X48+AD48+AH48</f>
        <v>429431808</v>
      </c>
      <c r="I48" s="172">
        <v>0</v>
      </c>
      <c r="J48" s="172">
        <v>0</v>
      </c>
      <c r="K48" s="172">
        <v>0</v>
      </c>
      <c r="L48" s="172">
        <v>0</v>
      </c>
      <c r="M48" s="172">
        <v>0</v>
      </c>
      <c r="N48" s="172">
        <v>0</v>
      </c>
      <c r="O48" s="172">
        <v>0</v>
      </c>
      <c r="P48" s="172">
        <v>0</v>
      </c>
      <c r="Q48" s="172">
        <v>0</v>
      </c>
      <c r="R48" s="172">
        <v>0</v>
      </c>
      <c r="S48" s="172">
        <v>0</v>
      </c>
      <c r="T48" s="172">
        <v>0</v>
      </c>
      <c r="U48" s="172">
        <v>0</v>
      </c>
      <c r="V48" s="172">
        <v>0</v>
      </c>
      <c r="W48" s="172">
        <v>0</v>
      </c>
      <c r="X48" s="172">
        <v>0</v>
      </c>
      <c r="Y48" s="172">
        <v>1327758000</v>
      </c>
      <c r="Z48" s="172">
        <v>1327758000</v>
      </c>
      <c r="AA48" s="172">
        <f>+Z48-1038258000</f>
        <v>289500000</v>
      </c>
      <c r="AB48" s="172">
        <v>224114808</v>
      </c>
      <c r="AC48" s="172">
        <v>220477808</v>
      </c>
      <c r="AD48" s="172">
        <v>220227808</v>
      </c>
      <c r="AE48" s="172">
        <v>235830000</v>
      </c>
      <c r="AF48" s="172">
        <v>235830000</v>
      </c>
      <c r="AG48" s="172">
        <v>235830000</v>
      </c>
      <c r="AH48" s="172">
        <f>+AG48-26626000</f>
        <v>209204000</v>
      </c>
      <c r="AI48" s="172">
        <f>+AL48</f>
        <v>46070000</v>
      </c>
      <c r="AJ48" s="172">
        <v>24070000</v>
      </c>
      <c r="AK48" s="172">
        <v>46070000</v>
      </c>
      <c r="AL48" s="172">
        <v>46070000</v>
      </c>
      <c r="AM48" s="118">
        <f t="shared" si="18"/>
        <v>0.2202156746524923</v>
      </c>
      <c r="AN48" s="119">
        <f>(L48+R48+X48+AD48+AI48)/H48</f>
        <v>0.6201166356079519</v>
      </c>
      <c r="AO48" s="280"/>
      <c r="AP48" s="277"/>
      <c r="AQ48" s="277"/>
      <c r="AR48" s="280"/>
      <c r="AS48" s="292"/>
    </row>
    <row r="49" spans="1:45" s="57" customFormat="1" ht="32.25" customHeight="1">
      <c r="A49" s="348"/>
      <c r="B49" s="295"/>
      <c r="C49" s="274"/>
      <c r="D49" s="274"/>
      <c r="E49" s="274"/>
      <c r="F49" s="274"/>
      <c r="G49" s="65" t="s">
        <v>7</v>
      </c>
      <c r="H49" s="120">
        <v>0</v>
      </c>
      <c r="I49" s="120">
        <v>0</v>
      </c>
      <c r="J49" s="120">
        <v>0</v>
      </c>
      <c r="K49" s="120">
        <v>0</v>
      </c>
      <c r="L49" s="120">
        <v>0</v>
      </c>
      <c r="M49" s="120">
        <v>0</v>
      </c>
      <c r="N49" s="120">
        <v>0</v>
      </c>
      <c r="O49" s="120">
        <v>0</v>
      </c>
      <c r="P49" s="120">
        <v>0</v>
      </c>
      <c r="Q49" s="120">
        <v>0</v>
      </c>
      <c r="R49" s="120">
        <v>0</v>
      </c>
      <c r="S49" s="120">
        <v>0</v>
      </c>
      <c r="T49" s="120">
        <v>0</v>
      </c>
      <c r="U49" s="120">
        <v>0</v>
      </c>
      <c r="V49" s="120">
        <v>0</v>
      </c>
      <c r="W49" s="120">
        <v>0</v>
      </c>
      <c r="X49" s="120">
        <v>0</v>
      </c>
      <c r="Y49" s="120">
        <v>0</v>
      </c>
      <c r="Z49" s="120">
        <v>0</v>
      </c>
      <c r="AA49" s="120">
        <v>0</v>
      </c>
      <c r="AB49" s="120">
        <v>0</v>
      </c>
      <c r="AC49" s="120">
        <v>0</v>
      </c>
      <c r="AD49" s="120">
        <v>0</v>
      </c>
      <c r="AE49" s="120">
        <v>0</v>
      </c>
      <c r="AF49" s="120">
        <v>0</v>
      </c>
      <c r="AG49" s="120">
        <v>0</v>
      </c>
      <c r="AH49" s="120">
        <v>0</v>
      </c>
      <c r="AI49" s="120">
        <f>+AL49</f>
        <v>0</v>
      </c>
      <c r="AJ49" s="120">
        <v>0</v>
      </c>
      <c r="AK49" s="120">
        <v>0</v>
      </c>
      <c r="AL49" s="120">
        <v>0</v>
      </c>
      <c r="AM49" s="136"/>
      <c r="AN49" s="187"/>
      <c r="AO49" s="280"/>
      <c r="AP49" s="277"/>
      <c r="AQ49" s="277"/>
      <c r="AR49" s="280"/>
      <c r="AS49" s="292"/>
    </row>
    <row r="50" spans="1:45" s="57" customFormat="1" ht="32.25" customHeight="1">
      <c r="A50" s="348"/>
      <c r="B50" s="295"/>
      <c r="C50" s="274"/>
      <c r="D50" s="274"/>
      <c r="E50" s="274"/>
      <c r="F50" s="274"/>
      <c r="G50" s="64" t="s">
        <v>8</v>
      </c>
      <c r="H50" s="172">
        <f>+L50+R50+X50+AD50+AH50</f>
        <v>36119304</v>
      </c>
      <c r="I50" s="172">
        <v>0</v>
      </c>
      <c r="J50" s="172">
        <v>0</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36119304</v>
      </c>
      <c r="AF50" s="172">
        <v>36119304</v>
      </c>
      <c r="AG50" s="172">
        <v>36119304</v>
      </c>
      <c r="AH50" s="172">
        <v>36119304</v>
      </c>
      <c r="AI50" s="172">
        <f>+AL50</f>
        <v>30274852</v>
      </c>
      <c r="AJ50" s="172">
        <v>24430400</v>
      </c>
      <c r="AK50" s="172">
        <v>30274852</v>
      </c>
      <c r="AL50" s="172">
        <v>30274852</v>
      </c>
      <c r="AM50" s="118">
        <f>+AI50/AH50</f>
        <v>0.8381903482968553</v>
      </c>
      <c r="AN50" s="187"/>
      <c r="AO50" s="280"/>
      <c r="AP50" s="277"/>
      <c r="AQ50" s="277"/>
      <c r="AR50" s="280"/>
      <c r="AS50" s="292"/>
    </row>
    <row r="51" spans="1:45" s="57" customFormat="1" ht="32.25" customHeight="1">
      <c r="A51" s="348"/>
      <c r="B51" s="295"/>
      <c r="C51" s="274"/>
      <c r="D51" s="274"/>
      <c r="E51" s="274"/>
      <c r="F51" s="274"/>
      <c r="G51" s="65" t="s">
        <v>9</v>
      </c>
      <c r="H51" s="121">
        <v>1</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1</v>
      </c>
      <c r="Z51" s="121">
        <v>1</v>
      </c>
      <c r="AA51" s="121">
        <v>1</v>
      </c>
      <c r="AB51" s="121">
        <v>1</v>
      </c>
      <c r="AC51" s="121">
        <v>1</v>
      </c>
      <c r="AD51" s="121">
        <v>1</v>
      </c>
      <c r="AE51" s="121">
        <v>1</v>
      </c>
      <c r="AF51" s="121">
        <v>1</v>
      </c>
      <c r="AG51" s="121">
        <v>1</v>
      </c>
      <c r="AH51" s="121">
        <v>1</v>
      </c>
      <c r="AI51" s="121">
        <f>+AL51</f>
        <v>1</v>
      </c>
      <c r="AJ51" s="121">
        <v>1</v>
      </c>
      <c r="AK51" s="121">
        <v>1</v>
      </c>
      <c r="AL51" s="121">
        <v>1</v>
      </c>
      <c r="AM51" s="118">
        <f aca="true" t="shared" si="19" ref="AM51:AM55">+AI51/AH51</f>
        <v>1</v>
      </c>
      <c r="AN51" s="119">
        <v>1</v>
      </c>
      <c r="AO51" s="280"/>
      <c r="AP51" s="277"/>
      <c r="AQ51" s="277"/>
      <c r="AR51" s="280"/>
      <c r="AS51" s="292"/>
    </row>
    <row r="52" spans="1:45" s="57" customFormat="1" ht="32.25" customHeight="1" thickBot="1">
      <c r="A52" s="349"/>
      <c r="B52" s="296"/>
      <c r="C52" s="275"/>
      <c r="D52" s="275"/>
      <c r="E52" s="275"/>
      <c r="F52" s="275"/>
      <c r="G52" s="67" t="s">
        <v>10</v>
      </c>
      <c r="H52" s="173">
        <f>+H48+H50</f>
        <v>465551112</v>
      </c>
      <c r="I52" s="173">
        <f aca="true" t="shared" si="20" ref="I52:AE52">+I48+I50</f>
        <v>0</v>
      </c>
      <c r="J52" s="173">
        <f t="shared" si="20"/>
        <v>0</v>
      </c>
      <c r="K52" s="173">
        <f t="shared" si="20"/>
        <v>0</v>
      </c>
      <c r="L52" s="173">
        <f t="shared" si="20"/>
        <v>0</v>
      </c>
      <c r="M52" s="173">
        <f t="shared" si="20"/>
        <v>0</v>
      </c>
      <c r="N52" s="173">
        <f t="shared" si="20"/>
        <v>0</v>
      </c>
      <c r="O52" s="173">
        <f t="shared" si="20"/>
        <v>0</v>
      </c>
      <c r="P52" s="173">
        <f t="shared" si="20"/>
        <v>0</v>
      </c>
      <c r="Q52" s="173">
        <f t="shared" si="20"/>
        <v>0</v>
      </c>
      <c r="R52" s="173">
        <f t="shared" si="20"/>
        <v>0</v>
      </c>
      <c r="S52" s="173">
        <f t="shared" si="20"/>
        <v>0</v>
      </c>
      <c r="T52" s="173">
        <f t="shared" si="20"/>
        <v>0</v>
      </c>
      <c r="U52" s="173">
        <f t="shared" si="20"/>
        <v>0</v>
      </c>
      <c r="V52" s="173">
        <f t="shared" si="20"/>
        <v>0</v>
      </c>
      <c r="W52" s="173">
        <f t="shared" si="20"/>
        <v>0</v>
      </c>
      <c r="X52" s="173">
        <f t="shared" si="20"/>
        <v>0</v>
      </c>
      <c r="Y52" s="173">
        <f t="shared" si="20"/>
        <v>1327758000</v>
      </c>
      <c r="Z52" s="173">
        <f t="shared" si="20"/>
        <v>1327758000</v>
      </c>
      <c r="AA52" s="173">
        <f t="shared" si="20"/>
        <v>289500000</v>
      </c>
      <c r="AB52" s="173">
        <f t="shared" si="20"/>
        <v>224114808</v>
      </c>
      <c r="AC52" s="173">
        <f t="shared" si="20"/>
        <v>220477808</v>
      </c>
      <c r="AD52" s="173">
        <f t="shared" si="20"/>
        <v>220227808</v>
      </c>
      <c r="AE52" s="173">
        <f t="shared" si="20"/>
        <v>271949304</v>
      </c>
      <c r="AF52" s="173">
        <f>+AF48+AF50</f>
        <v>271949304</v>
      </c>
      <c r="AG52" s="173">
        <v>271949304</v>
      </c>
      <c r="AH52" s="173">
        <f aca="true" t="shared" si="21" ref="AH52:AL52">+AH48+AH50</f>
        <v>245323304</v>
      </c>
      <c r="AI52" s="173">
        <f t="shared" si="21"/>
        <v>76344852</v>
      </c>
      <c r="AJ52" s="173">
        <f t="shared" si="21"/>
        <v>48500400</v>
      </c>
      <c r="AK52" s="173">
        <f t="shared" si="21"/>
        <v>76344852</v>
      </c>
      <c r="AL52" s="173">
        <f t="shared" si="21"/>
        <v>76344852</v>
      </c>
      <c r="AM52" s="118">
        <f t="shared" si="19"/>
        <v>0.3112009774660462</v>
      </c>
      <c r="AN52" s="119">
        <f>(L52+R52+X52+AD52+AI52)/H52</f>
        <v>0.6370356602219865</v>
      </c>
      <c r="AO52" s="281"/>
      <c r="AP52" s="278"/>
      <c r="AQ52" s="278"/>
      <c r="AR52" s="281"/>
      <c r="AS52" s="293"/>
    </row>
    <row r="53" spans="1:45" ht="31.5" customHeight="1">
      <c r="A53" s="267" t="s">
        <v>11</v>
      </c>
      <c r="B53" s="268"/>
      <c r="C53" s="268"/>
      <c r="D53" s="268"/>
      <c r="E53" s="268"/>
      <c r="F53" s="269"/>
      <c r="G53" s="63" t="s">
        <v>6</v>
      </c>
      <c r="H53" s="174">
        <f>+H16+H22+H28+H34+H40+H46+H52</f>
        <v>13946246395</v>
      </c>
      <c r="I53" s="174">
        <f>+I12+I18+I24+I30+I36+I42+I48</f>
        <v>1850231274</v>
      </c>
      <c r="J53" s="174">
        <f>+J12+J18+J24+J30+J36+J42+J48</f>
        <v>1850231274</v>
      </c>
      <c r="K53" s="174">
        <f>+K12+K18+K24+K30+K36+K42+K48</f>
        <v>1844460607</v>
      </c>
      <c r="L53" s="174">
        <f>+L12+L18+L24+L30+L36+L42+L48</f>
        <v>1782772928</v>
      </c>
      <c r="M53" s="174">
        <f>+M12+M18+M24+M30+M36+M42+M48</f>
        <v>2372760000</v>
      </c>
      <c r="N53" s="174">
        <f aca="true" t="shared" si="22" ref="N53:AL53">+N12+N18+N24+N30+N36+N42+N48</f>
        <v>2372760000</v>
      </c>
      <c r="O53" s="174">
        <f t="shared" si="22"/>
        <v>2372760000</v>
      </c>
      <c r="P53" s="174">
        <f t="shared" si="22"/>
        <v>2372760000</v>
      </c>
      <c r="Q53" s="174">
        <f t="shared" si="22"/>
        <v>2372304053</v>
      </c>
      <c r="R53" s="174">
        <f t="shared" si="22"/>
        <v>2258050247</v>
      </c>
      <c r="S53" s="174">
        <f t="shared" si="22"/>
        <v>2700000000</v>
      </c>
      <c r="T53" s="174">
        <f t="shared" si="22"/>
        <v>2700000000</v>
      </c>
      <c r="U53" s="174">
        <f t="shared" si="22"/>
        <v>2700000000</v>
      </c>
      <c r="V53" s="174">
        <f t="shared" si="22"/>
        <v>2699544053</v>
      </c>
      <c r="W53" s="174">
        <f t="shared" si="22"/>
        <v>2698823502</v>
      </c>
      <c r="X53" s="174">
        <f t="shared" si="22"/>
        <v>2609417628</v>
      </c>
      <c r="Y53" s="174">
        <f t="shared" si="22"/>
        <v>4216184000</v>
      </c>
      <c r="Z53" s="174">
        <f t="shared" si="22"/>
        <v>4216184000</v>
      </c>
      <c r="AA53" s="174">
        <f t="shared" si="22"/>
        <v>3080184000</v>
      </c>
      <c r="AB53" s="174">
        <f t="shared" si="22"/>
        <v>2639553808</v>
      </c>
      <c r="AC53" s="174">
        <f t="shared" si="22"/>
        <v>2639553808</v>
      </c>
      <c r="AD53" s="174">
        <f t="shared" si="22"/>
        <v>2636019478</v>
      </c>
      <c r="AE53" s="174">
        <f t="shared" si="22"/>
        <v>2465978000</v>
      </c>
      <c r="AF53" s="174">
        <f>+AF12+AF18+AF24+AF30+AF36+AF42+AF48</f>
        <v>2465978000</v>
      </c>
      <c r="AG53" s="174">
        <f>+AG12+AG18+AG24+AG30+AG36+AG42+AG48</f>
        <v>2465978000</v>
      </c>
      <c r="AH53" s="174">
        <f t="shared" si="22"/>
        <v>2124587000</v>
      </c>
      <c r="AI53" s="174">
        <f t="shared" si="22"/>
        <v>672102776</v>
      </c>
      <c r="AJ53" s="174">
        <f>+AJ12+AJ18+AJ24+AJ30+AJ36+AJ42+AJ48</f>
        <v>514194604</v>
      </c>
      <c r="AK53" s="174">
        <f>+AK12+AK18+AK24+AK30+AK36+AK42+AK48</f>
        <v>657659481</v>
      </c>
      <c r="AL53" s="174">
        <f t="shared" si="22"/>
        <v>672102776</v>
      </c>
      <c r="AM53" s="118">
        <f t="shared" si="19"/>
        <v>0.3163451419028734</v>
      </c>
      <c r="AN53" s="126"/>
      <c r="AO53" s="282"/>
      <c r="AP53" s="283"/>
      <c r="AQ53" s="283"/>
      <c r="AR53" s="283"/>
      <c r="AS53" s="284"/>
    </row>
    <row r="54" spans="1:45" ht="28.5" customHeight="1">
      <c r="A54" s="267"/>
      <c r="B54" s="268"/>
      <c r="C54" s="268"/>
      <c r="D54" s="268"/>
      <c r="E54" s="268"/>
      <c r="F54" s="269"/>
      <c r="G54" s="64" t="s">
        <v>8</v>
      </c>
      <c r="H54" s="174">
        <f>+H14+H20+H26+H32+H38+H44+H50</f>
        <v>2535399114</v>
      </c>
      <c r="I54" s="174">
        <f aca="true" t="shared" si="23" ref="I54:AJ54">+I14+I20+I26+I32+I38+I44+I50</f>
        <v>0</v>
      </c>
      <c r="J54" s="174">
        <f t="shared" si="23"/>
        <v>0</v>
      </c>
      <c r="K54" s="174">
        <f t="shared" si="23"/>
        <v>0</v>
      </c>
      <c r="L54" s="174">
        <f t="shared" si="23"/>
        <v>0</v>
      </c>
      <c r="M54" s="174">
        <f t="shared" si="23"/>
        <v>766029342</v>
      </c>
      <c r="N54" s="174">
        <f t="shared" si="23"/>
        <v>766029342</v>
      </c>
      <c r="O54" s="174">
        <f t="shared" si="23"/>
        <v>766029332</v>
      </c>
      <c r="P54" s="174">
        <f t="shared" si="23"/>
        <v>766029332</v>
      </c>
      <c r="Q54" s="174">
        <f t="shared" si="23"/>
        <v>766029332</v>
      </c>
      <c r="R54" s="174">
        <f t="shared" si="23"/>
        <v>765308781</v>
      </c>
      <c r="S54" s="174">
        <f t="shared" si="23"/>
        <v>640546651</v>
      </c>
      <c r="T54" s="174">
        <f t="shared" si="23"/>
        <v>640546651</v>
      </c>
      <c r="U54" s="174">
        <f t="shared" si="23"/>
        <v>640546651</v>
      </c>
      <c r="V54" s="174">
        <f t="shared" si="23"/>
        <v>635784783</v>
      </c>
      <c r="W54" s="174">
        <f t="shared" si="23"/>
        <v>635699750</v>
      </c>
      <c r="X54" s="174">
        <f t="shared" si="23"/>
        <v>635699750</v>
      </c>
      <c r="Y54" s="174">
        <f t="shared" si="23"/>
        <v>702014609</v>
      </c>
      <c r="Z54" s="174">
        <f t="shared" si="23"/>
        <v>702014609</v>
      </c>
      <c r="AA54" s="174">
        <f t="shared" si="23"/>
        <v>702014609</v>
      </c>
      <c r="AB54" s="174">
        <f t="shared" si="23"/>
        <v>702014609</v>
      </c>
      <c r="AC54" s="174">
        <f t="shared" si="23"/>
        <v>702014609</v>
      </c>
      <c r="AD54" s="174">
        <f t="shared" si="23"/>
        <v>702014609</v>
      </c>
      <c r="AE54" s="174">
        <f t="shared" si="23"/>
        <v>465751041</v>
      </c>
      <c r="AF54" s="174">
        <f>+AF14+AF20+AF26+AF32+AF38+AF44+AF50</f>
        <v>459438374</v>
      </c>
      <c r="AG54" s="174">
        <f>+AG14+AG20+AG26+AG32+AG38+AG44+AG50</f>
        <v>451421974</v>
      </c>
      <c r="AH54" s="174">
        <f t="shared" si="23"/>
        <v>432375974</v>
      </c>
      <c r="AI54" s="174">
        <f t="shared" si="23"/>
        <v>405465553</v>
      </c>
      <c r="AJ54" s="174">
        <f t="shared" si="23"/>
        <v>338059867</v>
      </c>
      <c r="AK54" s="174">
        <f aca="true" t="shared" si="24" ref="AK54">+AK14+AK20+AK26+AK32+AK38+AK44+AK50</f>
        <v>384134886</v>
      </c>
      <c r="AL54" s="174">
        <f>+AL14+AL20+AL26+AL32+AL38+AL44+AL50</f>
        <v>405465553</v>
      </c>
      <c r="AM54" s="118">
        <f t="shared" si="19"/>
        <v>0.9377615255744992</v>
      </c>
      <c r="AN54" s="127"/>
      <c r="AO54" s="285"/>
      <c r="AP54" s="286"/>
      <c r="AQ54" s="286"/>
      <c r="AR54" s="286"/>
      <c r="AS54" s="287"/>
    </row>
    <row r="55" spans="1:47" ht="35.25" customHeight="1" thickBot="1">
      <c r="A55" s="270"/>
      <c r="B55" s="271"/>
      <c r="C55" s="271"/>
      <c r="D55" s="271"/>
      <c r="E55" s="271"/>
      <c r="F55" s="272"/>
      <c r="G55" s="68" t="s">
        <v>11</v>
      </c>
      <c r="H55" s="175">
        <f aca="true" t="shared" si="25" ref="H55:AH55">+H53+H54</f>
        <v>16481645509</v>
      </c>
      <c r="I55" s="175">
        <f t="shared" si="25"/>
        <v>1850231274</v>
      </c>
      <c r="J55" s="175">
        <f t="shared" si="25"/>
        <v>1850231274</v>
      </c>
      <c r="K55" s="175">
        <f t="shared" si="25"/>
        <v>1844460607</v>
      </c>
      <c r="L55" s="175">
        <f t="shared" si="25"/>
        <v>1782772928</v>
      </c>
      <c r="M55" s="175">
        <f t="shared" si="25"/>
        <v>3138789342</v>
      </c>
      <c r="N55" s="175">
        <f t="shared" si="25"/>
        <v>3138789342</v>
      </c>
      <c r="O55" s="175">
        <f t="shared" si="25"/>
        <v>3138789332</v>
      </c>
      <c r="P55" s="175">
        <f t="shared" si="25"/>
        <v>3138789332</v>
      </c>
      <c r="Q55" s="175">
        <f t="shared" si="25"/>
        <v>3138333385</v>
      </c>
      <c r="R55" s="175">
        <f t="shared" si="25"/>
        <v>3023359028</v>
      </c>
      <c r="S55" s="175">
        <f t="shared" si="25"/>
        <v>3340546651</v>
      </c>
      <c r="T55" s="175">
        <f t="shared" si="25"/>
        <v>3340546651</v>
      </c>
      <c r="U55" s="175">
        <f t="shared" si="25"/>
        <v>3340546651</v>
      </c>
      <c r="V55" s="175">
        <f t="shared" si="25"/>
        <v>3335328836</v>
      </c>
      <c r="W55" s="175">
        <f t="shared" si="25"/>
        <v>3334523252</v>
      </c>
      <c r="X55" s="175">
        <f t="shared" si="25"/>
        <v>3245117378</v>
      </c>
      <c r="Y55" s="175">
        <f t="shared" si="25"/>
        <v>4918198609</v>
      </c>
      <c r="Z55" s="175">
        <f t="shared" si="25"/>
        <v>4918198609</v>
      </c>
      <c r="AA55" s="175">
        <f t="shared" si="25"/>
        <v>3782198609</v>
      </c>
      <c r="AB55" s="175">
        <f t="shared" si="25"/>
        <v>3341568417</v>
      </c>
      <c r="AC55" s="175">
        <f t="shared" si="25"/>
        <v>3341568417</v>
      </c>
      <c r="AD55" s="175">
        <f t="shared" si="25"/>
        <v>3338034087</v>
      </c>
      <c r="AE55" s="175">
        <f t="shared" si="25"/>
        <v>2931729041</v>
      </c>
      <c r="AF55" s="175">
        <f>+AF53+AF54</f>
        <v>2925416374</v>
      </c>
      <c r="AG55" s="175">
        <f>+AG53+AG54</f>
        <v>2917399974</v>
      </c>
      <c r="AH55" s="175">
        <f t="shared" si="25"/>
        <v>2556962974</v>
      </c>
      <c r="AI55" s="175">
        <f aca="true" t="shared" si="26" ref="AI55:AL55">+AI53+AI54</f>
        <v>1077568329</v>
      </c>
      <c r="AJ55" s="175">
        <f t="shared" si="26"/>
        <v>852254471</v>
      </c>
      <c r="AK55" s="175">
        <f t="shared" si="26"/>
        <v>1041794367</v>
      </c>
      <c r="AL55" s="175">
        <f t="shared" si="26"/>
        <v>1077568329</v>
      </c>
      <c r="AM55" s="118">
        <f t="shared" si="19"/>
        <v>0.4214250812221577</v>
      </c>
      <c r="AN55" s="128"/>
      <c r="AO55" s="288"/>
      <c r="AP55" s="289"/>
      <c r="AQ55" s="289"/>
      <c r="AR55" s="289"/>
      <c r="AS55" s="290"/>
      <c r="AT55" s="3"/>
      <c r="AU55" s="3"/>
    </row>
    <row r="56" spans="34:37" ht="15">
      <c r="AH56" s="181"/>
      <c r="AJ56" s="112"/>
      <c r="AK56" s="112"/>
    </row>
    <row r="57" ht="15">
      <c r="AL57" s="108"/>
    </row>
    <row r="58" spans="1:14" ht="15">
      <c r="A58" s="334" t="s">
        <v>69</v>
      </c>
      <c r="B58" s="334"/>
      <c r="C58" s="334"/>
      <c r="D58" s="334"/>
      <c r="E58" s="334"/>
      <c r="F58" s="334"/>
      <c r="G58" s="334"/>
      <c r="H58" s="334"/>
      <c r="I58" s="51"/>
      <c r="J58" s="51"/>
      <c r="K58" s="51"/>
      <c r="L58" s="51"/>
      <c r="M58" s="51"/>
      <c r="N58" s="51"/>
    </row>
    <row r="59" spans="1:14" ht="15.75" customHeight="1">
      <c r="A59" s="34" t="s">
        <v>70</v>
      </c>
      <c r="B59" s="335" t="s">
        <v>71</v>
      </c>
      <c r="C59" s="336"/>
      <c r="D59" s="336"/>
      <c r="E59" s="337"/>
      <c r="F59" s="309" t="s">
        <v>72</v>
      </c>
      <c r="G59" s="309"/>
      <c r="H59" s="309"/>
      <c r="I59" s="51"/>
      <c r="J59" s="51"/>
      <c r="K59" s="51"/>
      <c r="L59" s="51"/>
      <c r="M59" s="51"/>
      <c r="N59" s="51"/>
    </row>
    <row r="60" spans="1:14" ht="15">
      <c r="A60" s="61">
        <v>11</v>
      </c>
      <c r="B60" s="338" t="s">
        <v>73</v>
      </c>
      <c r="C60" s="339"/>
      <c r="D60" s="339"/>
      <c r="E60" s="340"/>
      <c r="F60" s="310" t="s">
        <v>75</v>
      </c>
      <c r="G60" s="310"/>
      <c r="H60" s="310"/>
      <c r="I60" s="51"/>
      <c r="J60" s="51"/>
      <c r="K60" s="51"/>
      <c r="L60" s="51"/>
      <c r="M60" s="51"/>
      <c r="N60" s="51"/>
    </row>
  </sheetData>
  <mergeCells count="108">
    <mergeCell ref="AS41:AS46"/>
    <mergeCell ref="A58:H58"/>
    <mergeCell ref="B59:E59"/>
    <mergeCell ref="B60:E60"/>
    <mergeCell ref="I8:AI8"/>
    <mergeCell ref="F41:F46"/>
    <mergeCell ref="AO41:AO46"/>
    <mergeCell ref="AP41:AP46"/>
    <mergeCell ref="AQ41:AQ46"/>
    <mergeCell ref="AR41:AR46"/>
    <mergeCell ref="AS29:AS34"/>
    <mergeCell ref="B35:B40"/>
    <mergeCell ref="C35:C40"/>
    <mergeCell ref="D35:D40"/>
    <mergeCell ref="E35:E40"/>
    <mergeCell ref="F35:F40"/>
    <mergeCell ref="AO35:AO40"/>
    <mergeCell ref="AP35:AP40"/>
    <mergeCell ref="AQ35:AQ40"/>
    <mergeCell ref="AR35:AR40"/>
    <mergeCell ref="AS35:AS40"/>
    <mergeCell ref="A11:A52"/>
    <mergeCell ref="B23:B28"/>
    <mergeCell ref="C23:C28"/>
    <mergeCell ref="D23:D28"/>
    <mergeCell ref="E23:E28"/>
    <mergeCell ref="B29:B34"/>
    <mergeCell ref="C29:C34"/>
    <mergeCell ref="D29:D34"/>
    <mergeCell ref="E29:E34"/>
    <mergeCell ref="B41:B46"/>
    <mergeCell ref="C41:C46"/>
    <mergeCell ref="D41:D46"/>
    <mergeCell ref="E41:E46"/>
    <mergeCell ref="F59:H59"/>
    <mergeCell ref="F60:H60"/>
    <mergeCell ref="AM8:AM10"/>
    <mergeCell ref="H8:H10"/>
    <mergeCell ref="A2:E4"/>
    <mergeCell ref="A5:P5"/>
    <mergeCell ref="A6:P6"/>
    <mergeCell ref="AM4:AS4"/>
    <mergeCell ref="F2:AS2"/>
    <mergeCell ref="F4:AL4"/>
    <mergeCell ref="Q5:AS5"/>
    <mergeCell ref="Q6:AS6"/>
    <mergeCell ref="F3:AS3"/>
    <mergeCell ref="AP8:AP10"/>
    <mergeCell ref="AS8:AS10"/>
    <mergeCell ref="B11:B16"/>
    <mergeCell ref="C11:C16"/>
    <mergeCell ref="D11:D16"/>
    <mergeCell ref="B17:B22"/>
    <mergeCell ref="C17:C22"/>
    <mergeCell ref="E11:E16"/>
    <mergeCell ref="AO11:AO16"/>
    <mergeCell ref="AO8:AO10"/>
    <mergeCell ref="E17:E22"/>
    <mergeCell ref="E8:E10"/>
    <mergeCell ref="G8:G10"/>
    <mergeCell ref="AQ11:AQ16"/>
    <mergeCell ref="AR11:AR16"/>
    <mergeCell ref="A8:A10"/>
    <mergeCell ref="AQ8:AQ10"/>
    <mergeCell ref="AR8:AR10"/>
    <mergeCell ref="AN8:AN10"/>
    <mergeCell ref="B8:D9"/>
    <mergeCell ref="I9:L9"/>
    <mergeCell ref="M9:R9"/>
    <mergeCell ref="S9:X9"/>
    <mergeCell ref="Y9:AD9"/>
    <mergeCell ref="AJ9:AL9"/>
    <mergeCell ref="F8:F10"/>
    <mergeCell ref="AJ8:AL8"/>
    <mergeCell ref="AE9:AI9"/>
    <mergeCell ref="AR23:AR28"/>
    <mergeCell ref="AS23:AS28"/>
    <mergeCell ref="F29:F34"/>
    <mergeCell ref="AO29:AO34"/>
    <mergeCell ref="AP29:AP34"/>
    <mergeCell ref="AQ29:AQ34"/>
    <mergeCell ref="AR29:AR34"/>
    <mergeCell ref="AO17:AO22"/>
    <mergeCell ref="AP17:AP22"/>
    <mergeCell ref="A53:F55"/>
    <mergeCell ref="F47:F52"/>
    <mergeCell ref="F11:F16"/>
    <mergeCell ref="AQ17:AQ22"/>
    <mergeCell ref="D17:D22"/>
    <mergeCell ref="AP47:AP52"/>
    <mergeCell ref="AQ47:AQ52"/>
    <mergeCell ref="AO47:AO52"/>
    <mergeCell ref="F17:F22"/>
    <mergeCell ref="AO53:AS55"/>
    <mergeCell ref="AS11:AS16"/>
    <mergeCell ref="AP11:AP16"/>
    <mergeCell ref="AR47:AR52"/>
    <mergeCell ref="AS47:AS52"/>
    <mergeCell ref="B47:B52"/>
    <mergeCell ref="C47:C52"/>
    <mergeCell ref="D47:D52"/>
    <mergeCell ref="E47:E52"/>
    <mergeCell ref="AR17:AR22"/>
    <mergeCell ref="AS17:AS22"/>
    <mergeCell ref="F23:F28"/>
    <mergeCell ref="AO23:AO28"/>
    <mergeCell ref="AP23:AP28"/>
    <mergeCell ref="AQ23:AQ28"/>
  </mergeCells>
  <dataValidations count="1">
    <dataValidation type="list" allowBlank="1" showInputMessage="1" showErrorMessage="1" sqref="D11:D52">
      <formula1>#REF!</formula1>
    </dataValidation>
  </dataValidations>
  <printOptions horizontalCentered="1" verticalCentered="1"/>
  <pageMargins left="0" right="0" top="0.7480314960629921" bottom="0" header="0.31496062992125984" footer="0"/>
  <pageSetup fitToHeight="0" horizontalDpi="600" verticalDpi="600" orientation="landscape" scale="22" r:id="rId4"/>
  <ignoredErrors>
    <ignoredError sqref="M53" formula="1"/>
  </ignoredError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69"/>
  <sheetViews>
    <sheetView zoomScale="70" zoomScaleNormal="70" zoomScalePageLayoutView="70" workbookViewId="0" topLeftCell="A1">
      <selection activeCell="D4" sqref="D4:U4"/>
    </sheetView>
  </sheetViews>
  <sheetFormatPr defaultColWidth="10.8515625" defaultRowHeight="15"/>
  <cols>
    <col min="1" max="1" width="8.57421875" style="4" customWidth="1"/>
    <col min="2" max="2" width="10.421875" style="4" customWidth="1"/>
    <col min="3" max="3" width="37.7109375" style="13" customWidth="1"/>
    <col min="4" max="5" width="9.7109375" style="4" customWidth="1"/>
    <col min="6" max="6" width="7.00390625" style="4" customWidth="1"/>
    <col min="7" max="8" width="8.421875" style="4" bestFit="1" customWidth="1"/>
    <col min="9" max="9" width="9.7109375" style="4" customWidth="1"/>
    <col min="10" max="10" width="8.421875" style="4" bestFit="1" customWidth="1"/>
    <col min="11" max="18" width="8.421875" style="4" customWidth="1"/>
    <col min="19" max="19" width="11.7109375" style="5" customWidth="1"/>
    <col min="20" max="20" width="11.140625" style="5" customWidth="1"/>
    <col min="21" max="21" width="15.140625" style="5" customWidth="1"/>
    <col min="22" max="22" width="48.28125" style="8" customWidth="1"/>
    <col min="23" max="23" width="10.8515625" style="8" customWidth="1"/>
    <col min="24" max="16384" width="10.8515625" style="4" customWidth="1"/>
  </cols>
  <sheetData>
    <row r="1" ht="13.5" thickBot="1"/>
    <row r="2" spans="1:22" s="6" customFormat="1" ht="43.5" customHeight="1">
      <c r="A2" s="398"/>
      <c r="B2" s="399"/>
      <c r="C2" s="399"/>
      <c r="D2" s="404" t="s">
        <v>79</v>
      </c>
      <c r="E2" s="405"/>
      <c r="F2" s="405"/>
      <c r="G2" s="405"/>
      <c r="H2" s="405"/>
      <c r="I2" s="405"/>
      <c r="J2" s="405"/>
      <c r="K2" s="405"/>
      <c r="L2" s="405"/>
      <c r="M2" s="405"/>
      <c r="N2" s="405"/>
      <c r="O2" s="405"/>
      <c r="P2" s="405"/>
      <c r="Q2" s="405"/>
      <c r="R2" s="405"/>
      <c r="S2" s="405"/>
      <c r="T2" s="405"/>
      <c r="U2" s="405"/>
      <c r="V2" s="406"/>
    </row>
    <row r="3" spans="1:22" s="6" customFormat="1" ht="64.5" customHeight="1">
      <c r="A3" s="400"/>
      <c r="B3" s="401"/>
      <c r="C3" s="401"/>
      <c r="D3" s="407" t="s">
        <v>77</v>
      </c>
      <c r="E3" s="408"/>
      <c r="F3" s="408"/>
      <c r="G3" s="408"/>
      <c r="H3" s="408"/>
      <c r="I3" s="408"/>
      <c r="J3" s="408"/>
      <c r="K3" s="408"/>
      <c r="L3" s="408"/>
      <c r="M3" s="408"/>
      <c r="N3" s="408"/>
      <c r="O3" s="408"/>
      <c r="P3" s="408"/>
      <c r="Q3" s="408"/>
      <c r="R3" s="408"/>
      <c r="S3" s="408"/>
      <c r="T3" s="408"/>
      <c r="U3" s="408"/>
      <c r="V3" s="409"/>
    </row>
    <row r="4" spans="1:22" s="6" customFormat="1" ht="43.5" customHeight="1" thickBot="1">
      <c r="A4" s="402"/>
      <c r="B4" s="403"/>
      <c r="C4" s="403"/>
      <c r="D4" s="323" t="s">
        <v>209</v>
      </c>
      <c r="E4" s="236"/>
      <c r="F4" s="236"/>
      <c r="G4" s="236"/>
      <c r="H4" s="236"/>
      <c r="I4" s="236"/>
      <c r="J4" s="236"/>
      <c r="K4" s="236"/>
      <c r="L4" s="236"/>
      <c r="M4" s="236"/>
      <c r="N4" s="236"/>
      <c r="O4" s="236"/>
      <c r="P4" s="236"/>
      <c r="Q4" s="236"/>
      <c r="R4" s="236"/>
      <c r="S4" s="236"/>
      <c r="T4" s="236"/>
      <c r="U4" s="237"/>
      <c r="V4" s="47" t="s">
        <v>68</v>
      </c>
    </row>
    <row r="5" spans="1:22" s="6" customFormat="1" ht="43.5" customHeight="1" thickBot="1">
      <c r="A5" s="316" t="s">
        <v>0</v>
      </c>
      <c r="B5" s="317"/>
      <c r="C5" s="318"/>
      <c r="D5" s="414" t="s">
        <v>140</v>
      </c>
      <c r="E5" s="415"/>
      <c r="F5" s="415"/>
      <c r="G5" s="415"/>
      <c r="H5" s="415"/>
      <c r="I5" s="415"/>
      <c r="J5" s="415"/>
      <c r="K5" s="415"/>
      <c r="L5" s="415"/>
      <c r="M5" s="415"/>
      <c r="N5" s="415"/>
      <c r="O5" s="415"/>
      <c r="P5" s="415"/>
      <c r="Q5" s="415"/>
      <c r="R5" s="415"/>
      <c r="S5" s="415"/>
      <c r="T5" s="415"/>
      <c r="U5" s="415"/>
      <c r="V5" s="416"/>
    </row>
    <row r="6" spans="1:22" s="6" customFormat="1" ht="43.5" customHeight="1" thickBot="1">
      <c r="A6" s="319" t="s">
        <v>2</v>
      </c>
      <c r="B6" s="320"/>
      <c r="C6" s="321"/>
      <c r="D6" s="417" t="s">
        <v>80</v>
      </c>
      <c r="E6" s="418"/>
      <c r="F6" s="418"/>
      <c r="G6" s="418"/>
      <c r="H6" s="418"/>
      <c r="I6" s="418"/>
      <c r="J6" s="418"/>
      <c r="K6" s="418"/>
      <c r="L6" s="418"/>
      <c r="M6" s="418"/>
      <c r="N6" s="418"/>
      <c r="O6" s="418"/>
      <c r="P6" s="418"/>
      <c r="Q6" s="418"/>
      <c r="R6" s="418"/>
      <c r="S6" s="418"/>
      <c r="T6" s="418"/>
      <c r="U6" s="418"/>
      <c r="V6" s="419"/>
    </row>
    <row r="7" spans="1:22" s="7" customFormat="1" ht="32.25" customHeight="1">
      <c r="A7" s="420" t="s">
        <v>44</v>
      </c>
      <c r="B7" s="395" t="s">
        <v>45</v>
      </c>
      <c r="C7" s="410" t="s">
        <v>46</v>
      </c>
      <c r="D7" s="412" t="s">
        <v>163</v>
      </c>
      <c r="E7" s="413"/>
      <c r="F7" s="395" t="s">
        <v>241</v>
      </c>
      <c r="G7" s="395"/>
      <c r="H7" s="395"/>
      <c r="I7" s="395"/>
      <c r="J7" s="395"/>
      <c r="K7" s="395"/>
      <c r="L7" s="395"/>
      <c r="M7" s="395"/>
      <c r="N7" s="395"/>
      <c r="O7" s="395"/>
      <c r="P7" s="395"/>
      <c r="Q7" s="395"/>
      <c r="R7" s="395"/>
      <c r="S7" s="395"/>
      <c r="T7" s="395" t="s">
        <v>48</v>
      </c>
      <c r="U7" s="395"/>
      <c r="V7" s="396" t="s">
        <v>335</v>
      </c>
    </row>
    <row r="8" spans="1:24" s="7" customFormat="1" ht="66" customHeight="1" thickBot="1">
      <c r="A8" s="421"/>
      <c r="B8" s="422"/>
      <c r="C8" s="411"/>
      <c r="D8" s="48" t="s">
        <v>164</v>
      </c>
      <c r="E8" s="48" t="s">
        <v>165</v>
      </c>
      <c r="F8" s="48" t="s">
        <v>47</v>
      </c>
      <c r="G8" s="50" t="s">
        <v>12</v>
      </c>
      <c r="H8" s="50" t="s">
        <v>13</v>
      </c>
      <c r="I8" s="50" t="s">
        <v>14</v>
      </c>
      <c r="J8" s="50" t="s">
        <v>15</v>
      </c>
      <c r="K8" s="50" t="s">
        <v>16</v>
      </c>
      <c r="L8" s="50" t="s">
        <v>336</v>
      </c>
      <c r="M8" s="50" t="s">
        <v>337</v>
      </c>
      <c r="N8" s="50" t="s">
        <v>338</v>
      </c>
      <c r="O8" s="50" t="s">
        <v>339</v>
      </c>
      <c r="P8" s="50" t="s">
        <v>340</v>
      </c>
      <c r="Q8" s="50" t="s">
        <v>341</v>
      </c>
      <c r="R8" s="50" t="s">
        <v>342</v>
      </c>
      <c r="S8" s="49" t="s">
        <v>17</v>
      </c>
      <c r="T8" s="49" t="s">
        <v>49</v>
      </c>
      <c r="U8" s="49" t="s">
        <v>50</v>
      </c>
      <c r="V8" s="397"/>
      <c r="W8" s="191"/>
      <c r="X8" s="191"/>
    </row>
    <row r="9" spans="1:26" s="8" customFormat="1" ht="34.5" customHeight="1">
      <c r="A9" s="376" t="s">
        <v>141</v>
      </c>
      <c r="B9" s="373" t="s">
        <v>230</v>
      </c>
      <c r="C9" s="381" t="s">
        <v>238</v>
      </c>
      <c r="D9" s="384" t="s">
        <v>143</v>
      </c>
      <c r="E9" s="384"/>
      <c r="F9" s="35" t="s">
        <v>18</v>
      </c>
      <c r="G9" s="192">
        <v>0</v>
      </c>
      <c r="H9" s="192">
        <v>0</v>
      </c>
      <c r="I9" s="192">
        <v>1</v>
      </c>
      <c r="J9" s="192">
        <v>0</v>
      </c>
      <c r="K9" s="192">
        <v>0</v>
      </c>
      <c r="L9" s="192"/>
      <c r="M9" s="192"/>
      <c r="N9" s="192"/>
      <c r="O9" s="192"/>
      <c r="P9" s="192"/>
      <c r="Q9" s="192"/>
      <c r="R9" s="192"/>
      <c r="S9" s="40">
        <f aca="true" t="shared" si="0" ref="S9:S56">SUM(G9:K9)</f>
        <v>1</v>
      </c>
      <c r="T9" s="352">
        <f>SUM(U9:U15)</f>
        <v>0.1</v>
      </c>
      <c r="U9" s="355">
        <v>0.03</v>
      </c>
      <c r="V9" s="426" t="s">
        <v>303</v>
      </c>
      <c r="W9" s="189"/>
      <c r="X9" s="190"/>
      <c r="Y9" s="190"/>
      <c r="Z9" s="190"/>
    </row>
    <row r="10" spans="1:26" s="8" customFormat="1" ht="34.5" customHeight="1" thickBot="1">
      <c r="A10" s="377"/>
      <c r="B10" s="374"/>
      <c r="C10" s="371"/>
      <c r="D10" s="369"/>
      <c r="E10" s="369"/>
      <c r="F10" s="36" t="s">
        <v>19</v>
      </c>
      <c r="G10" s="193">
        <v>0</v>
      </c>
      <c r="H10" s="193">
        <v>0</v>
      </c>
      <c r="I10" s="193">
        <v>1</v>
      </c>
      <c r="J10" s="193">
        <v>0</v>
      </c>
      <c r="K10" s="193">
        <v>0</v>
      </c>
      <c r="L10" s="193"/>
      <c r="M10" s="193"/>
      <c r="N10" s="193"/>
      <c r="O10" s="193"/>
      <c r="P10" s="193"/>
      <c r="Q10" s="193"/>
      <c r="R10" s="193"/>
      <c r="S10" s="41">
        <f t="shared" si="0"/>
        <v>1</v>
      </c>
      <c r="T10" s="353"/>
      <c r="U10" s="356"/>
      <c r="V10" s="427"/>
      <c r="W10" s="190"/>
      <c r="X10" s="190"/>
      <c r="Y10" s="190"/>
      <c r="Z10" s="190"/>
    </row>
    <row r="11" spans="1:26" s="8" customFormat="1" ht="34.5" customHeight="1">
      <c r="A11" s="377"/>
      <c r="B11" s="374"/>
      <c r="C11" s="371" t="s">
        <v>237</v>
      </c>
      <c r="D11" s="370" t="s">
        <v>143</v>
      </c>
      <c r="E11" s="369"/>
      <c r="F11" s="35" t="s">
        <v>18</v>
      </c>
      <c r="G11" s="193">
        <v>0</v>
      </c>
      <c r="H11" s="193">
        <v>0</v>
      </c>
      <c r="I11" s="193">
        <v>1</v>
      </c>
      <c r="J11" s="193">
        <v>0</v>
      </c>
      <c r="K11" s="193">
        <v>0</v>
      </c>
      <c r="L11" s="207"/>
      <c r="M11" s="207"/>
      <c r="N11" s="207"/>
      <c r="O11" s="207"/>
      <c r="P11" s="207"/>
      <c r="Q11" s="207"/>
      <c r="R11" s="207"/>
      <c r="S11" s="40">
        <f t="shared" si="0"/>
        <v>1</v>
      </c>
      <c r="T11" s="353"/>
      <c r="U11" s="356">
        <v>0.02</v>
      </c>
      <c r="V11" s="428" t="s">
        <v>304</v>
      </c>
      <c r="W11" s="189"/>
      <c r="X11" s="190"/>
      <c r="Y11" s="190"/>
      <c r="Z11" s="190"/>
    </row>
    <row r="12" spans="1:26" s="8" customFormat="1" ht="34.5" customHeight="1" thickBot="1">
      <c r="A12" s="377"/>
      <c r="B12" s="374"/>
      <c r="C12" s="371"/>
      <c r="D12" s="383"/>
      <c r="E12" s="369"/>
      <c r="F12" s="36" t="s">
        <v>19</v>
      </c>
      <c r="G12" s="193">
        <v>0</v>
      </c>
      <c r="H12" s="193">
        <v>0</v>
      </c>
      <c r="I12" s="193">
        <v>1</v>
      </c>
      <c r="J12" s="193">
        <v>0</v>
      </c>
      <c r="K12" s="193">
        <v>0</v>
      </c>
      <c r="L12" s="193"/>
      <c r="M12" s="193"/>
      <c r="N12" s="193"/>
      <c r="O12" s="193"/>
      <c r="P12" s="193"/>
      <c r="Q12" s="193"/>
      <c r="R12" s="193"/>
      <c r="S12" s="41">
        <f t="shared" si="0"/>
        <v>1</v>
      </c>
      <c r="T12" s="353"/>
      <c r="U12" s="356"/>
      <c r="V12" s="388"/>
      <c r="W12" s="190"/>
      <c r="X12" s="190"/>
      <c r="Y12" s="190"/>
      <c r="Z12" s="190"/>
    </row>
    <row r="13" spans="1:26" s="8" customFormat="1" ht="34.5" customHeight="1">
      <c r="A13" s="377"/>
      <c r="B13" s="374"/>
      <c r="C13" s="371" t="s">
        <v>239</v>
      </c>
      <c r="D13" s="370" t="s">
        <v>143</v>
      </c>
      <c r="E13" s="369"/>
      <c r="F13" s="35" t="s">
        <v>18</v>
      </c>
      <c r="G13" s="193">
        <v>0</v>
      </c>
      <c r="H13" s="193">
        <v>0</v>
      </c>
      <c r="I13" s="193">
        <v>1</v>
      </c>
      <c r="J13" s="193">
        <v>0</v>
      </c>
      <c r="K13" s="193">
        <v>0</v>
      </c>
      <c r="L13" s="207"/>
      <c r="M13" s="207"/>
      <c r="N13" s="207"/>
      <c r="O13" s="207"/>
      <c r="P13" s="207"/>
      <c r="Q13" s="207"/>
      <c r="R13" s="207"/>
      <c r="S13" s="40">
        <f t="shared" si="0"/>
        <v>1</v>
      </c>
      <c r="T13" s="353"/>
      <c r="U13" s="356">
        <v>0.02</v>
      </c>
      <c r="V13" s="429" t="s">
        <v>305</v>
      </c>
      <c r="W13" s="189"/>
      <c r="X13" s="190"/>
      <c r="Y13" s="190"/>
      <c r="Z13" s="190"/>
    </row>
    <row r="14" spans="1:26" s="8" customFormat="1" ht="34.5" customHeight="1" thickBot="1">
      <c r="A14" s="377"/>
      <c r="B14" s="374"/>
      <c r="C14" s="371"/>
      <c r="D14" s="383"/>
      <c r="E14" s="369"/>
      <c r="F14" s="36" t="s">
        <v>19</v>
      </c>
      <c r="G14" s="193">
        <v>0</v>
      </c>
      <c r="H14" s="193">
        <v>0</v>
      </c>
      <c r="I14" s="193">
        <v>1</v>
      </c>
      <c r="J14" s="193">
        <v>0</v>
      </c>
      <c r="K14" s="193">
        <v>0</v>
      </c>
      <c r="L14" s="193"/>
      <c r="M14" s="193"/>
      <c r="N14" s="193"/>
      <c r="O14" s="193"/>
      <c r="P14" s="193"/>
      <c r="Q14" s="193"/>
      <c r="R14" s="193"/>
      <c r="S14" s="41">
        <f t="shared" si="0"/>
        <v>1</v>
      </c>
      <c r="T14" s="353"/>
      <c r="U14" s="356"/>
      <c r="V14" s="388"/>
      <c r="W14" s="190"/>
      <c r="X14" s="190"/>
      <c r="Y14" s="190"/>
      <c r="Z14" s="190"/>
    </row>
    <row r="15" spans="1:26" s="8" customFormat="1" ht="34.5" customHeight="1">
      <c r="A15" s="377"/>
      <c r="B15" s="374"/>
      <c r="C15" s="371" t="s">
        <v>210</v>
      </c>
      <c r="D15" s="370" t="s">
        <v>143</v>
      </c>
      <c r="E15" s="369"/>
      <c r="F15" s="35" t="s">
        <v>18</v>
      </c>
      <c r="G15" s="193">
        <v>0.4615</v>
      </c>
      <c r="H15" s="193">
        <v>0.1545</v>
      </c>
      <c r="I15" s="193">
        <v>0.077</v>
      </c>
      <c r="J15" s="193">
        <v>0.077</v>
      </c>
      <c r="K15" s="193">
        <v>0.23</v>
      </c>
      <c r="L15" s="207"/>
      <c r="M15" s="207"/>
      <c r="N15" s="207"/>
      <c r="O15" s="207"/>
      <c r="P15" s="207"/>
      <c r="Q15" s="207"/>
      <c r="R15" s="207"/>
      <c r="S15" s="40">
        <f t="shared" si="0"/>
        <v>0.9999999999999999</v>
      </c>
      <c r="T15" s="353"/>
      <c r="U15" s="356">
        <v>0.03</v>
      </c>
      <c r="V15" s="430" t="s">
        <v>261</v>
      </c>
      <c r="W15" s="189"/>
      <c r="X15" s="190"/>
      <c r="Y15" s="190"/>
      <c r="Z15" s="190"/>
    </row>
    <row r="16" spans="1:26" s="8" customFormat="1" ht="34.5" customHeight="1" thickBot="1">
      <c r="A16" s="377"/>
      <c r="B16" s="375"/>
      <c r="C16" s="372"/>
      <c r="D16" s="386"/>
      <c r="E16" s="370"/>
      <c r="F16" s="39" t="s">
        <v>19</v>
      </c>
      <c r="G16" s="194">
        <v>0.4615</v>
      </c>
      <c r="H16" s="194">
        <v>0.1545</v>
      </c>
      <c r="I16" s="194">
        <v>0.077</v>
      </c>
      <c r="J16" s="194">
        <v>0.077</v>
      </c>
      <c r="K16" s="194">
        <v>0.23</v>
      </c>
      <c r="L16" s="194"/>
      <c r="M16" s="194"/>
      <c r="N16" s="194"/>
      <c r="O16" s="194"/>
      <c r="P16" s="194"/>
      <c r="Q16" s="194"/>
      <c r="R16" s="194"/>
      <c r="S16" s="42">
        <f t="shared" si="0"/>
        <v>0.9999999999999999</v>
      </c>
      <c r="T16" s="425"/>
      <c r="U16" s="389"/>
      <c r="V16" s="431"/>
      <c r="W16" s="190"/>
      <c r="X16" s="190"/>
      <c r="Y16" s="190"/>
      <c r="Z16" s="190"/>
    </row>
    <row r="17" spans="1:26" s="8" customFormat="1" ht="34.5" customHeight="1">
      <c r="A17" s="377"/>
      <c r="B17" s="378" t="s">
        <v>87</v>
      </c>
      <c r="C17" s="381" t="s">
        <v>211</v>
      </c>
      <c r="D17" s="382" t="s">
        <v>143</v>
      </c>
      <c r="E17" s="384"/>
      <c r="F17" s="35" t="s">
        <v>18</v>
      </c>
      <c r="G17" s="192">
        <v>0.2</v>
      </c>
      <c r="H17" s="192">
        <v>0.2</v>
      </c>
      <c r="I17" s="192">
        <v>0.2</v>
      </c>
      <c r="J17" s="192">
        <v>0.2</v>
      </c>
      <c r="K17" s="192">
        <v>0.2</v>
      </c>
      <c r="L17" s="192"/>
      <c r="M17" s="192"/>
      <c r="N17" s="192"/>
      <c r="O17" s="192"/>
      <c r="P17" s="192"/>
      <c r="Q17" s="192"/>
      <c r="R17" s="192"/>
      <c r="S17" s="40">
        <f t="shared" si="0"/>
        <v>1</v>
      </c>
      <c r="T17" s="352">
        <f>SUM(U17:U23)</f>
        <v>0.2</v>
      </c>
      <c r="U17" s="355">
        <v>0.07</v>
      </c>
      <c r="V17" s="387" t="s">
        <v>306</v>
      </c>
      <c r="W17" s="189"/>
      <c r="X17" s="190"/>
      <c r="Y17" s="190"/>
      <c r="Z17" s="190"/>
    </row>
    <row r="18" spans="1:26" s="8" customFormat="1" ht="34.5" customHeight="1" thickBot="1">
      <c r="A18" s="377"/>
      <c r="B18" s="379"/>
      <c r="C18" s="371"/>
      <c r="D18" s="383"/>
      <c r="E18" s="369"/>
      <c r="F18" s="36" t="s">
        <v>19</v>
      </c>
      <c r="G18" s="193">
        <v>0.2</v>
      </c>
      <c r="H18" s="193">
        <v>0.2</v>
      </c>
      <c r="I18" s="193">
        <v>0.2</v>
      </c>
      <c r="J18" s="193">
        <v>0.2</v>
      </c>
      <c r="K18" s="193">
        <v>0.2</v>
      </c>
      <c r="L18" s="193"/>
      <c r="M18" s="193"/>
      <c r="N18" s="193"/>
      <c r="O18" s="193"/>
      <c r="P18" s="193"/>
      <c r="Q18" s="193"/>
      <c r="R18" s="193"/>
      <c r="S18" s="41">
        <f t="shared" si="0"/>
        <v>1</v>
      </c>
      <c r="T18" s="353"/>
      <c r="U18" s="356"/>
      <c r="V18" s="388"/>
      <c r="W18" s="190"/>
      <c r="X18" s="190"/>
      <c r="Y18" s="190"/>
      <c r="Z18" s="190"/>
    </row>
    <row r="19" spans="1:26" s="8" customFormat="1" ht="34.5" customHeight="1">
      <c r="A19" s="377"/>
      <c r="B19" s="379"/>
      <c r="C19" s="371" t="s">
        <v>212</v>
      </c>
      <c r="D19" s="370" t="s">
        <v>143</v>
      </c>
      <c r="E19" s="369"/>
      <c r="F19" s="35" t="s">
        <v>18</v>
      </c>
      <c r="G19" s="193">
        <v>0.26</v>
      </c>
      <c r="H19" s="193">
        <v>0.16</v>
      </c>
      <c r="I19" s="193">
        <v>0.16</v>
      </c>
      <c r="J19" s="193">
        <v>0.26</v>
      </c>
      <c r="K19" s="193">
        <v>0.16</v>
      </c>
      <c r="L19" s="207"/>
      <c r="M19" s="207"/>
      <c r="N19" s="207"/>
      <c r="O19" s="207"/>
      <c r="P19" s="207"/>
      <c r="Q19" s="207"/>
      <c r="R19" s="207"/>
      <c r="S19" s="40">
        <f t="shared" si="0"/>
        <v>1</v>
      </c>
      <c r="T19" s="353"/>
      <c r="U19" s="356">
        <v>0.04</v>
      </c>
      <c r="V19" s="350" t="s">
        <v>292</v>
      </c>
      <c r="W19" s="189"/>
      <c r="X19" s="190"/>
      <c r="Y19" s="190"/>
      <c r="Z19" s="190"/>
    </row>
    <row r="20" spans="1:26" s="8" customFormat="1" ht="34.5" customHeight="1" thickBot="1">
      <c r="A20" s="377"/>
      <c r="B20" s="379"/>
      <c r="C20" s="371"/>
      <c r="D20" s="383"/>
      <c r="E20" s="369"/>
      <c r="F20" s="36" t="s">
        <v>19</v>
      </c>
      <c r="G20" s="193">
        <v>0.26</v>
      </c>
      <c r="H20" s="193">
        <v>0.16</v>
      </c>
      <c r="I20" s="193">
        <v>0.16</v>
      </c>
      <c r="J20" s="193">
        <v>0.26</v>
      </c>
      <c r="K20" s="193">
        <v>0.16</v>
      </c>
      <c r="L20" s="193"/>
      <c r="M20" s="193"/>
      <c r="N20" s="193"/>
      <c r="O20" s="193"/>
      <c r="P20" s="193"/>
      <c r="Q20" s="193"/>
      <c r="R20" s="193"/>
      <c r="S20" s="41">
        <f t="shared" si="0"/>
        <v>1</v>
      </c>
      <c r="T20" s="353"/>
      <c r="U20" s="356"/>
      <c r="V20" s="365"/>
      <c r="W20" s="190"/>
      <c r="X20" s="190"/>
      <c r="Y20" s="190"/>
      <c r="Z20" s="190"/>
    </row>
    <row r="21" spans="1:26" s="8" customFormat="1" ht="34.5" customHeight="1">
      <c r="A21" s="377"/>
      <c r="B21" s="379"/>
      <c r="C21" s="371" t="s">
        <v>229</v>
      </c>
      <c r="D21" s="370" t="s">
        <v>143</v>
      </c>
      <c r="E21" s="369"/>
      <c r="F21" s="35" t="s">
        <v>18</v>
      </c>
      <c r="G21" s="193">
        <v>0.2</v>
      </c>
      <c r="H21" s="193">
        <v>0.2</v>
      </c>
      <c r="I21" s="193">
        <v>0.2</v>
      </c>
      <c r="J21" s="193">
        <v>0.2</v>
      </c>
      <c r="K21" s="193">
        <v>0.2</v>
      </c>
      <c r="L21" s="207"/>
      <c r="M21" s="207"/>
      <c r="N21" s="207"/>
      <c r="O21" s="207"/>
      <c r="P21" s="207"/>
      <c r="Q21" s="207"/>
      <c r="R21" s="207"/>
      <c r="S21" s="40">
        <f t="shared" si="0"/>
        <v>1</v>
      </c>
      <c r="T21" s="353"/>
      <c r="U21" s="356">
        <v>0.03</v>
      </c>
      <c r="V21" s="350" t="s">
        <v>307</v>
      </c>
      <c r="W21" s="189"/>
      <c r="X21" s="190"/>
      <c r="Y21" s="190"/>
      <c r="Z21" s="190"/>
    </row>
    <row r="22" spans="1:26" s="8" customFormat="1" ht="34.5" customHeight="1" thickBot="1">
      <c r="A22" s="377"/>
      <c r="B22" s="379"/>
      <c r="C22" s="371"/>
      <c r="D22" s="383"/>
      <c r="E22" s="369"/>
      <c r="F22" s="36" t="s">
        <v>19</v>
      </c>
      <c r="G22" s="193">
        <v>0.2</v>
      </c>
      <c r="H22" s="193">
        <v>0.2</v>
      </c>
      <c r="I22" s="193">
        <v>0.2</v>
      </c>
      <c r="J22" s="193">
        <v>0.2</v>
      </c>
      <c r="K22" s="193">
        <v>0.2</v>
      </c>
      <c r="L22" s="193"/>
      <c r="M22" s="193"/>
      <c r="N22" s="193"/>
      <c r="O22" s="193"/>
      <c r="P22" s="193"/>
      <c r="Q22" s="193"/>
      <c r="R22" s="193"/>
      <c r="S22" s="41">
        <f t="shared" si="0"/>
        <v>1</v>
      </c>
      <c r="T22" s="353"/>
      <c r="U22" s="356"/>
      <c r="V22" s="365"/>
      <c r="W22" s="190"/>
      <c r="X22" s="190"/>
      <c r="Y22" s="190"/>
      <c r="Z22" s="190"/>
    </row>
    <row r="23" spans="1:26" s="14" customFormat="1" ht="34.5" customHeight="1">
      <c r="A23" s="377"/>
      <c r="B23" s="379"/>
      <c r="C23" s="371" t="s">
        <v>213</v>
      </c>
      <c r="D23" s="390" t="s">
        <v>143</v>
      </c>
      <c r="E23" s="392"/>
      <c r="F23" s="35" t="s">
        <v>18</v>
      </c>
      <c r="G23" s="193">
        <v>0.2</v>
      </c>
      <c r="H23" s="193">
        <v>0.2</v>
      </c>
      <c r="I23" s="193">
        <v>0.2</v>
      </c>
      <c r="J23" s="193">
        <v>0.2</v>
      </c>
      <c r="K23" s="193">
        <v>0.2</v>
      </c>
      <c r="L23" s="207"/>
      <c r="M23" s="207"/>
      <c r="N23" s="207"/>
      <c r="O23" s="207"/>
      <c r="P23" s="207"/>
      <c r="Q23" s="207"/>
      <c r="R23" s="207"/>
      <c r="S23" s="40">
        <f t="shared" si="0"/>
        <v>1</v>
      </c>
      <c r="T23" s="353"/>
      <c r="U23" s="359">
        <v>0.06</v>
      </c>
      <c r="V23" s="350" t="s">
        <v>308</v>
      </c>
      <c r="W23" s="189"/>
      <c r="X23" s="190"/>
      <c r="Y23" s="190"/>
      <c r="Z23" s="190"/>
    </row>
    <row r="24" spans="1:26" s="14" customFormat="1" ht="34.5" customHeight="1" thickBot="1">
      <c r="A24" s="377"/>
      <c r="B24" s="380"/>
      <c r="C24" s="394"/>
      <c r="D24" s="391"/>
      <c r="E24" s="393"/>
      <c r="F24" s="37" t="s">
        <v>19</v>
      </c>
      <c r="G24" s="195">
        <v>0.2</v>
      </c>
      <c r="H24" s="195">
        <v>0.2</v>
      </c>
      <c r="I24" s="195">
        <v>0.2</v>
      </c>
      <c r="J24" s="195">
        <v>0.2</v>
      </c>
      <c r="K24" s="195">
        <v>0.2</v>
      </c>
      <c r="L24" s="195"/>
      <c r="M24" s="195"/>
      <c r="N24" s="195"/>
      <c r="O24" s="195"/>
      <c r="P24" s="195"/>
      <c r="Q24" s="195"/>
      <c r="R24" s="195"/>
      <c r="S24" s="43">
        <f t="shared" si="0"/>
        <v>1</v>
      </c>
      <c r="T24" s="354"/>
      <c r="U24" s="360"/>
      <c r="V24" s="351"/>
      <c r="W24" s="190"/>
      <c r="X24" s="190"/>
      <c r="Y24" s="190"/>
      <c r="Z24" s="190"/>
    </row>
    <row r="25" spans="1:26" s="8" customFormat="1" ht="34.5" customHeight="1">
      <c r="A25" s="377"/>
      <c r="B25" s="378" t="s">
        <v>228</v>
      </c>
      <c r="C25" s="381" t="s">
        <v>224</v>
      </c>
      <c r="D25" s="382" t="s">
        <v>143</v>
      </c>
      <c r="E25" s="384"/>
      <c r="F25" s="35" t="s">
        <v>18</v>
      </c>
      <c r="G25" s="192">
        <v>0.2</v>
      </c>
      <c r="H25" s="192">
        <v>0.2</v>
      </c>
      <c r="I25" s="192">
        <v>0.2</v>
      </c>
      <c r="J25" s="192">
        <v>0.2</v>
      </c>
      <c r="K25" s="192">
        <v>0.2</v>
      </c>
      <c r="L25" s="192"/>
      <c r="M25" s="192"/>
      <c r="N25" s="192"/>
      <c r="O25" s="192"/>
      <c r="P25" s="192"/>
      <c r="Q25" s="192"/>
      <c r="R25" s="192"/>
      <c r="S25" s="40">
        <f t="shared" si="0"/>
        <v>1</v>
      </c>
      <c r="T25" s="352">
        <f>SUM(U25:U27)</f>
        <v>0.1</v>
      </c>
      <c r="U25" s="355">
        <v>0.06</v>
      </c>
      <c r="V25" s="387" t="s">
        <v>309</v>
      </c>
      <c r="W25" s="189"/>
      <c r="X25" s="190"/>
      <c r="Y25" s="190"/>
      <c r="Z25" s="190"/>
    </row>
    <row r="26" spans="1:26" s="8" customFormat="1" ht="34.5" customHeight="1" thickBot="1">
      <c r="A26" s="377"/>
      <c r="B26" s="379"/>
      <c r="C26" s="371"/>
      <c r="D26" s="383"/>
      <c r="E26" s="369"/>
      <c r="F26" s="36" t="s">
        <v>19</v>
      </c>
      <c r="G26" s="193">
        <v>0.2</v>
      </c>
      <c r="H26" s="193">
        <v>0.2</v>
      </c>
      <c r="I26" s="193">
        <v>0.2</v>
      </c>
      <c r="J26" s="193">
        <v>0.2</v>
      </c>
      <c r="K26" s="193">
        <v>0.2</v>
      </c>
      <c r="L26" s="193"/>
      <c r="M26" s="193"/>
      <c r="N26" s="193"/>
      <c r="O26" s="193"/>
      <c r="P26" s="193"/>
      <c r="Q26" s="193"/>
      <c r="R26" s="193"/>
      <c r="S26" s="41">
        <f t="shared" si="0"/>
        <v>1</v>
      </c>
      <c r="T26" s="353"/>
      <c r="U26" s="356"/>
      <c r="V26" s="388"/>
      <c r="W26" s="190"/>
      <c r="X26" s="190"/>
      <c r="Y26" s="190"/>
      <c r="Z26" s="190"/>
    </row>
    <row r="27" spans="1:26" s="8" customFormat="1" ht="34.5" customHeight="1">
      <c r="A27" s="377"/>
      <c r="B27" s="379"/>
      <c r="C27" s="371" t="s">
        <v>227</v>
      </c>
      <c r="D27" s="370" t="s">
        <v>143</v>
      </c>
      <c r="E27" s="369"/>
      <c r="F27" s="35" t="s">
        <v>18</v>
      </c>
      <c r="G27" s="193">
        <v>0.215</v>
      </c>
      <c r="H27" s="193">
        <v>0.19</v>
      </c>
      <c r="I27" s="193">
        <v>0.19</v>
      </c>
      <c r="J27" s="193">
        <v>0.215</v>
      </c>
      <c r="K27" s="193">
        <v>0.19</v>
      </c>
      <c r="L27" s="207"/>
      <c r="M27" s="207"/>
      <c r="N27" s="207"/>
      <c r="O27" s="207"/>
      <c r="P27" s="207"/>
      <c r="Q27" s="207"/>
      <c r="R27" s="207"/>
      <c r="S27" s="40">
        <f t="shared" si="0"/>
        <v>1</v>
      </c>
      <c r="T27" s="353"/>
      <c r="U27" s="356">
        <v>0.04</v>
      </c>
      <c r="V27" s="350" t="s">
        <v>310</v>
      </c>
      <c r="W27" s="189"/>
      <c r="X27" s="190"/>
      <c r="Y27" s="190"/>
      <c r="Z27" s="190"/>
    </row>
    <row r="28" spans="1:26" s="8" customFormat="1" ht="34.5" customHeight="1" thickBot="1">
      <c r="A28" s="377"/>
      <c r="B28" s="380"/>
      <c r="C28" s="394"/>
      <c r="D28" s="423"/>
      <c r="E28" s="424"/>
      <c r="F28" s="37" t="s">
        <v>19</v>
      </c>
      <c r="G28" s="195">
        <v>0.215</v>
      </c>
      <c r="H28" s="195">
        <v>0.19</v>
      </c>
      <c r="I28" s="195">
        <v>0.19</v>
      </c>
      <c r="J28" s="195">
        <v>0.215</v>
      </c>
      <c r="K28" s="195">
        <v>0.19</v>
      </c>
      <c r="L28" s="195"/>
      <c r="M28" s="195"/>
      <c r="N28" s="195"/>
      <c r="O28" s="195"/>
      <c r="P28" s="195"/>
      <c r="Q28" s="195"/>
      <c r="R28" s="195"/>
      <c r="S28" s="43">
        <f t="shared" si="0"/>
        <v>1</v>
      </c>
      <c r="T28" s="354"/>
      <c r="U28" s="368"/>
      <c r="V28" s="351"/>
      <c r="W28" s="190"/>
      <c r="X28" s="190"/>
      <c r="Y28" s="190"/>
      <c r="Z28" s="190"/>
    </row>
    <row r="29" spans="1:26" s="8" customFormat="1" ht="34.5" customHeight="1">
      <c r="A29" s="377"/>
      <c r="B29" s="378" t="s">
        <v>84</v>
      </c>
      <c r="C29" s="381" t="s">
        <v>240</v>
      </c>
      <c r="D29" s="382" t="s">
        <v>143</v>
      </c>
      <c r="E29" s="384"/>
      <c r="F29" s="35" t="s">
        <v>18</v>
      </c>
      <c r="G29" s="192">
        <v>0.1</v>
      </c>
      <c r="H29" s="192">
        <v>0.2</v>
      </c>
      <c r="I29" s="192">
        <v>0.2</v>
      </c>
      <c r="J29" s="192">
        <v>0.25</v>
      </c>
      <c r="K29" s="192">
        <v>0.25</v>
      </c>
      <c r="L29" s="192"/>
      <c r="M29" s="192"/>
      <c r="N29" s="192"/>
      <c r="O29" s="192"/>
      <c r="P29" s="192"/>
      <c r="Q29" s="192"/>
      <c r="R29" s="192"/>
      <c r="S29" s="40">
        <f t="shared" si="0"/>
        <v>1</v>
      </c>
      <c r="T29" s="352">
        <f>SUM(U29:U35)</f>
        <v>0.2</v>
      </c>
      <c r="U29" s="355">
        <v>0.08</v>
      </c>
      <c r="V29" s="387" t="s">
        <v>311</v>
      </c>
      <c r="W29" s="189"/>
      <c r="X29" s="190"/>
      <c r="Y29" s="190"/>
      <c r="Z29" s="190"/>
    </row>
    <row r="30" spans="1:26" s="8" customFormat="1" ht="34.5" customHeight="1" thickBot="1">
      <c r="A30" s="377"/>
      <c r="B30" s="379"/>
      <c r="C30" s="371"/>
      <c r="D30" s="383"/>
      <c r="E30" s="369"/>
      <c r="F30" s="36" t="s">
        <v>19</v>
      </c>
      <c r="G30" s="193">
        <v>0.1</v>
      </c>
      <c r="H30" s="193">
        <v>0.2</v>
      </c>
      <c r="I30" s="193">
        <v>0.2</v>
      </c>
      <c r="J30" s="193">
        <v>0.25</v>
      </c>
      <c r="K30" s="193">
        <v>0.25</v>
      </c>
      <c r="L30" s="193"/>
      <c r="M30" s="193"/>
      <c r="N30" s="193"/>
      <c r="O30" s="193"/>
      <c r="P30" s="193"/>
      <c r="Q30" s="193"/>
      <c r="R30" s="193"/>
      <c r="S30" s="41">
        <f t="shared" si="0"/>
        <v>1</v>
      </c>
      <c r="T30" s="353"/>
      <c r="U30" s="356"/>
      <c r="V30" s="388"/>
      <c r="W30" s="190"/>
      <c r="X30" s="190"/>
      <c r="Y30" s="190"/>
      <c r="Z30" s="190"/>
    </row>
    <row r="31" spans="1:26" s="8" customFormat="1" ht="34.5" customHeight="1">
      <c r="A31" s="377"/>
      <c r="B31" s="379"/>
      <c r="C31" s="371" t="s">
        <v>214</v>
      </c>
      <c r="D31" s="370" t="s">
        <v>143</v>
      </c>
      <c r="E31" s="369"/>
      <c r="F31" s="35" t="s">
        <v>18</v>
      </c>
      <c r="G31" s="193">
        <v>0.1</v>
      </c>
      <c r="H31" s="193">
        <v>0.225</v>
      </c>
      <c r="I31" s="193">
        <v>0.225</v>
      </c>
      <c r="J31" s="193">
        <v>0.225</v>
      </c>
      <c r="K31" s="193">
        <v>0.225</v>
      </c>
      <c r="L31" s="207"/>
      <c r="M31" s="207"/>
      <c r="N31" s="207"/>
      <c r="O31" s="207"/>
      <c r="P31" s="207"/>
      <c r="Q31" s="207"/>
      <c r="R31" s="207"/>
      <c r="S31" s="40">
        <f t="shared" si="0"/>
        <v>1</v>
      </c>
      <c r="T31" s="353"/>
      <c r="U31" s="356">
        <v>0.05</v>
      </c>
      <c r="V31" s="350" t="s">
        <v>312</v>
      </c>
      <c r="W31" s="189"/>
      <c r="X31" s="190"/>
      <c r="Y31" s="190"/>
      <c r="Z31" s="190"/>
    </row>
    <row r="32" spans="1:26" s="8" customFormat="1" ht="34.5" customHeight="1" thickBot="1">
      <c r="A32" s="377"/>
      <c r="B32" s="379"/>
      <c r="C32" s="371"/>
      <c r="D32" s="383"/>
      <c r="E32" s="369"/>
      <c r="F32" s="36" t="s">
        <v>19</v>
      </c>
      <c r="G32" s="193">
        <v>0.1</v>
      </c>
      <c r="H32" s="193">
        <v>0.225</v>
      </c>
      <c r="I32" s="193">
        <v>0.225</v>
      </c>
      <c r="J32" s="193">
        <v>0.225</v>
      </c>
      <c r="K32" s="193">
        <v>0.225</v>
      </c>
      <c r="L32" s="193"/>
      <c r="M32" s="193"/>
      <c r="N32" s="193"/>
      <c r="O32" s="193"/>
      <c r="P32" s="193"/>
      <c r="Q32" s="193"/>
      <c r="R32" s="193"/>
      <c r="S32" s="41">
        <f t="shared" si="0"/>
        <v>1</v>
      </c>
      <c r="T32" s="353"/>
      <c r="U32" s="356"/>
      <c r="V32" s="365"/>
      <c r="W32" s="190"/>
      <c r="X32" s="190"/>
      <c r="Y32" s="190"/>
      <c r="Z32" s="190"/>
    </row>
    <row r="33" spans="1:26" s="8" customFormat="1" ht="34.5" customHeight="1">
      <c r="A33" s="377"/>
      <c r="B33" s="379"/>
      <c r="C33" s="371" t="s">
        <v>236</v>
      </c>
      <c r="D33" s="370" t="s">
        <v>143</v>
      </c>
      <c r="E33" s="369"/>
      <c r="F33" s="35" t="s">
        <v>18</v>
      </c>
      <c r="G33" s="193">
        <v>0.2</v>
      </c>
      <c r="H33" s="193">
        <v>0.2</v>
      </c>
      <c r="I33" s="193">
        <v>0.2</v>
      </c>
      <c r="J33" s="193">
        <v>0.2</v>
      </c>
      <c r="K33" s="193">
        <v>0.2</v>
      </c>
      <c r="L33" s="207"/>
      <c r="M33" s="207"/>
      <c r="N33" s="207"/>
      <c r="O33" s="207"/>
      <c r="P33" s="207"/>
      <c r="Q33" s="207"/>
      <c r="R33" s="207"/>
      <c r="S33" s="40">
        <f t="shared" si="0"/>
        <v>1</v>
      </c>
      <c r="T33" s="353"/>
      <c r="U33" s="356">
        <v>0.02</v>
      </c>
      <c r="V33" s="350" t="s">
        <v>313</v>
      </c>
      <c r="W33" s="189"/>
      <c r="X33" s="190"/>
      <c r="Y33" s="190"/>
      <c r="Z33" s="190"/>
    </row>
    <row r="34" spans="1:26" s="8" customFormat="1" ht="65.1" customHeight="1" thickBot="1">
      <c r="A34" s="377"/>
      <c r="B34" s="379"/>
      <c r="C34" s="371"/>
      <c r="D34" s="383"/>
      <c r="E34" s="369"/>
      <c r="F34" s="36" t="s">
        <v>19</v>
      </c>
      <c r="G34" s="193">
        <v>0.2</v>
      </c>
      <c r="H34" s="193">
        <v>0.2</v>
      </c>
      <c r="I34" s="193">
        <v>0.2</v>
      </c>
      <c r="J34" s="193">
        <v>0.2</v>
      </c>
      <c r="K34" s="193">
        <v>0.2</v>
      </c>
      <c r="L34" s="193"/>
      <c r="M34" s="193"/>
      <c r="N34" s="193"/>
      <c r="O34" s="193"/>
      <c r="P34" s="193"/>
      <c r="Q34" s="193"/>
      <c r="R34" s="193"/>
      <c r="S34" s="41">
        <f t="shared" si="0"/>
        <v>1</v>
      </c>
      <c r="T34" s="353"/>
      <c r="U34" s="356"/>
      <c r="V34" s="365"/>
      <c r="W34" s="190"/>
      <c r="X34" s="190"/>
      <c r="Y34" s="190"/>
      <c r="Z34" s="190"/>
    </row>
    <row r="35" spans="1:26" s="14" customFormat="1" ht="34.5" customHeight="1">
      <c r="A35" s="377"/>
      <c r="B35" s="379"/>
      <c r="C35" s="371" t="s">
        <v>215</v>
      </c>
      <c r="D35" s="390" t="s">
        <v>143</v>
      </c>
      <c r="E35" s="392"/>
      <c r="F35" s="35" t="s">
        <v>18</v>
      </c>
      <c r="G35" s="193">
        <v>0.2</v>
      </c>
      <c r="H35" s="193">
        <v>0.2</v>
      </c>
      <c r="I35" s="193">
        <v>0.2</v>
      </c>
      <c r="J35" s="193">
        <v>0.2</v>
      </c>
      <c r="K35" s="193">
        <v>0.2</v>
      </c>
      <c r="L35" s="207"/>
      <c r="M35" s="207"/>
      <c r="N35" s="207"/>
      <c r="O35" s="207"/>
      <c r="P35" s="207"/>
      <c r="Q35" s="207"/>
      <c r="R35" s="207"/>
      <c r="S35" s="40">
        <f t="shared" si="0"/>
        <v>1</v>
      </c>
      <c r="T35" s="353"/>
      <c r="U35" s="359">
        <v>0.05</v>
      </c>
      <c r="V35" s="350" t="s">
        <v>314</v>
      </c>
      <c r="W35" s="189"/>
      <c r="X35" s="190"/>
      <c r="Y35" s="190"/>
      <c r="Z35" s="190"/>
    </row>
    <row r="36" spans="1:26" s="14" customFormat="1" ht="34.5" customHeight="1" thickBot="1">
      <c r="A36" s="377"/>
      <c r="B36" s="380"/>
      <c r="C36" s="394"/>
      <c r="D36" s="391"/>
      <c r="E36" s="393"/>
      <c r="F36" s="37" t="s">
        <v>19</v>
      </c>
      <c r="G36" s="195">
        <v>0.2</v>
      </c>
      <c r="H36" s="195">
        <v>0.2</v>
      </c>
      <c r="I36" s="195">
        <v>0.2</v>
      </c>
      <c r="J36" s="195">
        <v>0.2</v>
      </c>
      <c r="K36" s="195">
        <v>0.2</v>
      </c>
      <c r="L36" s="195"/>
      <c r="M36" s="195"/>
      <c r="N36" s="195"/>
      <c r="O36" s="195"/>
      <c r="P36" s="195"/>
      <c r="Q36" s="195"/>
      <c r="R36" s="195"/>
      <c r="S36" s="43">
        <f t="shared" si="0"/>
        <v>1</v>
      </c>
      <c r="T36" s="354"/>
      <c r="U36" s="360"/>
      <c r="V36" s="351"/>
      <c r="W36" s="190"/>
      <c r="X36" s="190"/>
      <c r="Y36" s="190"/>
      <c r="Z36" s="190"/>
    </row>
    <row r="37" spans="1:26" s="8" customFormat="1" ht="34.5" customHeight="1">
      <c r="A37" s="377"/>
      <c r="B37" s="373" t="s">
        <v>142</v>
      </c>
      <c r="C37" s="381" t="s">
        <v>216</v>
      </c>
      <c r="D37" s="382" t="s">
        <v>143</v>
      </c>
      <c r="E37" s="384"/>
      <c r="F37" s="35" t="s">
        <v>18</v>
      </c>
      <c r="G37" s="192">
        <v>0.1</v>
      </c>
      <c r="H37" s="192">
        <v>0.2</v>
      </c>
      <c r="I37" s="192">
        <v>0.2</v>
      </c>
      <c r="J37" s="192">
        <v>0.25</v>
      </c>
      <c r="K37" s="192">
        <v>0.25</v>
      </c>
      <c r="L37" s="192"/>
      <c r="M37" s="192"/>
      <c r="N37" s="192"/>
      <c r="O37" s="192"/>
      <c r="P37" s="192"/>
      <c r="Q37" s="192"/>
      <c r="R37" s="192"/>
      <c r="S37" s="40">
        <f t="shared" si="0"/>
        <v>1</v>
      </c>
      <c r="T37" s="352">
        <f>SUM(U37:U43)</f>
        <v>0.2</v>
      </c>
      <c r="U37" s="355">
        <v>0.04</v>
      </c>
      <c r="V37" s="366" t="s">
        <v>315</v>
      </c>
      <c r="W37" s="189"/>
      <c r="X37" s="190"/>
      <c r="Y37" s="190"/>
      <c r="Z37" s="190"/>
    </row>
    <row r="38" spans="1:26" s="8" customFormat="1" ht="72.95" customHeight="1" thickBot="1">
      <c r="A38" s="377"/>
      <c r="B38" s="374"/>
      <c r="C38" s="371"/>
      <c r="D38" s="383"/>
      <c r="E38" s="369"/>
      <c r="F38" s="36" t="s">
        <v>19</v>
      </c>
      <c r="G38" s="194">
        <v>0</v>
      </c>
      <c r="H38" s="194">
        <v>0.2</v>
      </c>
      <c r="I38" s="194">
        <v>0.3</v>
      </c>
      <c r="J38" s="194">
        <v>0.25</v>
      </c>
      <c r="K38" s="194">
        <v>0.25</v>
      </c>
      <c r="L38" s="194"/>
      <c r="M38" s="194"/>
      <c r="N38" s="194"/>
      <c r="O38" s="194"/>
      <c r="P38" s="194"/>
      <c r="Q38" s="194"/>
      <c r="R38" s="194"/>
      <c r="S38" s="41">
        <f t="shared" si="0"/>
        <v>1</v>
      </c>
      <c r="T38" s="353"/>
      <c r="U38" s="356"/>
      <c r="V38" s="367"/>
      <c r="W38" s="190"/>
      <c r="X38" s="190"/>
      <c r="Y38" s="190"/>
      <c r="Z38" s="190"/>
    </row>
    <row r="39" spans="1:26" s="8" customFormat="1" ht="34.5" customHeight="1">
      <c r="A39" s="377"/>
      <c r="B39" s="374"/>
      <c r="C39" s="371" t="s">
        <v>217</v>
      </c>
      <c r="D39" s="370" t="s">
        <v>143</v>
      </c>
      <c r="E39" s="369"/>
      <c r="F39" s="35" t="s">
        <v>18</v>
      </c>
      <c r="G39" s="193">
        <v>0.1</v>
      </c>
      <c r="H39" s="193">
        <v>0.2</v>
      </c>
      <c r="I39" s="193">
        <v>0.2</v>
      </c>
      <c r="J39" s="193">
        <v>0.25</v>
      </c>
      <c r="K39" s="193">
        <v>0.25</v>
      </c>
      <c r="L39" s="207"/>
      <c r="M39" s="207"/>
      <c r="N39" s="207"/>
      <c r="O39" s="207"/>
      <c r="P39" s="207"/>
      <c r="Q39" s="207"/>
      <c r="R39" s="207"/>
      <c r="S39" s="40">
        <f t="shared" si="0"/>
        <v>1</v>
      </c>
      <c r="T39" s="353"/>
      <c r="U39" s="356">
        <v>0.06</v>
      </c>
      <c r="V39" s="366" t="s">
        <v>298</v>
      </c>
      <c r="W39" s="189"/>
      <c r="X39" s="190"/>
      <c r="Y39" s="190"/>
      <c r="Z39" s="190"/>
    </row>
    <row r="40" spans="1:26" s="8" customFormat="1" ht="34.5" customHeight="1" thickBot="1">
      <c r="A40" s="377"/>
      <c r="B40" s="374"/>
      <c r="C40" s="371"/>
      <c r="D40" s="383"/>
      <c r="E40" s="369"/>
      <c r="F40" s="36" t="s">
        <v>19</v>
      </c>
      <c r="G40" s="193">
        <v>0</v>
      </c>
      <c r="H40" s="193">
        <v>0.2</v>
      </c>
      <c r="I40" s="193">
        <v>0.3</v>
      </c>
      <c r="J40" s="193">
        <v>0.25</v>
      </c>
      <c r="K40" s="193">
        <v>0.25</v>
      </c>
      <c r="L40" s="193"/>
      <c r="M40" s="193"/>
      <c r="N40" s="193"/>
      <c r="O40" s="193"/>
      <c r="P40" s="193"/>
      <c r="Q40" s="193"/>
      <c r="R40" s="193"/>
      <c r="S40" s="41">
        <f t="shared" si="0"/>
        <v>1</v>
      </c>
      <c r="T40" s="353"/>
      <c r="U40" s="356"/>
      <c r="V40" s="367"/>
      <c r="W40" s="190"/>
      <c r="X40" s="190"/>
      <c r="Y40" s="190"/>
      <c r="Z40" s="190"/>
    </row>
    <row r="41" spans="1:26" s="8" customFormat="1" ht="34.5" customHeight="1">
      <c r="A41" s="377"/>
      <c r="B41" s="374"/>
      <c r="C41" s="371" t="s">
        <v>222</v>
      </c>
      <c r="D41" s="370" t="s">
        <v>143</v>
      </c>
      <c r="E41" s="369"/>
      <c r="F41" s="35" t="s">
        <v>18</v>
      </c>
      <c r="G41" s="193">
        <v>0.1</v>
      </c>
      <c r="H41" s="193">
        <v>0.1</v>
      </c>
      <c r="I41" s="193">
        <v>0.3</v>
      </c>
      <c r="J41" s="193">
        <v>0.3</v>
      </c>
      <c r="K41" s="193">
        <v>0.2</v>
      </c>
      <c r="L41" s="207"/>
      <c r="M41" s="207"/>
      <c r="N41" s="207"/>
      <c r="O41" s="207"/>
      <c r="P41" s="207"/>
      <c r="Q41" s="207"/>
      <c r="R41" s="207"/>
      <c r="S41" s="40">
        <f t="shared" si="0"/>
        <v>1</v>
      </c>
      <c r="T41" s="353"/>
      <c r="U41" s="356">
        <v>0.04</v>
      </c>
      <c r="V41" s="366" t="s">
        <v>294</v>
      </c>
      <c r="W41" s="189"/>
      <c r="X41" s="190"/>
      <c r="Y41" s="190"/>
      <c r="Z41" s="190"/>
    </row>
    <row r="42" spans="1:26" s="8" customFormat="1" ht="34.5" customHeight="1" thickBot="1">
      <c r="A42" s="377"/>
      <c r="B42" s="374"/>
      <c r="C42" s="371"/>
      <c r="D42" s="383"/>
      <c r="E42" s="369"/>
      <c r="F42" s="36" t="s">
        <v>19</v>
      </c>
      <c r="G42" s="193">
        <v>0.1</v>
      </c>
      <c r="H42" s="193">
        <v>0.1</v>
      </c>
      <c r="I42" s="193">
        <v>0.3</v>
      </c>
      <c r="J42" s="193">
        <v>0.3</v>
      </c>
      <c r="K42" s="193">
        <v>0.2</v>
      </c>
      <c r="L42" s="193"/>
      <c r="M42" s="193"/>
      <c r="N42" s="193"/>
      <c r="O42" s="193"/>
      <c r="P42" s="193"/>
      <c r="Q42" s="193"/>
      <c r="R42" s="193"/>
      <c r="S42" s="41">
        <f t="shared" si="0"/>
        <v>1</v>
      </c>
      <c r="T42" s="353"/>
      <c r="U42" s="356"/>
      <c r="V42" s="367"/>
      <c r="W42" s="190"/>
      <c r="X42" s="190"/>
      <c r="Y42" s="190"/>
      <c r="Z42" s="190"/>
    </row>
    <row r="43" spans="1:26" s="14" customFormat="1" ht="34.5" customHeight="1">
      <c r="A43" s="377"/>
      <c r="B43" s="374"/>
      <c r="C43" s="371" t="s">
        <v>223</v>
      </c>
      <c r="D43" s="390" t="s">
        <v>143</v>
      </c>
      <c r="E43" s="392"/>
      <c r="F43" s="35" t="s">
        <v>18</v>
      </c>
      <c r="G43" s="193">
        <v>0.3</v>
      </c>
      <c r="H43" s="193">
        <v>0.15</v>
      </c>
      <c r="I43" s="193">
        <v>0.175</v>
      </c>
      <c r="J43" s="193">
        <v>0.2</v>
      </c>
      <c r="K43" s="193">
        <v>0.175</v>
      </c>
      <c r="L43" s="207"/>
      <c r="M43" s="207"/>
      <c r="N43" s="207"/>
      <c r="O43" s="207"/>
      <c r="P43" s="207"/>
      <c r="Q43" s="207"/>
      <c r="R43" s="207"/>
      <c r="S43" s="40">
        <f t="shared" si="0"/>
        <v>1</v>
      </c>
      <c r="T43" s="353"/>
      <c r="U43" s="359">
        <v>0.06</v>
      </c>
      <c r="V43" s="366" t="s">
        <v>295</v>
      </c>
      <c r="W43" s="189"/>
      <c r="X43" s="190"/>
      <c r="Y43" s="190"/>
      <c r="Z43" s="190"/>
    </row>
    <row r="44" spans="1:26" s="14" customFormat="1" ht="34.5" customHeight="1" thickBot="1">
      <c r="A44" s="377"/>
      <c r="B44" s="432"/>
      <c r="C44" s="394"/>
      <c r="D44" s="391"/>
      <c r="E44" s="393"/>
      <c r="F44" s="37" t="s">
        <v>19</v>
      </c>
      <c r="G44" s="195">
        <v>0.3</v>
      </c>
      <c r="H44" s="195">
        <v>0.15</v>
      </c>
      <c r="I44" s="195">
        <v>0.175</v>
      </c>
      <c r="J44" s="195">
        <v>0.2</v>
      </c>
      <c r="K44" s="195">
        <v>0.175</v>
      </c>
      <c r="L44" s="195"/>
      <c r="M44" s="195"/>
      <c r="N44" s="195"/>
      <c r="O44" s="195"/>
      <c r="P44" s="195"/>
      <c r="Q44" s="195"/>
      <c r="R44" s="195"/>
      <c r="S44" s="43">
        <f t="shared" si="0"/>
        <v>1</v>
      </c>
      <c r="T44" s="354"/>
      <c r="U44" s="360"/>
      <c r="V44" s="367"/>
      <c r="W44" s="190"/>
      <c r="X44" s="190"/>
      <c r="Y44" s="190"/>
      <c r="Z44" s="190"/>
    </row>
    <row r="45" spans="1:26" s="6" customFormat="1" ht="34.5" customHeight="1">
      <c r="A45" s="377"/>
      <c r="B45" s="373" t="s">
        <v>83</v>
      </c>
      <c r="C45" s="381" t="s">
        <v>221</v>
      </c>
      <c r="D45" s="382" t="s">
        <v>143</v>
      </c>
      <c r="E45" s="384"/>
      <c r="F45" s="35" t="s">
        <v>18</v>
      </c>
      <c r="G45" s="192">
        <v>0.22</v>
      </c>
      <c r="H45" s="192">
        <v>0.19</v>
      </c>
      <c r="I45" s="192">
        <v>0.2</v>
      </c>
      <c r="J45" s="192">
        <v>0.2</v>
      </c>
      <c r="K45" s="192">
        <v>0.19</v>
      </c>
      <c r="L45" s="192"/>
      <c r="M45" s="192"/>
      <c r="N45" s="192"/>
      <c r="O45" s="192"/>
      <c r="P45" s="192"/>
      <c r="Q45" s="192"/>
      <c r="R45" s="192"/>
      <c r="S45" s="40">
        <f t="shared" si="0"/>
        <v>1</v>
      </c>
      <c r="T45" s="352">
        <f>SUM(U45:U55)</f>
        <v>0.2</v>
      </c>
      <c r="U45" s="355">
        <v>0.03</v>
      </c>
      <c r="V45" s="385" t="s">
        <v>316</v>
      </c>
      <c r="W45" s="189"/>
      <c r="X45" s="191"/>
      <c r="Y45" s="191"/>
      <c r="Z45" s="191"/>
    </row>
    <row r="46" spans="1:26" s="6" customFormat="1" ht="34.5" customHeight="1" thickBot="1">
      <c r="A46" s="377"/>
      <c r="B46" s="374"/>
      <c r="C46" s="371"/>
      <c r="D46" s="383"/>
      <c r="E46" s="369"/>
      <c r="F46" s="36" t="s">
        <v>19</v>
      </c>
      <c r="G46" s="193">
        <v>0.22</v>
      </c>
      <c r="H46" s="193">
        <v>0.19</v>
      </c>
      <c r="I46" s="193">
        <v>0.2</v>
      </c>
      <c r="J46" s="193">
        <v>0</v>
      </c>
      <c r="K46" s="193">
        <v>0.39</v>
      </c>
      <c r="L46" s="193"/>
      <c r="M46" s="193"/>
      <c r="N46" s="193"/>
      <c r="O46" s="193"/>
      <c r="P46" s="193"/>
      <c r="Q46" s="193"/>
      <c r="R46" s="193"/>
      <c r="S46" s="41">
        <f t="shared" si="0"/>
        <v>1</v>
      </c>
      <c r="T46" s="353"/>
      <c r="U46" s="356"/>
      <c r="V46" s="365"/>
      <c r="W46" s="190"/>
      <c r="X46" s="191"/>
      <c r="Y46" s="191"/>
      <c r="Z46" s="191"/>
    </row>
    <row r="47" spans="1:26" s="6" customFormat="1" ht="34.5" customHeight="1">
      <c r="A47" s="377"/>
      <c r="B47" s="374"/>
      <c r="C47" s="371" t="s">
        <v>218</v>
      </c>
      <c r="D47" s="370" t="s">
        <v>143</v>
      </c>
      <c r="E47" s="369"/>
      <c r="F47" s="35" t="s">
        <v>18</v>
      </c>
      <c r="G47" s="193">
        <v>0.2</v>
      </c>
      <c r="H47" s="193">
        <v>0.2</v>
      </c>
      <c r="I47" s="193">
        <v>0.2</v>
      </c>
      <c r="J47" s="193">
        <v>0.2</v>
      </c>
      <c r="K47" s="193">
        <v>0.2</v>
      </c>
      <c r="L47" s="207"/>
      <c r="M47" s="207"/>
      <c r="N47" s="207"/>
      <c r="O47" s="207"/>
      <c r="P47" s="207"/>
      <c r="Q47" s="207"/>
      <c r="R47" s="207"/>
      <c r="S47" s="40">
        <f t="shared" si="0"/>
        <v>1</v>
      </c>
      <c r="T47" s="353"/>
      <c r="U47" s="356">
        <v>0.03</v>
      </c>
      <c r="V47" s="350" t="s">
        <v>317</v>
      </c>
      <c r="W47" s="189"/>
      <c r="X47" s="191"/>
      <c r="Y47" s="191"/>
      <c r="Z47" s="191"/>
    </row>
    <row r="48" spans="1:26" s="6" customFormat="1" ht="34.5" customHeight="1" thickBot="1">
      <c r="A48" s="377"/>
      <c r="B48" s="374"/>
      <c r="C48" s="371"/>
      <c r="D48" s="383"/>
      <c r="E48" s="369"/>
      <c r="F48" s="36" t="s">
        <v>19</v>
      </c>
      <c r="G48" s="193">
        <v>0.2</v>
      </c>
      <c r="H48" s="193">
        <v>0.2</v>
      </c>
      <c r="I48" s="193">
        <v>0.2</v>
      </c>
      <c r="J48" s="193">
        <v>0.2</v>
      </c>
      <c r="K48" s="193">
        <v>0.2</v>
      </c>
      <c r="L48" s="193"/>
      <c r="M48" s="193"/>
      <c r="N48" s="193"/>
      <c r="O48" s="193"/>
      <c r="P48" s="193"/>
      <c r="Q48" s="193"/>
      <c r="R48" s="193"/>
      <c r="S48" s="41">
        <f t="shared" si="0"/>
        <v>1</v>
      </c>
      <c r="T48" s="353"/>
      <c r="U48" s="356"/>
      <c r="V48" s="365"/>
      <c r="W48" s="190"/>
      <c r="X48" s="191"/>
      <c r="Y48" s="191"/>
      <c r="Z48" s="191"/>
    </row>
    <row r="49" spans="1:26" s="6" customFormat="1" ht="34.5" customHeight="1">
      <c r="A49" s="377"/>
      <c r="B49" s="374"/>
      <c r="C49" s="371" t="s">
        <v>219</v>
      </c>
      <c r="D49" s="370" t="s">
        <v>143</v>
      </c>
      <c r="E49" s="369"/>
      <c r="F49" s="35" t="s">
        <v>18</v>
      </c>
      <c r="G49" s="193">
        <v>0.2</v>
      </c>
      <c r="H49" s="193">
        <v>0.2</v>
      </c>
      <c r="I49" s="193">
        <v>0.2</v>
      </c>
      <c r="J49" s="193">
        <v>0.2</v>
      </c>
      <c r="K49" s="193">
        <v>0.2</v>
      </c>
      <c r="L49" s="207"/>
      <c r="M49" s="207"/>
      <c r="N49" s="207"/>
      <c r="O49" s="207"/>
      <c r="P49" s="207"/>
      <c r="Q49" s="207"/>
      <c r="R49" s="207"/>
      <c r="S49" s="40">
        <f t="shared" si="0"/>
        <v>1</v>
      </c>
      <c r="T49" s="353"/>
      <c r="U49" s="356">
        <v>0.02</v>
      </c>
      <c r="V49" s="366" t="s">
        <v>318</v>
      </c>
      <c r="W49" s="189"/>
      <c r="X49" s="191"/>
      <c r="Y49" s="191"/>
      <c r="Z49" s="191"/>
    </row>
    <row r="50" spans="1:26" s="6" customFormat="1" ht="34.5" customHeight="1" thickBot="1">
      <c r="A50" s="377"/>
      <c r="B50" s="374"/>
      <c r="C50" s="371"/>
      <c r="D50" s="383"/>
      <c r="E50" s="369"/>
      <c r="F50" s="36" t="s">
        <v>19</v>
      </c>
      <c r="G50" s="193">
        <v>0.2</v>
      </c>
      <c r="H50" s="193">
        <v>0.2</v>
      </c>
      <c r="I50" s="193">
        <v>0.2</v>
      </c>
      <c r="J50" s="193">
        <v>0.2</v>
      </c>
      <c r="K50" s="193">
        <v>0.2</v>
      </c>
      <c r="L50" s="193"/>
      <c r="M50" s="193"/>
      <c r="N50" s="193"/>
      <c r="O50" s="193"/>
      <c r="P50" s="193"/>
      <c r="Q50" s="193"/>
      <c r="R50" s="193"/>
      <c r="S50" s="41">
        <f t="shared" si="0"/>
        <v>1</v>
      </c>
      <c r="T50" s="353"/>
      <c r="U50" s="356"/>
      <c r="V50" s="367"/>
      <c r="W50" s="190"/>
      <c r="X50" s="191"/>
      <c r="Y50" s="191"/>
      <c r="Z50" s="191"/>
    </row>
    <row r="51" spans="1:26" s="6" customFormat="1" ht="34.5" customHeight="1">
      <c r="A51" s="377"/>
      <c r="B51" s="374"/>
      <c r="C51" s="371" t="s">
        <v>226</v>
      </c>
      <c r="D51" s="370" t="s">
        <v>143</v>
      </c>
      <c r="E51" s="369"/>
      <c r="F51" s="35" t="s">
        <v>18</v>
      </c>
      <c r="G51" s="193">
        <v>0.2</v>
      </c>
      <c r="H51" s="193">
        <v>0.2</v>
      </c>
      <c r="I51" s="193">
        <v>0.2</v>
      </c>
      <c r="J51" s="193">
        <v>0.2</v>
      </c>
      <c r="K51" s="193">
        <v>0.2</v>
      </c>
      <c r="L51" s="207"/>
      <c r="M51" s="207"/>
      <c r="N51" s="207"/>
      <c r="O51" s="207"/>
      <c r="P51" s="207"/>
      <c r="Q51" s="207"/>
      <c r="R51" s="207"/>
      <c r="S51" s="40">
        <f t="shared" si="0"/>
        <v>1</v>
      </c>
      <c r="T51" s="353"/>
      <c r="U51" s="356">
        <v>0.06</v>
      </c>
      <c r="V51" s="366" t="s">
        <v>319</v>
      </c>
      <c r="W51" s="189"/>
      <c r="X51" s="191"/>
      <c r="Y51" s="191"/>
      <c r="Z51" s="191"/>
    </row>
    <row r="52" spans="1:26" s="6" customFormat="1" ht="34.5" customHeight="1" thickBot="1">
      <c r="A52" s="377"/>
      <c r="B52" s="374"/>
      <c r="C52" s="371"/>
      <c r="D52" s="383"/>
      <c r="E52" s="369"/>
      <c r="F52" s="36" t="s">
        <v>19</v>
      </c>
      <c r="G52" s="193">
        <v>0.2</v>
      </c>
      <c r="H52" s="193">
        <v>0.2</v>
      </c>
      <c r="I52" s="193">
        <v>0.2</v>
      </c>
      <c r="J52" s="193">
        <v>0.2</v>
      </c>
      <c r="K52" s="193">
        <v>0.2</v>
      </c>
      <c r="L52" s="193"/>
      <c r="M52" s="193"/>
      <c r="N52" s="193"/>
      <c r="O52" s="193"/>
      <c r="P52" s="193"/>
      <c r="Q52" s="193"/>
      <c r="R52" s="193"/>
      <c r="S52" s="41">
        <f t="shared" si="0"/>
        <v>1</v>
      </c>
      <c r="T52" s="353"/>
      <c r="U52" s="356"/>
      <c r="V52" s="367"/>
      <c r="W52" s="190"/>
      <c r="X52" s="191"/>
      <c r="Y52" s="191"/>
      <c r="Z52" s="191"/>
    </row>
    <row r="53" spans="1:26" s="6" customFormat="1" ht="34.5" customHeight="1">
      <c r="A53" s="377"/>
      <c r="B53" s="374"/>
      <c r="C53" s="371" t="s">
        <v>220</v>
      </c>
      <c r="D53" s="370" t="s">
        <v>143</v>
      </c>
      <c r="E53" s="369"/>
      <c r="F53" s="35" t="s">
        <v>18</v>
      </c>
      <c r="G53" s="193">
        <v>0.145</v>
      </c>
      <c r="H53" s="193">
        <v>0.225</v>
      </c>
      <c r="I53" s="193">
        <v>0.225</v>
      </c>
      <c r="J53" s="193">
        <v>0.225</v>
      </c>
      <c r="K53" s="193">
        <v>0.18</v>
      </c>
      <c r="L53" s="207"/>
      <c r="M53" s="207"/>
      <c r="N53" s="207"/>
      <c r="O53" s="207"/>
      <c r="P53" s="207"/>
      <c r="Q53" s="207"/>
      <c r="R53" s="207"/>
      <c r="S53" s="40">
        <f t="shared" si="0"/>
        <v>1</v>
      </c>
      <c r="T53" s="353"/>
      <c r="U53" s="356">
        <v>0.04</v>
      </c>
      <c r="V53" s="350" t="s">
        <v>320</v>
      </c>
      <c r="W53" s="189"/>
      <c r="X53" s="191"/>
      <c r="Y53" s="191"/>
      <c r="Z53" s="191"/>
    </row>
    <row r="54" spans="1:26" s="6" customFormat="1" ht="34.5" customHeight="1" thickBot="1">
      <c r="A54" s="377"/>
      <c r="B54" s="374"/>
      <c r="C54" s="371"/>
      <c r="D54" s="383"/>
      <c r="E54" s="369"/>
      <c r="F54" s="36" t="s">
        <v>19</v>
      </c>
      <c r="G54" s="193">
        <v>0.145</v>
      </c>
      <c r="H54" s="193">
        <v>0.225</v>
      </c>
      <c r="I54" s="193">
        <v>0.225</v>
      </c>
      <c r="J54" s="193">
        <v>0.225</v>
      </c>
      <c r="K54" s="193">
        <v>0.18</v>
      </c>
      <c r="L54" s="193"/>
      <c r="M54" s="193"/>
      <c r="N54" s="193"/>
      <c r="O54" s="193"/>
      <c r="P54" s="193"/>
      <c r="Q54" s="193"/>
      <c r="R54" s="193"/>
      <c r="S54" s="41">
        <f t="shared" si="0"/>
        <v>1</v>
      </c>
      <c r="T54" s="353"/>
      <c r="U54" s="356"/>
      <c r="V54" s="365"/>
      <c r="W54" s="190"/>
      <c r="X54" s="191"/>
      <c r="Y54" s="191"/>
      <c r="Z54" s="191"/>
    </row>
    <row r="55" spans="1:26" s="6" customFormat="1" ht="54.95" customHeight="1">
      <c r="A55" s="377"/>
      <c r="B55" s="374"/>
      <c r="C55" s="371" t="s">
        <v>225</v>
      </c>
      <c r="D55" s="370" t="s">
        <v>143</v>
      </c>
      <c r="E55" s="369"/>
      <c r="F55" s="35" t="s">
        <v>18</v>
      </c>
      <c r="G55" s="193">
        <v>0.19</v>
      </c>
      <c r="H55" s="193">
        <v>0.19</v>
      </c>
      <c r="I55" s="193">
        <v>0.24</v>
      </c>
      <c r="J55" s="193">
        <v>0.19</v>
      </c>
      <c r="K55" s="193">
        <v>0.19</v>
      </c>
      <c r="L55" s="207"/>
      <c r="M55" s="207"/>
      <c r="N55" s="207"/>
      <c r="O55" s="207"/>
      <c r="P55" s="207"/>
      <c r="Q55" s="207"/>
      <c r="R55" s="207"/>
      <c r="S55" s="40">
        <f t="shared" si="0"/>
        <v>1</v>
      </c>
      <c r="T55" s="353"/>
      <c r="U55" s="356">
        <v>0.02</v>
      </c>
      <c r="V55" s="350" t="s">
        <v>321</v>
      </c>
      <c r="W55" s="189"/>
      <c r="X55" s="191"/>
      <c r="Y55" s="191"/>
      <c r="Z55" s="191"/>
    </row>
    <row r="56" spans="1:26" s="6" customFormat="1" ht="99.95" customHeight="1" thickBot="1">
      <c r="A56" s="377"/>
      <c r="B56" s="375"/>
      <c r="C56" s="372"/>
      <c r="D56" s="386"/>
      <c r="E56" s="370"/>
      <c r="F56" s="39" t="s">
        <v>19</v>
      </c>
      <c r="G56" s="194">
        <v>0.19</v>
      </c>
      <c r="H56" s="194">
        <v>0.19</v>
      </c>
      <c r="I56" s="194">
        <v>0.24</v>
      </c>
      <c r="J56" s="194">
        <v>0.19</v>
      </c>
      <c r="K56" s="194">
        <v>0.19</v>
      </c>
      <c r="L56" s="194"/>
      <c r="M56" s="194"/>
      <c r="N56" s="194"/>
      <c r="O56" s="194"/>
      <c r="P56" s="194"/>
      <c r="Q56" s="194"/>
      <c r="R56" s="194"/>
      <c r="S56" s="42">
        <f t="shared" si="0"/>
        <v>1</v>
      </c>
      <c r="T56" s="354"/>
      <c r="U56" s="368"/>
      <c r="V56" s="365"/>
      <c r="W56" s="190"/>
      <c r="X56" s="191"/>
      <c r="Y56" s="191"/>
      <c r="Z56" s="191"/>
    </row>
    <row r="57" spans="1:23" s="10" customFormat="1" ht="18.75" customHeight="1" thickBot="1">
      <c r="A57" s="361" t="s">
        <v>20</v>
      </c>
      <c r="B57" s="362"/>
      <c r="C57" s="362"/>
      <c r="D57" s="362"/>
      <c r="E57" s="362"/>
      <c r="F57" s="362"/>
      <c r="G57" s="362"/>
      <c r="H57" s="362"/>
      <c r="I57" s="362"/>
      <c r="J57" s="362"/>
      <c r="K57" s="362"/>
      <c r="L57" s="363"/>
      <c r="M57" s="363"/>
      <c r="N57" s="363"/>
      <c r="O57" s="363"/>
      <c r="P57" s="363"/>
      <c r="Q57" s="363"/>
      <c r="R57" s="363"/>
      <c r="S57" s="364"/>
      <c r="T57" s="44">
        <f>SUM(T9:T56)</f>
        <v>1</v>
      </c>
      <c r="U57" s="44">
        <f>SUM(U9:U56)</f>
        <v>1.0000000000000004</v>
      </c>
      <c r="V57" s="38"/>
      <c r="W57" s="9"/>
    </row>
    <row r="58" spans="1:21" ht="15">
      <c r="A58" s="8"/>
      <c r="B58" s="8"/>
      <c r="C58" s="12"/>
      <c r="D58" s="8"/>
      <c r="E58" s="8"/>
      <c r="F58" s="8"/>
      <c r="G58" s="8"/>
      <c r="H58" s="8"/>
      <c r="I58" s="8"/>
      <c r="J58" s="8"/>
      <c r="K58" s="8"/>
      <c r="L58" s="8"/>
      <c r="M58" s="8"/>
      <c r="N58" s="8"/>
      <c r="O58" s="8"/>
      <c r="P58" s="8"/>
      <c r="Q58" s="8"/>
      <c r="R58" s="8"/>
      <c r="S58" s="11"/>
      <c r="T58" s="11"/>
      <c r="U58" s="11"/>
    </row>
    <row r="59" spans="1:21" ht="15">
      <c r="A59" s="8"/>
      <c r="B59" s="8"/>
      <c r="C59" s="12"/>
      <c r="D59" s="8"/>
      <c r="E59" s="8"/>
      <c r="F59" s="8"/>
      <c r="G59" s="8"/>
      <c r="H59" s="8"/>
      <c r="I59" s="8"/>
      <c r="J59" s="8"/>
      <c r="K59" s="8"/>
      <c r="L59" s="8"/>
      <c r="M59" s="8"/>
      <c r="N59" s="8"/>
      <c r="O59" s="8"/>
      <c r="P59" s="8"/>
      <c r="Q59" s="8"/>
      <c r="R59" s="8"/>
      <c r="S59" s="11"/>
      <c r="T59" s="11"/>
      <c r="U59" s="11"/>
    </row>
    <row r="60" spans="1:21" ht="15">
      <c r="A60" s="28" t="s">
        <v>69</v>
      </c>
      <c r="B60" s="2"/>
      <c r="C60" s="2"/>
      <c r="D60" s="2"/>
      <c r="E60" s="2"/>
      <c r="F60" s="2"/>
      <c r="G60" s="2"/>
      <c r="H60" s="14"/>
      <c r="I60" s="8"/>
      <c r="J60" s="8"/>
      <c r="K60" s="8"/>
      <c r="L60" s="8"/>
      <c r="M60" s="8"/>
      <c r="N60" s="8"/>
      <c r="O60" s="8"/>
      <c r="P60" s="8"/>
      <c r="Q60" s="8"/>
      <c r="R60" s="8"/>
      <c r="S60" s="11"/>
      <c r="T60" s="11"/>
      <c r="U60" s="11"/>
    </row>
    <row r="61" spans="1:21" ht="15" customHeight="1">
      <c r="A61" s="30" t="s">
        <v>70</v>
      </c>
      <c r="B61" s="358" t="s">
        <v>71</v>
      </c>
      <c r="C61" s="358"/>
      <c r="D61" s="358"/>
      <c r="E61" s="358"/>
      <c r="F61" s="358"/>
      <c r="G61" s="358"/>
      <c r="H61" s="358"/>
      <c r="I61" s="309" t="s">
        <v>72</v>
      </c>
      <c r="J61" s="309"/>
      <c r="K61" s="309"/>
      <c r="L61" s="208"/>
      <c r="M61" s="208"/>
      <c r="N61" s="208"/>
      <c r="O61" s="208"/>
      <c r="P61" s="208"/>
      <c r="Q61" s="208"/>
      <c r="R61" s="208"/>
      <c r="S61" s="11"/>
      <c r="T61" s="11"/>
      <c r="U61" s="11"/>
    </row>
    <row r="62" spans="1:21" ht="33.75" customHeight="1">
      <c r="A62" s="29">
        <v>11</v>
      </c>
      <c r="B62" s="357" t="s">
        <v>73</v>
      </c>
      <c r="C62" s="357"/>
      <c r="D62" s="357"/>
      <c r="E62" s="357"/>
      <c r="F62" s="357"/>
      <c r="G62" s="357"/>
      <c r="H62" s="357"/>
      <c r="I62" s="357" t="s">
        <v>75</v>
      </c>
      <c r="J62" s="357"/>
      <c r="K62" s="357"/>
      <c r="L62" s="209"/>
      <c r="M62" s="209"/>
      <c r="N62" s="209"/>
      <c r="O62" s="209"/>
      <c r="P62" s="209"/>
      <c r="Q62" s="209"/>
      <c r="R62" s="209"/>
      <c r="S62" s="11"/>
      <c r="T62" s="11"/>
      <c r="U62" s="11"/>
    </row>
    <row r="63" spans="1:21" ht="15">
      <c r="A63" s="8"/>
      <c r="B63" s="8"/>
      <c r="C63" s="12"/>
      <c r="D63" s="8"/>
      <c r="E63" s="8"/>
      <c r="F63" s="8"/>
      <c r="G63" s="8"/>
      <c r="H63" s="8"/>
      <c r="I63" s="8"/>
      <c r="J63" s="8"/>
      <c r="K63" s="8"/>
      <c r="L63" s="8"/>
      <c r="M63" s="8"/>
      <c r="N63" s="8"/>
      <c r="O63" s="8"/>
      <c r="P63" s="8"/>
      <c r="Q63" s="8"/>
      <c r="R63" s="8"/>
      <c r="S63" s="11"/>
      <c r="T63" s="11"/>
      <c r="U63" s="11"/>
    </row>
    <row r="64" spans="1:21" ht="15">
      <c r="A64" s="8"/>
      <c r="B64" s="8"/>
      <c r="C64" s="12"/>
      <c r="D64" s="8"/>
      <c r="E64" s="8"/>
      <c r="F64" s="8"/>
      <c r="G64" s="8"/>
      <c r="H64" s="8"/>
      <c r="I64" s="8"/>
      <c r="J64" s="8"/>
      <c r="K64" s="8"/>
      <c r="L64" s="8"/>
      <c r="M64" s="8"/>
      <c r="N64" s="8"/>
      <c r="O64" s="8"/>
      <c r="P64" s="8"/>
      <c r="Q64" s="8"/>
      <c r="R64" s="8"/>
      <c r="S64" s="11"/>
      <c r="T64" s="11"/>
      <c r="U64" s="11"/>
    </row>
    <row r="65" spans="1:21" ht="15">
      <c r="A65" s="8"/>
      <c r="B65" s="8"/>
      <c r="C65" s="12"/>
      <c r="D65" s="8"/>
      <c r="E65" s="8"/>
      <c r="F65" s="8"/>
      <c r="G65" s="8"/>
      <c r="H65" s="8"/>
      <c r="I65" s="8"/>
      <c r="J65" s="8"/>
      <c r="K65" s="8"/>
      <c r="L65" s="8"/>
      <c r="M65" s="8"/>
      <c r="N65" s="8"/>
      <c r="O65" s="8"/>
      <c r="P65" s="8"/>
      <c r="Q65" s="8"/>
      <c r="R65" s="8"/>
      <c r="S65" s="11"/>
      <c r="T65" s="11"/>
      <c r="U65" s="11"/>
    </row>
    <row r="66" spans="1:21" ht="15">
      <c r="A66" s="8"/>
      <c r="B66" s="8"/>
      <c r="C66" s="12"/>
      <c r="D66" s="8"/>
      <c r="E66" s="8"/>
      <c r="F66" s="8"/>
      <c r="G66" s="8"/>
      <c r="H66" s="8"/>
      <c r="I66" s="8"/>
      <c r="J66" s="8"/>
      <c r="K66" s="8"/>
      <c r="L66" s="8"/>
      <c r="M66" s="8"/>
      <c r="N66" s="8"/>
      <c r="O66" s="8"/>
      <c r="P66" s="8"/>
      <c r="Q66" s="8"/>
      <c r="R66" s="8"/>
      <c r="S66" s="11"/>
      <c r="T66" s="11"/>
      <c r="U66" s="11"/>
    </row>
    <row r="67" spans="1:21" ht="15">
      <c r="A67" s="8"/>
      <c r="B67" s="8"/>
      <c r="C67" s="12"/>
      <c r="D67" s="8"/>
      <c r="E67" s="8"/>
      <c r="F67" s="8"/>
      <c r="G67" s="8"/>
      <c r="H67" s="8"/>
      <c r="I67" s="8"/>
      <c r="J67" s="8"/>
      <c r="K67" s="8"/>
      <c r="L67" s="8"/>
      <c r="M67" s="8"/>
      <c r="N67" s="8"/>
      <c r="O67" s="8"/>
      <c r="P67" s="8"/>
      <c r="Q67" s="8"/>
      <c r="R67" s="8"/>
      <c r="S67" s="11"/>
      <c r="T67" s="11"/>
      <c r="U67" s="11"/>
    </row>
    <row r="68" spans="1:21" ht="15">
      <c r="A68" s="8"/>
      <c r="B68" s="8"/>
      <c r="C68" s="12"/>
      <c r="D68" s="8"/>
      <c r="E68" s="8"/>
      <c r="F68" s="8"/>
      <c r="G68" s="8"/>
      <c r="H68" s="8"/>
      <c r="I68" s="8"/>
      <c r="J68" s="8"/>
      <c r="K68" s="8"/>
      <c r="L68" s="8"/>
      <c r="M68" s="8"/>
      <c r="N68" s="8"/>
      <c r="O68" s="8"/>
      <c r="P68" s="8"/>
      <c r="Q68" s="8"/>
      <c r="R68" s="8"/>
      <c r="S68" s="11"/>
      <c r="T68" s="11"/>
      <c r="U68" s="11"/>
    </row>
    <row r="69" spans="1:21" ht="15">
      <c r="A69" s="8"/>
      <c r="B69" s="8"/>
      <c r="C69" s="12"/>
      <c r="D69" s="8"/>
      <c r="E69" s="8"/>
      <c r="F69" s="8"/>
      <c r="G69" s="8"/>
      <c r="H69" s="8"/>
      <c r="I69" s="8"/>
      <c r="J69" s="8"/>
      <c r="K69" s="8"/>
      <c r="L69" s="8"/>
      <c r="M69" s="8"/>
      <c r="N69" s="8"/>
      <c r="O69" s="8"/>
      <c r="P69" s="8"/>
      <c r="Q69" s="8"/>
      <c r="R69" s="8"/>
      <c r="S69" s="11"/>
      <c r="T69" s="11"/>
      <c r="U69" s="11"/>
    </row>
  </sheetData>
  <mergeCells count="153">
    <mergeCell ref="V55:V56"/>
    <mergeCell ref="C51:C52"/>
    <mergeCell ref="D51:D52"/>
    <mergeCell ref="E51:E52"/>
    <mergeCell ref="U51:U52"/>
    <mergeCell ref="V51:V52"/>
    <mergeCell ref="B37:B44"/>
    <mergeCell ref="C37:C38"/>
    <mergeCell ref="D37:D38"/>
    <mergeCell ref="E37:E38"/>
    <mergeCell ref="T37:T44"/>
    <mergeCell ref="U37:U38"/>
    <mergeCell ref="V37:V38"/>
    <mergeCell ref="C39:C40"/>
    <mergeCell ref="D39:D40"/>
    <mergeCell ref="E39:E40"/>
    <mergeCell ref="U39:U40"/>
    <mergeCell ref="V39:V40"/>
    <mergeCell ref="C41:C42"/>
    <mergeCell ref="D41:D42"/>
    <mergeCell ref="E41:E42"/>
    <mergeCell ref="U41:U42"/>
    <mergeCell ref="V41:V42"/>
    <mergeCell ref="C43:C44"/>
    <mergeCell ref="D43:D44"/>
    <mergeCell ref="E43:E44"/>
    <mergeCell ref="U43:U44"/>
    <mergeCell ref="V43:V44"/>
    <mergeCell ref="C35:C36"/>
    <mergeCell ref="D35:D36"/>
    <mergeCell ref="E35:E36"/>
    <mergeCell ref="U35:U36"/>
    <mergeCell ref="V35:V36"/>
    <mergeCell ref="D33:D34"/>
    <mergeCell ref="B29:B36"/>
    <mergeCell ref="C29:C30"/>
    <mergeCell ref="D29:D30"/>
    <mergeCell ref="E29:E30"/>
    <mergeCell ref="T29:T36"/>
    <mergeCell ref="U29:U30"/>
    <mergeCell ref="V29:V30"/>
    <mergeCell ref="C31:C32"/>
    <mergeCell ref="D31:D32"/>
    <mergeCell ref="E31:E32"/>
    <mergeCell ref="U31:U32"/>
    <mergeCell ref="V31:V32"/>
    <mergeCell ref="C33:C34"/>
    <mergeCell ref="E33:E34"/>
    <mergeCell ref="U33:U34"/>
    <mergeCell ref="V33:V34"/>
    <mergeCell ref="V25:V26"/>
    <mergeCell ref="C27:C28"/>
    <mergeCell ref="D27:D28"/>
    <mergeCell ref="E27:E28"/>
    <mergeCell ref="U27:U28"/>
    <mergeCell ref="V27:V28"/>
    <mergeCell ref="U9:U10"/>
    <mergeCell ref="E11:E12"/>
    <mergeCell ref="C9:C10"/>
    <mergeCell ref="D9:D10"/>
    <mergeCell ref="E9:E10"/>
    <mergeCell ref="T9:T16"/>
    <mergeCell ref="V9:V10"/>
    <mergeCell ref="C11:C12"/>
    <mergeCell ref="D11:D12"/>
    <mergeCell ref="V11:V12"/>
    <mergeCell ref="D15:D16"/>
    <mergeCell ref="E15:E16"/>
    <mergeCell ref="V13:V14"/>
    <mergeCell ref="V15:V16"/>
    <mergeCell ref="D13:D14"/>
    <mergeCell ref="E13:E14"/>
    <mergeCell ref="C15:C16"/>
    <mergeCell ref="U11:U12"/>
    <mergeCell ref="T7:U7"/>
    <mergeCell ref="V7:V8"/>
    <mergeCell ref="A2:C4"/>
    <mergeCell ref="D2:V2"/>
    <mergeCell ref="D3:V3"/>
    <mergeCell ref="C7:C8"/>
    <mergeCell ref="D7:E7"/>
    <mergeCell ref="F7:S7"/>
    <mergeCell ref="A6:C6"/>
    <mergeCell ref="D5:V5"/>
    <mergeCell ref="D6:V6"/>
    <mergeCell ref="A5:C5"/>
    <mergeCell ref="A7:A8"/>
    <mergeCell ref="B7:B8"/>
    <mergeCell ref="U13:U14"/>
    <mergeCell ref="U15:U16"/>
    <mergeCell ref="C13:C14"/>
    <mergeCell ref="B17:B24"/>
    <mergeCell ref="D17:D18"/>
    <mergeCell ref="E17:E18"/>
    <mergeCell ref="D19:D20"/>
    <mergeCell ref="E19:E20"/>
    <mergeCell ref="D21:D22"/>
    <mergeCell ref="E21:E22"/>
    <mergeCell ref="D23:D24"/>
    <mergeCell ref="E23:E24"/>
    <mergeCell ref="C17:C18"/>
    <mergeCell ref="C19:C20"/>
    <mergeCell ref="C21:C22"/>
    <mergeCell ref="C23:C24"/>
    <mergeCell ref="B9:B16"/>
    <mergeCell ref="A9:A56"/>
    <mergeCell ref="B25:B28"/>
    <mergeCell ref="C25:C26"/>
    <mergeCell ref="D25:D26"/>
    <mergeCell ref="E25:E26"/>
    <mergeCell ref="C45:C46"/>
    <mergeCell ref="C47:C48"/>
    <mergeCell ref="V45:V46"/>
    <mergeCell ref="D55:D56"/>
    <mergeCell ref="E45:E46"/>
    <mergeCell ref="E47:E48"/>
    <mergeCell ref="E49:E50"/>
    <mergeCell ref="T45:T56"/>
    <mergeCell ref="D45:D46"/>
    <mergeCell ref="D47:D48"/>
    <mergeCell ref="C49:C50"/>
    <mergeCell ref="C53:C54"/>
    <mergeCell ref="T17:T24"/>
    <mergeCell ref="D49:D50"/>
    <mergeCell ref="D53:D54"/>
    <mergeCell ref="U45:U46"/>
    <mergeCell ref="V17:V18"/>
    <mergeCell ref="V19:V20"/>
    <mergeCell ref="V21:V22"/>
    <mergeCell ref="V23:V24"/>
    <mergeCell ref="T25:T28"/>
    <mergeCell ref="U25:U26"/>
    <mergeCell ref="D4:U4"/>
    <mergeCell ref="B62:H62"/>
    <mergeCell ref="B61:H61"/>
    <mergeCell ref="I61:K61"/>
    <mergeCell ref="I62:K62"/>
    <mergeCell ref="U17:U18"/>
    <mergeCell ref="U19:U20"/>
    <mergeCell ref="U21:U22"/>
    <mergeCell ref="U23:U24"/>
    <mergeCell ref="A57:S57"/>
    <mergeCell ref="V47:V48"/>
    <mergeCell ref="V49:V50"/>
    <mergeCell ref="V53:V54"/>
    <mergeCell ref="U55:U56"/>
    <mergeCell ref="U47:U48"/>
    <mergeCell ref="U49:U50"/>
    <mergeCell ref="U53:U54"/>
    <mergeCell ref="E53:E54"/>
    <mergeCell ref="E55:E56"/>
    <mergeCell ref="C55:C56"/>
    <mergeCell ref="B45:B5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scale="34" r:id="rId2"/>
  <headerFooter>
    <oddHeader>&amp;C
</oddHead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640"/>
  <sheetViews>
    <sheetView zoomScale="69" zoomScaleNormal="69" zoomScalePageLayoutView="70" workbookViewId="0" topLeftCell="A70">
      <selection activeCell="H79" sqref="H79"/>
    </sheetView>
  </sheetViews>
  <sheetFormatPr defaultColWidth="11.421875" defaultRowHeight="15"/>
  <cols>
    <col min="2" max="2" width="20.421875" style="0" customWidth="1"/>
    <col min="3" max="3" width="33.421875" style="0" customWidth="1"/>
    <col min="4" max="4" width="17.8515625" style="0" customWidth="1"/>
    <col min="5" max="5" width="18.7109375" style="152" customWidth="1"/>
    <col min="6" max="7" width="19.421875" style="152" customWidth="1"/>
    <col min="8" max="8" width="21.00390625" style="140" customWidth="1"/>
    <col min="9" max="11" width="18.7109375" style="152" customWidth="1"/>
    <col min="12" max="16" width="16.7109375" style="0" customWidth="1"/>
    <col min="17" max="22" width="15.00390625" style="0" customWidth="1"/>
    <col min="23" max="23" width="22.421875" style="0" bestFit="1" customWidth="1"/>
  </cols>
  <sheetData>
    <row r="1" spans="5:11" s="1" customFormat="1" ht="15.75" thickBot="1">
      <c r="E1" s="140"/>
      <c r="F1" s="140"/>
      <c r="G1" s="140"/>
      <c r="H1" s="140"/>
      <c r="I1" s="140"/>
      <c r="J1" s="140"/>
      <c r="K1" s="140"/>
    </row>
    <row r="2" spans="1:23" ht="31.5" customHeight="1">
      <c r="A2" s="398"/>
      <c r="B2" s="399"/>
      <c r="C2" s="399"/>
      <c r="D2" s="399"/>
      <c r="E2" s="404" t="s">
        <v>79</v>
      </c>
      <c r="F2" s="405"/>
      <c r="G2" s="405"/>
      <c r="H2" s="405"/>
      <c r="I2" s="405"/>
      <c r="J2" s="405"/>
      <c r="K2" s="405"/>
      <c r="L2" s="405"/>
      <c r="M2" s="405"/>
      <c r="N2" s="405"/>
      <c r="O2" s="405"/>
      <c r="P2" s="405"/>
      <c r="Q2" s="405"/>
      <c r="R2" s="405"/>
      <c r="S2" s="405"/>
      <c r="T2" s="405"/>
      <c r="U2" s="405"/>
      <c r="V2" s="405"/>
      <c r="W2" s="406"/>
    </row>
    <row r="3" spans="1:23" ht="55.5" customHeight="1">
      <c r="A3" s="400"/>
      <c r="B3" s="401"/>
      <c r="C3" s="401"/>
      <c r="D3" s="401"/>
      <c r="E3" s="407" t="s">
        <v>78</v>
      </c>
      <c r="F3" s="408"/>
      <c r="G3" s="408"/>
      <c r="H3" s="408"/>
      <c r="I3" s="408"/>
      <c r="J3" s="408"/>
      <c r="K3" s="408"/>
      <c r="L3" s="408"/>
      <c r="M3" s="408"/>
      <c r="N3" s="408"/>
      <c r="O3" s="408"/>
      <c r="P3" s="408"/>
      <c r="Q3" s="408"/>
      <c r="R3" s="408"/>
      <c r="S3" s="408"/>
      <c r="T3" s="408"/>
      <c r="U3" s="408"/>
      <c r="V3" s="408"/>
      <c r="W3" s="409"/>
    </row>
    <row r="4" spans="1:23" ht="31.5" customHeight="1" thickBot="1">
      <c r="A4" s="402"/>
      <c r="B4" s="403"/>
      <c r="C4" s="403"/>
      <c r="D4" s="403"/>
      <c r="E4" s="487" t="s">
        <v>209</v>
      </c>
      <c r="F4" s="488"/>
      <c r="G4" s="488"/>
      <c r="H4" s="488"/>
      <c r="I4" s="488"/>
      <c r="J4" s="488"/>
      <c r="K4" s="488"/>
      <c r="L4" s="488"/>
      <c r="M4" s="488"/>
      <c r="N4" s="488"/>
      <c r="O4" s="488"/>
      <c r="P4" s="488"/>
      <c r="Q4" s="485" t="s">
        <v>68</v>
      </c>
      <c r="R4" s="485"/>
      <c r="S4" s="485"/>
      <c r="T4" s="485"/>
      <c r="U4" s="485"/>
      <c r="V4" s="485"/>
      <c r="W4" s="486"/>
    </row>
    <row r="5" spans="1:23" ht="29.25" customHeight="1">
      <c r="A5" s="479" t="s">
        <v>22</v>
      </c>
      <c r="B5" s="480"/>
      <c r="C5" s="480"/>
      <c r="D5" s="481"/>
      <c r="E5" s="489" t="s">
        <v>80</v>
      </c>
      <c r="F5" s="490"/>
      <c r="G5" s="490"/>
      <c r="H5" s="490"/>
      <c r="I5" s="490"/>
      <c r="J5" s="490"/>
      <c r="K5" s="490"/>
      <c r="L5" s="490"/>
      <c r="M5" s="490"/>
      <c r="N5" s="490"/>
      <c r="O5" s="490"/>
      <c r="P5" s="490"/>
      <c r="Q5" s="490"/>
      <c r="R5" s="490"/>
      <c r="S5" s="490"/>
      <c r="T5" s="490"/>
      <c r="U5" s="490"/>
      <c r="V5" s="490"/>
      <c r="W5" s="491"/>
    </row>
    <row r="6" spans="1:23" ht="27.75" customHeight="1" thickBot="1">
      <c r="A6" s="482" t="s">
        <v>23</v>
      </c>
      <c r="B6" s="483"/>
      <c r="C6" s="483"/>
      <c r="D6" s="484"/>
      <c r="E6" s="476">
        <v>2020</v>
      </c>
      <c r="F6" s="477"/>
      <c r="G6" s="477"/>
      <c r="H6" s="477"/>
      <c r="I6" s="477"/>
      <c r="J6" s="477"/>
      <c r="K6" s="477"/>
      <c r="L6" s="477"/>
      <c r="M6" s="477"/>
      <c r="N6" s="477"/>
      <c r="O6" s="477"/>
      <c r="P6" s="477"/>
      <c r="Q6" s="477"/>
      <c r="R6" s="477"/>
      <c r="S6" s="477"/>
      <c r="T6" s="477"/>
      <c r="U6" s="477"/>
      <c r="V6" s="477"/>
      <c r="W6" s="478"/>
    </row>
    <row r="7" spans="1:23" ht="26.25" customHeight="1">
      <c r="A7" s="499" t="s">
        <v>31</v>
      </c>
      <c r="B7" s="501" t="s">
        <v>32</v>
      </c>
      <c r="C7" s="501" t="s">
        <v>59</v>
      </c>
      <c r="D7" s="501" t="s">
        <v>33</v>
      </c>
      <c r="E7" s="503" t="s">
        <v>34</v>
      </c>
      <c r="F7" s="492" t="s">
        <v>58</v>
      </c>
      <c r="G7" s="493"/>
      <c r="H7" s="493"/>
      <c r="I7" s="503" t="s">
        <v>102</v>
      </c>
      <c r="J7" s="503"/>
      <c r="K7" s="503"/>
      <c r="L7" s="501" t="s">
        <v>35</v>
      </c>
      <c r="M7" s="501"/>
      <c r="N7" s="501"/>
      <c r="O7" s="501"/>
      <c r="P7" s="501"/>
      <c r="Q7" s="501" t="s">
        <v>41</v>
      </c>
      <c r="R7" s="501"/>
      <c r="S7" s="501"/>
      <c r="T7" s="501"/>
      <c r="U7" s="501"/>
      <c r="V7" s="501"/>
      <c r="W7" s="505"/>
    </row>
    <row r="8" spans="1:23" ht="51" customHeight="1" thickBot="1">
      <c r="A8" s="500" t="s">
        <v>24</v>
      </c>
      <c r="B8" s="502"/>
      <c r="C8" s="502"/>
      <c r="D8" s="502"/>
      <c r="E8" s="504"/>
      <c r="F8" s="141" t="s">
        <v>57</v>
      </c>
      <c r="G8" s="141" t="s">
        <v>247</v>
      </c>
      <c r="H8" s="141" t="s">
        <v>264</v>
      </c>
      <c r="I8" s="141" t="s">
        <v>57</v>
      </c>
      <c r="J8" s="141" t="s">
        <v>247</v>
      </c>
      <c r="K8" s="141" t="s">
        <v>264</v>
      </c>
      <c r="L8" s="45" t="s">
        <v>36</v>
      </c>
      <c r="M8" s="45" t="s">
        <v>37</v>
      </c>
      <c r="N8" s="45" t="s">
        <v>38</v>
      </c>
      <c r="O8" s="45" t="s">
        <v>39</v>
      </c>
      <c r="P8" s="45" t="s">
        <v>40</v>
      </c>
      <c r="Q8" s="45" t="s">
        <v>42</v>
      </c>
      <c r="R8" s="45" t="s">
        <v>43</v>
      </c>
      <c r="S8" s="45" t="s">
        <v>135</v>
      </c>
      <c r="T8" s="104" t="s">
        <v>136</v>
      </c>
      <c r="U8" s="104" t="s">
        <v>137</v>
      </c>
      <c r="V8" s="104" t="s">
        <v>138</v>
      </c>
      <c r="W8" s="46" t="s">
        <v>139</v>
      </c>
    </row>
    <row r="9" spans="1:23" ht="24" customHeight="1">
      <c r="A9" s="458">
        <v>1</v>
      </c>
      <c r="B9" s="494" t="s">
        <v>230</v>
      </c>
      <c r="C9" s="498" t="s">
        <v>88</v>
      </c>
      <c r="D9" s="22" t="s">
        <v>25</v>
      </c>
      <c r="E9" s="182">
        <f>+INVERSIÓN!AE11</f>
        <v>1</v>
      </c>
      <c r="F9" s="182">
        <f>+INVERSIÓN!AF11</f>
        <v>1</v>
      </c>
      <c r="G9" s="182">
        <f>+INVERSIÓN!AG11</f>
        <v>1</v>
      </c>
      <c r="H9" s="182">
        <f>+INVERSIÓN!AH11</f>
        <v>1</v>
      </c>
      <c r="I9" s="182">
        <f>+INVERSIÓN!AJ11</f>
        <v>1</v>
      </c>
      <c r="J9" s="182">
        <f>+INVERSIÓN!AK11</f>
        <v>1</v>
      </c>
      <c r="K9" s="182">
        <f>+INVERSIÓN!AL11</f>
        <v>1</v>
      </c>
      <c r="L9" s="506" t="s">
        <v>103</v>
      </c>
      <c r="M9" s="506" t="s">
        <v>104</v>
      </c>
      <c r="N9" s="506" t="s">
        <v>105</v>
      </c>
      <c r="O9" s="506" t="s">
        <v>106</v>
      </c>
      <c r="P9" s="506" t="s">
        <v>103</v>
      </c>
      <c r="Q9" s="506" t="s">
        <v>107</v>
      </c>
      <c r="R9" s="506" t="s">
        <v>107</v>
      </c>
      <c r="S9" s="506" t="s">
        <v>107</v>
      </c>
      <c r="T9" s="506" t="s">
        <v>108</v>
      </c>
      <c r="U9" s="506" t="s">
        <v>109</v>
      </c>
      <c r="V9" s="506" t="s">
        <v>110</v>
      </c>
      <c r="W9" s="508">
        <v>7980001</v>
      </c>
    </row>
    <row r="10" spans="1:23" ht="24" customHeight="1">
      <c r="A10" s="458"/>
      <c r="B10" s="495"/>
      <c r="C10" s="274"/>
      <c r="D10" s="23" t="s">
        <v>26</v>
      </c>
      <c r="E10" s="142">
        <f>+INVERSIÓN!AE12</f>
        <v>305730000</v>
      </c>
      <c r="F10" s="142">
        <f>+INVERSIÓN!AF12</f>
        <v>305730000</v>
      </c>
      <c r="G10" s="142">
        <f>+INVERSIÓN!AG12</f>
        <v>305730000</v>
      </c>
      <c r="H10" s="142">
        <f>+INVERSIÓN!AH12</f>
        <v>256001000</v>
      </c>
      <c r="I10" s="142">
        <f>+INVERSIÓN!AJ12</f>
        <v>63844000</v>
      </c>
      <c r="J10" s="142">
        <f>+INVERSIÓN!AK12</f>
        <v>105976000</v>
      </c>
      <c r="K10" s="142">
        <f>+INVERSIÓN!AL12</f>
        <v>105976000</v>
      </c>
      <c r="L10" s="475"/>
      <c r="M10" s="475"/>
      <c r="N10" s="475"/>
      <c r="O10" s="475"/>
      <c r="P10" s="475"/>
      <c r="Q10" s="475"/>
      <c r="R10" s="475"/>
      <c r="S10" s="475"/>
      <c r="T10" s="475"/>
      <c r="U10" s="475"/>
      <c r="V10" s="475"/>
      <c r="W10" s="509"/>
    </row>
    <row r="11" spans="1:23" ht="24" customHeight="1">
      <c r="A11" s="458"/>
      <c r="B11" s="495"/>
      <c r="C11" s="274"/>
      <c r="D11" s="21" t="s">
        <v>27</v>
      </c>
      <c r="E11" s="182">
        <f>+INVERSIÓN!AE13</f>
        <v>0</v>
      </c>
      <c r="F11" s="182">
        <f>+INVERSIÓN!AF13</f>
        <v>0</v>
      </c>
      <c r="G11" s="182">
        <f>+INVERSIÓN!AG13</f>
        <v>0</v>
      </c>
      <c r="H11" s="182">
        <f>+INVERSIÓN!AH13</f>
        <v>0</v>
      </c>
      <c r="I11" s="182">
        <f>+INVERSIÓN!AJ13</f>
        <v>0</v>
      </c>
      <c r="J11" s="182">
        <f>+INVERSIÓN!AK13</f>
        <v>0</v>
      </c>
      <c r="K11" s="182">
        <f>+INVERSIÓN!AL13</f>
        <v>0</v>
      </c>
      <c r="L11" s="475"/>
      <c r="M11" s="475"/>
      <c r="N11" s="475"/>
      <c r="O11" s="475"/>
      <c r="P11" s="475"/>
      <c r="Q11" s="475"/>
      <c r="R11" s="475"/>
      <c r="S11" s="475"/>
      <c r="T11" s="475"/>
      <c r="U11" s="475"/>
      <c r="V11" s="475"/>
      <c r="W11" s="509"/>
    </row>
    <row r="12" spans="1:23" ht="24" customHeight="1" thickBot="1">
      <c r="A12" s="458"/>
      <c r="B12" s="495"/>
      <c r="C12" s="274"/>
      <c r="D12" s="23" t="s">
        <v>28</v>
      </c>
      <c r="E12" s="142">
        <f>+INVERSIÓN!AE14</f>
        <v>80035934</v>
      </c>
      <c r="F12" s="142">
        <f>+INVERSIÓN!AF14</f>
        <v>80035934</v>
      </c>
      <c r="G12" s="142">
        <f>+INVERSIÓN!AG14</f>
        <v>80035934</v>
      </c>
      <c r="H12" s="142">
        <f>+INVERSIÓN!AH14</f>
        <v>80035934</v>
      </c>
      <c r="I12" s="142">
        <f>+INVERSIÓN!AJ14</f>
        <v>66400934</v>
      </c>
      <c r="J12" s="142">
        <f>+INVERSIÓN!AK14</f>
        <v>80035934</v>
      </c>
      <c r="K12" s="142">
        <f>+INVERSIÓN!AL14</f>
        <v>80035934</v>
      </c>
      <c r="L12" s="475"/>
      <c r="M12" s="475"/>
      <c r="N12" s="475"/>
      <c r="O12" s="475"/>
      <c r="P12" s="475"/>
      <c r="Q12" s="475"/>
      <c r="R12" s="475"/>
      <c r="S12" s="475"/>
      <c r="T12" s="475"/>
      <c r="U12" s="475"/>
      <c r="V12" s="475"/>
      <c r="W12" s="509"/>
    </row>
    <row r="13" spans="1:23" ht="24" customHeight="1">
      <c r="A13" s="458"/>
      <c r="B13" s="496"/>
      <c r="C13" s="464" t="s">
        <v>29</v>
      </c>
      <c r="D13" s="24" t="s">
        <v>55</v>
      </c>
      <c r="E13" s="182">
        <f>+E9+E11</f>
        <v>1</v>
      </c>
      <c r="F13" s="182">
        <f>+INVERSIÓN!AF15</f>
        <v>1</v>
      </c>
      <c r="G13" s="182">
        <f>+INVERSIÓN!AG15</f>
        <v>1</v>
      </c>
      <c r="H13" s="182">
        <f>+INVERSIÓN!AH15</f>
        <v>1</v>
      </c>
      <c r="I13" s="182">
        <f>+INVERSIÓN!AJ15</f>
        <v>1</v>
      </c>
      <c r="J13" s="182">
        <f>+INVERSIÓN!AK15</f>
        <v>1</v>
      </c>
      <c r="K13" s="182">
        <f>+INVERSIÓN!AL15</f>
        <v>1</v>
      </c>
      <c r="L13" s="475"/>
      <c r="M13" s="475"/>
      <c r="N13" s="475"/>
      <c r="O13" s="475"/>
      <c r="P13" s="475"/>
      <c r="Q13" s="475"/>
      <c r="R13" s="475"/>
      <c r="S13" s="475"/>
      <c r="T13" s="475"/>
      <c r="U13" s="475"/>
      <c r="V13" s="475"/>
      <c r="W13" s="509"/>
    </row>
    <row r="14" spans="1:23" ht="24" customHeight="1" thickBot="1">
      <c r="A14" s="459"/>
      <c r="B14" s="497"/>
      <c r="C14" s="465"/>
      <c r="D14" s="27" t="s">
        <v>54</v>
      </c>
      <c r="E14" s="144">
        <f>+E10+E12</f>
        <v>385765934</v>
      </c>
      <c r="F14" s="144">
        <f>+INVERSIÓN!AF16</f>
        <v>385765934</v>
      </c>
      <c r="G14" s="144">
        <f>+INVERSIÓN!AG16</f>
        <v>385765934</v>
      </c>
      <c r="H14" s="144">
        <f>+INVERSIÓN!AH16</f>
        <v>336036934</v>
      </c>
      <c r="I14" s="144">
        <f>+INVERSIÓN!AJ16</f>
        <v>130244934</v>
      </c>
      <c r="J14" s="144">
        <f>+INVERSIÓN!AK16</f>
        <v>186011934</v>
      </c>
      <c r="K14" s="144">
        <f>+INVERSIÓN!AL16</f>
        <v>186011934</v>
      </c>
      <c r="L14" s="507"/>
      <c r="M14" s="507"/>
      <c r="N14" s="507"/>
      <c r="O14" s="507"/>
      <c r="P14" s="507"/>
      <c r="Q14" s="507"/>
      <c r="R14" s="507"/>
      <c r="S14" s="507"/>
      <c r="T14" s="507"/>
      <c r="U14" s="507"/>
      <c r="V14" s="507"/>
      <c r="W14" s="510"/>
    </row>
    <row r="15" spans="1:23" ht="24" customHeight="1">
      <c r="A15" s="458">
        <v>2</v>
      </c>
      <c r="B15" s="494" t="s">
        <v>231</v>
      </c>
      <c r="C15" s="498" t="s">
        <v>89</v>
      </c>
      <c r="D15" s="22" t="s">
        <v>25</v>
      </c>
      <c r="E15" s="183">
        <f>+INVERSIÓN!AE23</f>
        <v>1</v>
      </c>
      <c r="F15" s="183">
        <f>+INVERSIÓN!AF23</f>
        <v>1</v>
      </c>
      <c r="G15" s="183">
        <f>+INVERSIÓN!AG23</f>
        <v>1</v>
      </c>
      <c r="H15" s="183">
        <f>+INVERSIÓN!AH23</f>
        <v>1</v>
      </c>
      <c r="I15" s="183">
        <f>+INVERSIÓN!AJ23</f>
        <v>1</v>
      </c>
      <c r="J15" s="183">
        <f>+INVERSIÓN!AK23</f>
        <v>1</v>
      </c>
      <c r="K15" s="183">
        <f>+INVERSIÓN!AL23</f>
        <v>1</v>
      </c>
      <c r="L15" s="506" t="s">
        <v>103</v>
      </c>
      <c r="M15" s="506" t="s">
        <v>104</v>
      </c>
      <c r="N15" s="506" t="s">
        <v>105</v>
      </c>
      <c r="O15" s="506" t="s">
        <v>106</v>
      </c>
      <c r="P15" s="506" t="s">
        <v>103</v>
      </c>
      <c r="Q15" s="506" t="s">
        <v>107</v>
      </c>
      <c r="R15" s="506" t="s">
        <v>107</v>
      </c>
      <c r="S15" s="506" t="s">
        <v>107</v>
      </c>
      <c r="T15" s="506" t="s">
        <v>108</v>
      </c>
      <c r="U15" s="506" t="s">
        <v>109</v>
      </c>
      <c r="V15" s="506" t="s">
        <v>110</v>
      </c>
      <c r="W15" s="508">
        <v>7980001</v>
      </c>
    </row>
    <row r="16" spans="1:23" ht="24" customHeight="1">
      <c r="A16" s="458"/>
      <c r="B16" s="495"/>
      <c r="C16" s="274"/>
      <c r="D16" s="23" t="s">
        <v>26</v>
      </c>
      <c r="E16" s="142">
        <f>+INVERSIÓN!AE24</f>
        <v>119196000</v>
      </c>
      <c r="F16" s="142">
        <f>+INVERSIÓN!AF24</f>
        <v>119196000</v>
      </c>
      <c r="G16" s="142">
        <f>+INVERSIÓN!AG24</f>
        <v>119196000</v>
      </c>
      <c r="H16" s="142">
        <f>+INVERSIÓN!AH24</f>
        <v>98505000</v>
      </c>
      <c r="I16" s="142">
        <f>+INVERSIÓN!AJ24</f>
        <v>27838000</v>
      </c>
      <c r="J16" s="142">
        <f>+INVERSIÓN!AK24</f>
        <v>27838000</v>
      </c>
      <c r="K16" s="142">
        <f>+INVERSIÓN!AL24</f>
        <v>27838000</v>
      </c>
      <c r="L16" s="475"/>
      <c r="M16" s="475"/>
      <c r="N16" s="475"/>
      <c r="O16" s="475"/>
      <c r="P16" s="475"/>
      <c r="Q16" s="475"/>
      <c r="R16" s="475"/>
      <c r="S16" s="475"/>
      <c r="T16" s="475"/>
      <c r="U16" s="475"/>
      <c r="V16" s="475"/>
      <c r="W16" s="509"/>
    </row>
    <row r="17" spans="1:23" ht="24" customHeight="1">
      <c r="A17" s="458"/>
      <c r="B17" s="495"/>
      <c r="C17" s="274"/>
      <c r="D17" s="21" t="s">
        <v>27</v>
      </c>
      <c r="E17" s="182">
        <f>+INVERSIÓN!AE25</f>
        <v>0</v>
      </c>
      <c r="F17" s="182">
        <f>+INVERSIÓN!AF25</f>
        <v>0</v>
      </c>
      <c r="G17" s="182">
        <f>+INVERSIÓN!AG25</f>
        <v>0</v>
      </c>
      <c r="H17" s="182">
        <f>+INVERSIÓN!AH25</f>
        <v>0</v>
      </c>
      <c r="I17" s="182">
        <f>+INVERSIÓN!AJ25</f>
        <v>0</v>
      </c>
      <c r="J17" s="182">
        <f>+INVERSIÓN!AK25</f>
        <v>0</v>
      </c>
      <c r="K17" s="182">
        <f>+INVERSIÓN!AL25</f>
        <v>0</v>
      </c>
      <c r="L17" s="475"/>
      <c r="M17" s="475"/>
      <c r="N17" s="475"/>
      <c r="O17" s="475"/>
      <c r="P17" s="475"/>
      <c r="Q17" s="475"/>
      <c r="R17" s="475"/>
      <c r="S17" s="475"/>
      <c r="T17" s="475"/>
      <c r="U17" s="475"/>
      <c r="V17" s="475"/>
      <c r="W17" s="509"/>
    </row>
    <row r="18" spans="1:23" ht="24" customHeight="1" thickBot="1">
      <c r="A18" s="458"/>
      <c r="B18" s="495"/>
      <c r="C18" s="274"/>
      <c r="D18" s="23" t="s">
        <v>28</v>
      </c>
      <c r="E18" s="142">
        <f>+INVERSIÓN!AE26</f>
        <v>21112433</v>
      </c>
      <c r="F18" s="142">
        <f>+INVERSIÓN!AF26</f>
        <v>21112433</v>
      </c>
      <c r="G18" s="142">
        <f>+INVERSIÓN!AG26</f>
        <v>21112433</v>
      </c>
      <c r="H18" s="142">
        <f>+INVERSIÓN!AH26</f>
        <v>21112433</v>
      </c>
      <c r="I18" s="142">
        <f>+INVERSIÓN!AJ26</f>
        <v>21112433</v>
      </c>
      <c r="J18" s="142">
        <f>+INVERSIÓN!AK26</f>
        <v>21112433</v>
      </c>
      <c r="K18" s="142">
        <f>+INVERSIÓN!AL26</f>
        <v>21112433</v>
      </c>
      <c r="L18" s="475"/>
      <c r="M18" s="475"/>
      <c r="N18" s="475"/>
      <c r="O18" s="475"/>
      <c r="P18" s="475"/>
      <c r="Q18" s="475"/>
      <c r="R18" s="475"/>
      <c r="S18" s="475"/>
      <c r="T18" s="475"/>
      <c r="U18" s="475"/>
      <c r="V18" s="475"/>
      <c r="W18" s="509"/>
    </row>
    <row r="19" spans="1:23" ht="24" customHeight="1">
      <c r="A19" s="458"/>
      <c r="B19" s="496"/>
      <c r="C19" s="464" t="s">
        <v>29</v>
      </c>
      <c r="D19" s="24" t="s">
        <v>55</v>
      </c>
      <c r="E19" s="183">
        <f>+E15+E17</f>
        <v>1</v>
      </c>
      <c r="F19" s="183">
        <f>+INVERSIÓN!AF27</f>
        <v>1</v>
      </c>
      <c r="G19" s="183">
        <f>+INVERSIÓN!AG27</f>
        <v>1</v>
      </c>
      <c r="H19" s="183">
        <f>+INVERSIÓN!AH27</f>
        <v>1</v>
      </c>
      <c r="I19" s="183">
        <f>+INVERSIÓN!AJ27</f>
        <v>1</v>
      </c>
      <c r="J19" s="183">
        <f>+INVERSIÓN!AK27</f>
        <v>1</v>
      </c>
      <c r="K19" s="183">
        <f>+INVERSIÓN!AL27</f>
        <v>1</v>
      </c>
      <c r="L19" s="475"/>
      <c r="M19" s="475"/>
      <c r="N19" s="475"/>
      <c r="O19" s="475"/>
      <c r="P19" s="475"/>
      <c r="Q19" s="475"/>
      <c r="R19" s="475"/>
      <c r="S19" s="475"/>
      <c r="T19" s="475"/>
      <c r="U19" s="475"/>
      <c r="V19" s="475"/>
      <c r="W19" s="509"/>
    </row>
    <row r="20" spans="1:23" ht="24" customHeight="1" thickBot="1">
      <c r="A20" s="459"/>
      <c r="B20" s="497"/>
      <c r="C20" s="465"/>
      <c r="D20" s="27" t="s">
        <v>54</v>
      </c>
      <c r="E20" s="144">
        <f>+E16+E18</f>
        <v>140308433</v>
      </c>
      <c r="F20" s="144">
        <f>+INVERSIÓN!AF28</f>
        <v>140308433</v>
      </c>
      <c r="G20" s="144">
        <f>+INVERSIÓN!AG28</f>
        <v>140308433</v>
      </c>
      <c r="H20" s="144">
        <f>+INVERSIÓN!AH28</f>
        <v>119617433</v>
      </c>
      <c r="I20" s="144">
        <f>+INVERSIÓN!AJ28</f>
        <v>48950433</v>
      </c>
      <c r="J20" s="144">
        <f>+INVERSIÓN!AK28</f>
        <v>48950433</v>
      </c>
      <c r="K20" s="144">
        <f>+INVERSIÓN!AL28</f>
        <v>48950433</v>
      </c>
      <c r="L20" s="507"/>
      <c r="M20" s="507"/>
      <c r="N20" s="507"/>
      <c r="O20" s="507"/>
      <c r="P20" s="507"/>
      <c r="Q20" s="507"/>
      <c r="R20" s="507"/>
      <c r="S20" s="507"/>
      <c r="T20" s="507"/>
      <c r="U20" s="507"/>
      <c r="V20" s="507"/>
      <c r="W20" s="510"/>
    </row>
    <row r="21" spans="1:23" ht="24" customHeight="1">
      <c r="A21" s="458">
        <v>3</v>
      </c>
      <c r="B21" s="494" t="s">
        <v>85</v>
      </c>
      <c r="C21" s="498" t="s">
        <v>90</v>
      </c>
      <c r="D21" s="22" t="s">
        <v>25</v>
      </c>
      <c r="E21" s="183">
        <f>+INVERSIÓN!AE29</f>
        <v>0</v>
      </c>
      <c r="F21" s="183">
        <f>+INVERSIÓN!AF29</f>
        <v>0</v>
      </c>
      <c r="G21" s="183">
        <f>+INVERSIÓN!AG29</f>
        <v>0</v>
      </c>
      <c r="H21" s="183">
        <f>+INVERSIÓN!AH29</f>
        <v>0</v>
      </c>
      <c r="I21" s="183">
        <f>+INVERSIÓN!AJ29</f>
        <v>0</v>
      </c>
      <c r="J21" s="183">
        <f>+INVERSIÓN!AK29</f>
        <v>0</v>
      </c>
      <c r="K21" s="183">
        <f>+INVERSIÓN!AL29</f>
        <v>0</v>
      </c>
      <c r="L21" s="506" t="s">
        <v>103</v>
      </c>
      <c r="M21" s="506" t="s">
        <v>104</v>
      </c>
      <c r="N21" s="506" t="s">
        <v>105</v>
      </c>
      <c r="O21" s="506" t="s">
        <v>106</v>
      </c>
      <c r="P21" s="506" t="s">
        <v>103</v>
      </c>
      <c r="Q21" s="506" t="s">
        <v>107</v>
      </c>
      <c r="R21" s="506" t="s">
        <v>107</v>
      </c>
      <c r="S21" s="506" t="s">
        <v>107</v>
      </c>
      <c r="T21" s="506" t="s">
        <v>108</v>
      </c>
      <c r="U21" s="506" t="s">
        <v>109</v>
      </c>
      <c r="V21" s="506" t="s">
        <v>110</v>
      </c>
      <c r="W21" s="508">
        <v>7980001</v>
      </c>
    </row>
    <row r="22" spans="1:23" ht="24" customHeight="1">
      <c r="A22" s="458"/>
      <c r="B22" s="495"/>
      <c r="C22" s="274"/>
      <c r="D22" s="23" t="s">
        <v>26</v>
      </c>
      <c r="E22" s="142">
        <f>+INVERSIÓN!AE30</f>
        <v>0</v>
      </c>
      <c r="F22" s="142">
        <f>+INVERSIÓN!AF30</f>
        <v>0</v>
      </c>
      <c r="G22" s="142">
        <f>+INVERSIÓN!AG30</f>
        <v>0</v>
      </c>
      <c r="H22" s="142">
        <f>+INVERSIÓN!AH30</f>
        <v>0</v>
      </c>
      <c r="I22" s="142">
        <f>+INVERSIÓN!AJ30</f>
        <v>0</v>
      </c>
      <c r="J22" s="142">
        <f>+INVERSIÓN!AK30</f>
        <v>0</v>
      </c>
      <c r="K22" s="142">
        <f>+INVERSIÓN!AL30</f>
        <v>0</v>
      </c>
      <c r="L22" s="475"/>
      <c r="M22" s="475"/>
      <c r="N22" s="475"/>
      <c r="O22" s="475"/>
      <c r="P22" s="475"/>
      <c r="Q22" s="475"/>
      <c r="R22" s="475"/>
      <c r="S22" s="475"/>
      <c r="T22" s="475"/>
      <c r="U22" s="475"/>
      <c r="V22" s="475"/>
      <c r="W22" s="509"/>
    </row>
    <row r="23" spans="1:23" ht="24" customHeight="1">
      <c r="A23" s="458"/>
      <c r="B23" s="495"/>
      <c r="C23" s="274"/>
      <c r="D23" s="21" t="s">
        <v>27</v>
      </c>
      <c r="E23" s="182">
        <f>+INVERSIÓN!AE31</f>
        <v>0</v>
      </c>
      <c r="F23" s="182">
        <f>+INVERSIÓN!AF31</f>
        <v>0</v>
      </c>
      <c r="G23" s="182">
        <f>+INVERSIÓN!AG31</f>
        <v>0</v>
      </c>
      <c r="H23" s="182">
        <f>+INVERSIÓN!AH31</f>
        <v>0</v>
      </c>
      <c r="I23" s="182">
        <f>+INVERSIÓN!AJ31</f>
        <v>0</v>
      </c>
      <c r="J23" s="182">
        <f>+INVERSIÓN!AK31</f>
        <v>0</v>
      </c>
      <c r="K23" s="182">
        <f>+INVERSIÓN!AL31</f>
        <v>0</v>
      </c>
      <c r="L23" s="475"/>
      <c r="M23" s="475"/>
      <c r="N23" s="475"/>
      <c r="O23" s="475"/>
      <c r="P23" s="475"/>
      <c r="Q23" s="475"/>
      <c r="R23" s="475"/>
      <c r="S23" s="475"/>
      <c r="T23" s="475"/>
      <c r="U23" s="475"/>
      <c r="V23" s="475"/>
      <c r="W23" s="509"/>
    </row>
    <row r="24" spans="1:23" ht="24" customHeight="1" thickBot="1">
      <c r="A24" s="458"/>
      <c r="B24" s="495"/>
      <c r="C24" s="274"/>
      <c r="D24" s="23" t="s">
        <v>28</v>
      </c>
      <c r="E24" s="142">
        <f>+INVERSIÓN!AE32</f>
        <v>0</v>
      </c>
      <c r="F24" s="142">
        <f>+INVERSIÓN!AF32</f>
        <v>0</v>
      </c>
      <c r="G24" s="142">
        <f>+INVERSIÓN!AG32</f>
        <v>0</v>
      </c>
      <c r="H24" s="142">
        <f>+INVERSIÓN!AH32</f>
        <v>0</v>
      </c>
      <c r="I24" s="142">
        <f>+INVERSIÓN!AJ32</f>
        <v>0</v>
      </c>
      <c r="J24" s="142">
        <f>+INVERSIÓN!AK32</f>
        <v>0</v>
      </c>
      <c r="K24" s="142">
        <f>+INVERSIÓN!AL32</f>
        <v>0</v>
      </c>
      <c r="L24" s="475"/>
      <c r="M24" s="475"/>
      <c r="N24" s="475"/>
      <c r="O24" s="475"/>
      <c r="P24" s="475"/>
      <c r="Q24" s="475"/>
      <c r="R24" s="475"/>
      <c r="S24" s="475"/>
      <c r="T24" s="475"/>
      <c r="U24" s="475"/>
      <c r="V24" s="475"/>
      <c r="W24" s="509"/>
    </row>
    <row r="25" spans="1:23" ht="24" customHeight="1">
      <c r="A25" s="458"/>
      <c r="B25" s="496"/>
      <c r="C25" s="464" t="s">
        <v>29</v>
      </c>
      <c r="D25" s="24" t="s">
        <v>55</v>
      </c>
      <c r="E25" s="183">
        <f>+E21+E23</f>
        <v>0</v>
      </c>
      <c r="F25" s="183">
        <f>+INVERSIÓN!AF33</f>
        <v>0</v>
      </c>
      <c r="G25" s="183">
        <f>+INVERSIÓN!AG33</f>
        <v>0</v>
      </c>
      <c r="H25" s="183">
        <f>+INVERSIÓN!AH33</f>
        <v>0</v>
      </c>
      <c r="I25" s="183">
        <f>+INVERSIÓN!AJ33</f>
        <v>0</v>
      </c>
      <c r="J25" s="183">
        <f>+INVERSIÓN!AK33</f>
        <v>0</v>
      </c>
      <c r="K25" s="183">
        <f>+INVERSIÓN!AL33</f>
        <v>0</v>
      </c>
      <c r="L25" s="475"/>
      <c r="M25" s="475"/>
      <c r="N25" s="475"/>
      <c r="O25" s="475"/>
      <c r="P25" s="475"/>
      <c r="Q25" s="475"/>
      <c r="R25" s="475"/>
      <c r="S25" s="475"/>
      <c r="T25" s="475"/>
      <c r="U25" s="475"/>
      <c r="V25" s="475"/>
      <c r="W25" s="509"/>
    </row>
    <row r="26" spans="1:23" ht="24" customHeight="1" thickBot="1">
      <c r="A26" s="459"/>
      <c r="B26" s="497"/>
      <c r="C26" s="465"/>
      <c r="D26" s="27" t="s">
        <v>54</v>
      </c>
      <c r="E26" s="144">
        <f>+E22+E24</f>
        <v>0</v>
      </c>
      <c r="F26" s="144">
        <f>+INVERSIÓN!AF34</f>
        <v>0</v>
      </c>
      <c r="G26" s="144">
        <f>+INVERSIÓN!AG34</f>
        <v>0</v>
      </c>
      <c r="H26" s="144">
        <f>+INVERSIÓN!AH34</f>
        <v>0</v>
      </c>
      <c r="I26" s="144">
        <f>+INVERSIÓN!AJ34</f>
        <v>0</v>
      </c>
      <c r="J26" s="144">
        <f>+INVERSIÓN!AK34</f>
        <v>0</v>
      </c>
      <c r="K26" s="144"/>
      <c r="L26" s="507"/>
      <c r="M26" s="507"/>
      <c r="N26" s="507"/>
      <c r="O26" s="507"/>
      <c r="P26" s="507"/>
      <c r="Q26" s="507"/>
      <c r="R26" s="507"/>
      <c r="S26" s="507"/>
      <c r="T26" s="507"/>
      <c r="U26" s="507"/>
      <c r="V26" s="507"/>
      <c r="W26" s="510"/>
    </row>
    <row r="27" spans="1:23" ht="24" customHeight="1">
      <c r="A27" s="458">
        <v>4</v>
      </c>
      <c r="B27" s="494" t="s">
        <v>232</v>
      </c>
      <c r="C27" s="498" t="s">
        <v>91</v>
      </c>
      <c r="D27" s="22" t="s">
        <v>25</v>
      </c>
      <c r="E27" s="182">
        <f>+INVERSIÓN!AE47</f>
        <v>1</v>
      </c>
      <c r="F27" s="182">
        <f>+INVERSIÓN!AF47</f>
        <v>1</v>
      </c>
      <c r="G27" s="182">
        <f>+INVERSIÓN!AG47</f>
        <v>1</v>
      </c>
      <c r="H27" s="182">
        <f>+INVERSIÓN!AH47</f>
        <v>1</v>
      </c>
      <c r="I27" s="182">
        <f>+INVERSIÓN!AJ47</f>
        <v>1</v>
      </c>
      <c r="J27" s="182">
        <f>+INVERSIÓN!AK47</f>
        <v>1</v>
      </c>
      <c r="K27" s="182">
        <f>+INVERSIÓN!AL47</f>
        <v>1</v>
      </c>
      <c r="L27" s="506" t="s">
        <v>103</v>
      </c>
      <c r="M27" s="506" t="s">
        <v>104</v>
      </c>
      <c r="N27" s="506" t="s">
        <v>105</v>
      </c>
      <c r="O27" s="506" t="s">
        <v>106</v>
      </c>
      <c r="P27" s="506" t="s">
        <v>103</v>
      </c>
      <c r="Q27" s="506" t="s">
        <v>107</v>
      </c>
      <c r="R27" s="506" t="s">
        <v>107</v>
      </c>
      <c r="S27" s="506" t="s">
        <v>107</v>
      </c>
      <c r="T27" s="506" t="s">
        <v>108</v>
      </c>
      <c r="U27" s="506" t="s">
        <v>109</v>
      </c>
      <c r="V27" s="506" t="s">
        <v>110</v>
      </c>
      <c r="W27" s="508">
        <v>7980001</v>
      </c>
    </row>
    <row r="28" spans="1:23" ht="24" customHeight="1">
      <c r="A28" s="458"/>
      <c r="B28" s="495"/>
      <c r="C28" s="274"/>
      <c r="D28" s="23" t="s">
        <v>26</v>
      </c>
      <c r="E28" s="142">
        <f>+INVERSIÓN!AE48</f>
        <v>235830000</v>
      </c>
      <c r="F28" s="142">
        <f>+INVERSIÓN!AF48</f>
        <v>235830000</v>
      </c>
      <c r="G28" s="142">
        <f>+INVERSIÓN!AG48</f>
        <v>235830000</v>
      </c>
      <c r="H28" s="142">
        <f>+INVERSIÓN!AH48</f>
        <v>209204000</v>
      </c>
      <c r="I28" s="142">
        <f>+INVERSIÓN!AJ48</f>
        <v>24070000</v>
      </c>
      <c r="J28" s="142">
        <f>+INVERSIÓN!AK48</f>
        <v>46070000</v>
      </c>
      <c r="K28" s="142">
        <f>+INVERSIÓN!AL48</f>
        <v>46070000</v>
      </c>
      <c r="L28" s="475"/>
      <c r="M28" s="475"/>
      <c r="N28" s="475"/>
      <c r="O28" s="475"/>
      <c r="P28" s="475"/>
      <c r="Q28" s="475"/>
      <c r="R28" s="475"/>
      <c r="S28" s="475"/>
      <c r="T28" s="475"/>
      <c r="U28" s="475"/>
      <c r="V28" s="475"/>
      <c r="W28" s="509"/>
    </row>
    <row r="29" spans="1:23" ht="24" customHeight="1">
      <c r="A29" s="458"/>
      <c r="B29" s="495"/>
      <c r="C29" s="274"/>
      <c r="D29" s="21" t="s">
        <v>27</v>
      </c>
      <c r="E29" s="182">
        <f>+INVERSIÓN!AE49</f>
        <v>0</v>
      </c>
      <c r="F29" s="182">
        <f>+INVERSIÓN!AF49</f>
        <v>0</v>
      </c>
      <c r="G29" s="182">
        <f>+INVERSIÓN!AG49</f>
        <v>0</v>
      </c>
      <c r="H29" s="182">
        <f>+INVERSIÓN!AH49</f>
        <v>0</v>
      </c>
      <c r="I29" s="182">
        <f>+INVERSIÓN!AJ49</f>
        <v>0</v>
      </c>
      <c r="J29" s="182">
        <f>+INVERSIÓN!AK49</f>
        <v>0</v>
      </c>
      <c r="K29" s="182">
        <f>+INVERSIÓN!AL49</f>
        <v>0</v>
      </c>
      <c r="L29" s="475"/>
      <c r="M29" s="475"/>
      <c r="N29" s="475"/>
      <c r="O29" s="475"/>
      <c r="P29" s="475"/>
      <c r="Q29" s="475"/>
      <c r="R29" s="475"/>
      <c r="S29" s="475"/>
      <c r="T29" s="475"/>
      <c r="U29" s="475"/>
      <c r="V29" s="475"/>
      <c r="W29" s="509"/>
    </row>
    <row r="30" spans="1:23" ht="24" customHeight="1" thickBot="1">
      <c r="A30" s="458"/>
      <c r="B30" s="495"/>
      <c r="C30" s="274"/>
      <c r="D30" s="23" t="s">
        <v>28</v>
      </c>
      <c r="E30" s="142">
        <f>+INVERSIÓN!AE50</f>
        <v>36119304</v>
      </c>
      <c r="F30" s="142">
        <f>+INVERSIÓN!AF50</f>
        <v>36119304</v>
      </c>
      <c r="G30" s="142">
        <f>+INVERSIÓN!AG50</f>
        <v>36119304</v>
      </c>
      <c r="H30" s="142">
        <f>+INVERSIÓN!AH50</f>
        <v>36119304</v>
      </c>
      <c r="I30" s="142">
        <f>+INVERSIÓN!AJ50</f>
        <v>24430400</v>
      </c>
      <c r="J30" s="142">
        <f>+INVERSIÓN!AK50</f>
        <v>30274852</v>
      </c>
      <c r="K30" s="142">
        <f>+INVERSIÓN!AL50</f>
        <v>30274852</v>
      </c>
      <c r="L30" s="475"/>
      <c r="M30" s="475"/>
      <c r="N30" s="475"/>
      <c r="O30" s="475"/>
      <c r="P30" s="475"/>
      <c r="Q30" s="475"/>
      <c r="R30" s="475"/>
      <c r="S30" s="475"/>
      <c r="T30" s="475"/>
      <c r="U30" s="475"/>
      <c r="V30" s="475"/>
      <c r="W30" s="509"/>
    </row>
    <row r="31" spans="1:23" ht="24" customHeight="1">
      <c r="A31" s="458"/>
      <c r="B31" s="496"/>
      <c r="C31" s="464" t="s">
        <v>29</v>
      </c>
      <c r="D31" s="24" t="s">
        <v>55</v>
      </c>
      <c r="E31" s="182">
        <f>+E27+E29</f>
        <v>1</v>
      </c>
      <c r="F31" s="182">
        <f>+INVERSIÓN!AF51</f>
        <v>1</v>
      </c>
      <c r="G31" s="182">
        <f>+INVERSIÓN!AG51</f>
        <v>1</v>
      </c>
      <c r="H31" s="182">
        <f>+INVERSIÓN!AH51</f>
        <v>1</v>
      </c>
      <c r="I31" s="182">
        <f>+INVERSIÓN!AJ51</f>
        <v>1</v>
      </c>
      <c r="J31" s="182">
        <f>+INVERSIÓN!AK51</f>
        <v>1</v>
      </c>
      <c r="K31" s="182">
        <f>+INVERSIÓN!AL51</f>
        <v>1</v>
      </c>
      <c r="L31" s="475"/>
      <c r="M31" s="475"/>
      <c r="N31" s="475"/>
      <c r="O31" s="475"/>
      <c r="P31" s="475"/>
      <c r="Q31" s="475"/>
      <c r="R31" s="475"/>
      <c r="S31" s="475"/>
      <c r="T31" s="475"/>
      <c r="U31" s="475"/>
      <c r="V31" s="475"/>
      <c r="W31" s="509"/>
    </row>
    <row r="32" spans="1:23" ht="24" customHeight="1" thickBot="1">
      <c r="A32" s="459"/>
      <c r="B32" s="497"/>
      <c r="C32" s="465"/>
      <c r="D32" s="27" t="s">
        <v>54</v>
      </c>
      <c r="E32" s="144">
        <f>+E28+E30</f>
        <v>271949304</v>
      </c>
      <c r="F32" s="144">
        <f>+INVERSIÓN!AF52</f>
        <v>271949304</v>
      </c>
      <c r="G32" s="144">
        <f>+INVERSIÓN!AG52</f>
        <v>271949304</v>
      </c>
      <c r="H32" s="144">
        <f>+INVERSIÓN!AH52</f>
        <v>245323304</v>
      </c>
      <c r="I32" s="144">
        <f>+INVERSIÓN!AJ52</f>
        <v>48500400</v>
      </c>
      <c r="J32" s="144">
        <f>+INVERSIÓN!AK52</f>
        <v>76344852</v>
      </c>
      <c r="K32" s="144">
        <f>+INVERSIÓN!AL52</f>
        <v>76344852</v>
      </c>
      <c r="L32" s="507"/>
      <c r="M32" s="507"/>
      <c r="N32" s="507"/>
      <c r="O32" s="507"/>
      <c r="P32" s="507"/>
      <c r="Q32" s="507"/>
      <c r="R32" s="507"/>
      <c r="S32" s="507"/>
      <c r="T32" s="507"/>
      <c r="U32" s="507"/>
      <c r="V32" s="507"/>
      <c r="W32" s="510"/>
    </row>
    <row r="33" spans="1:23" ht="24" customHeight="1">
      <c r="A33" s="458">
        <v>5</v>
      </c>
      <c r="B33" s="494" t="s">
        <v>82</v>
      </c>
      <c r="C33" s="498" t="s">
        <v>92</v>
      </c>
      <c r="D33" s="22" t="s">
        <v>25</v>
      </c>
      <c r="E33" s="183">
        <f>+INVERSIÓN!AE35</f>
        <v>1</v>
      </c>
      <c r="F33" s="183">
        <f>+INVERSIÓN!AF35</f>
        <v>1</v>
      </c>
      <c r="G33" s="183">
        <f>+INVERSIÓN!AG35</f>
        <v>1</v>
      </c>
      <c r="H33" s="183">
        <f>+INVERSIÓN!AH35</f>
        <v>1</v>
      </c>
      <c r="I33" s="183">
        <f>+INVERSIÓN!AJ35</f>
        <v>1</v>
      </c>
      <c r="J33" s="183">
        <f>+INVERSIÓN!AK35</f>
        <v>1</v>
      </c>
      <c r="K33" s="183">
        <f>+INVERSIÓN!AL35</f>
        <v>1</v>
      </c>
      <c r="L33" s="506" t="s">
        <v>103</v>
      </c>
      <c r="M33" s="506" t="s">
        <v>104</v>
      </c>
      <c r="N33" s="506" t="s">
        <v>105</v>
      </c>
      <c r="O33" s="506" t="s">
        <v>106</v>
      </c>
      <c r="P33" s="506" t="s">
        <v>103</v>
      </c>
      <c r="Q33" s="506" t="s">
        <v>107</v>
      </c>
      <c r="R33" s="506" t="s">
        <v>107</v>
      </c>
      <c r="S33" s="506" t="s">
        <v>107</v>
      </c>
      <c r="T33" s="506" t="s">
        <v>108</v>
      </c>
      <c r="U33" s="506" t="s">
        <v>109</v>
      </c>
      <c r="V33" s="506" t="s">
        <v>110</v>
      </c>
      <c r="W33" s="508">
        <v>7980001</v>
      </c>
    </row>
    <row r="34" spans="1:23" ht="24" customHeight="1">
      <c r="A34" s="458"/>
      <c r="B34" s="495"/>
      <c r="C34" s="274"/>
      <c r="D34" s="23" t="s">
        <v>26</v>
      </c>
      <c r="E34" s="142">
        <f>+INVERSIÓN!AE36</f>
        <v>122545000</v>
      </c>
      <c r="F34" s="142">
        <f>+INVERSIÓN!AF36</f>
        <v>122545000</v>
      </c>
      <c r="G34" s="142">
        <f>+INVERSIÓN!AG36</f>
        <v>122545000</v>
      </c>
      <c r="H34" s="142">
        <f>+INVERSIÓN!AH36</f>
        <v>89216000</v>
      </c>
      <c r="I34" s="142">
        <f>+INVERSIÓN!AJ36</f>
        <v>0</v>
      </c>
      <c r="J34" s="142">
        <f>+INVERSIÓN!AK36</f>
        <v>0</v>
      </c>
      <c r="K34" s="142">
        <f>+INVERSIÓN!AL36</f>
        <v>0</v>
      </c>
      <c r="L34" s="475"/>
      <c r="M34" s="475"/>
      <c r="N34" s="475"/>
      <c r="O34" s="475"/>
      <c r="P34" s="475"/>
      <c r="Q34" s="475"/>
      <c r="R34" s="475"/>
      <c r="S34" s="475"/>
      <c r="T34" s="475"/>
      <c r="U34" s="475"/>
      <c r="V34" s="475"/>
      <c r="W34" s="509"/>
    </row>
    <row r="35" spans="1:23" ht="24" customHeight="1">
      <c r="A35" s="458"/>
      <c r="B35" s="495"/>
      <c r="C35" s="274"/>
      <c r="D35" s="21" t="s">
        <v>27</v>
      </c>
      <c r="E35" s="182">
        <f>+INVERSIÓN!AE37</f>
        <v>0</v>
      </c>
      <c r="F35" s="182">
        <f>+INVERSIÓN!AF37</f>
        <v>0</v>
      </c>
      <c r="G35" s="182">
        <f>+INVERSIÓN!AG37</f>
        <v>0</v>
      </c>
      <c r="H35" s="182">
        <f>+INVERSIÓN!AH37</f>
        <v>0</v>
      </c>
      <c r="I35" s="182">
        <f>+INVERSIÓN!AJ37</f>
        <v>0</v>
      </c>
      <c r="J35" s="182">
        <f>+INVERSIÓN!AK37</f>
        <v>0</v>
      </c>
      <c r="K35" s="182">
        <f>+INVERSIÓN!AL37</f>
        <v>0</v>
      </c>
      <c r="L35" s="475"/>
      <c r="M35" s="475"/>
      <c r="N35" s="475"/>
      <c r="O35" s="475"/>
      <c r="P35" s="475"/>
      <c r="Q35" s="475"/>
      <c r="R35" s="475"/>
      <c r="S35" s="475"/>
      <c r="T35" s="475"/>
      <c r="U35" s="475"/>
      <c r="V35" s="475"/>
      <c r="W35" s="509"/>
    </row>
    <row r="36" spans="1:23" ht="24" customHeight="1" thickBot="1">
      <c r="A36" s="458"/>
      <c r="B36" s="495"/>
      <c r="C36" s="274"/>
      <c r="D36" s="23" t="s">
        <v>28</v>
      </c>
      <c r="E36" s="142">
        <f>+INVERSIÓN!AE38</f>
        <v>9002882</v>
      </c>
      <c r="F36" s="142">
        <f>+INVERSIÓN!AF38</f>
        <v>9002882</v>
      </c>
      <c r="G36" s="142">
        <f>+INVERSIÓN!AG38</f>
        <v>9002882</v>
      </c>
      <c r="H36" s="142">
        <f>+INVERSIÓN!AH38</f>
        <v>9002882</v>
      </c>
      <c r="I36" s="142">
        <f>+INVERSIÓN!AJ38</f>
        <v>0</v>
      </c>
      <c r="J36" s="142">
        <f>+INVERSIÓN!AK38</f>
        <v>0</v>
      </c>
      <c r="K36" s="142">
        <f>+INVERSIÓN!AL38</f>
        <v>0</v>
      </c>
      <c r="L36" s="475"/>
      <c r="M36" s="475"/>
      <c r="N36" s="475"/>
      <c r="O36" s="475"/>
      <c r="P36" s="475"/>
      <c r="Q36" s="475"/>
      <c r="R36" s="475"/>
      <c r="S36" s="475"/>
      <c r="T36" s="475"/>
      <c r="U36" s="475"/>
      <c r="V36" s="475"/>
      <c r="W36" s="509"/>
    </row>
    <row r="37" spans="1:23" ht="24" customHeight="1">
      <c r="A37" s="458"/>
      <c r="B37" s="496"/>
      <c r="C37" s="464" t="s">
        <v>29</v>
      </c>
      <c r="D37" s="24" t="s">
        <v>55</v>
      </c>
      <c r="E37" s="183">
        <f>+E33+E35</f>
        <v>1</v>
      </c>
      <c r="F37" s="183">
        <f>+INVERSIÓN!AF39</f>
        <v>1</v>
      </c>
      <c r="G37" s="183">
        <f>+INVERSIÓN!AG39</f>
        <v>1</v>
      </c>
      <c r="H37" s="183">
        <f>+INVERSIÓN!AH39</f>
        <v>1</v>
      </c>
      <c r="I37" s="183">
        <f>+INVERSIÓN!AJ39</f>
        <v>1</v>
      </c>
      <c r="J37" s="183">
        <f>+INVERSIÓN!AK39</f>
        <v>1</v>
      </c>
      <c r="K37" s="183">
        <f>+INVERSIÓN!AL39</f>
        <v>1</v>
      </c>
      <c r="L37" s="475"/>
      <c r="M37" s="475"/>
      <c r="N37" s="475"/>
      <c r="O37" s="475"/>
      <c r="P37" s="475"/>
      <c r="Q37" s="475"/>
      <c r="R37" s="475"/>
      <c r="S37" s="475"/>
      <c r="T37" s="475"/>
      <c r="U37" s="475"/>
      <c r="V37" s="475"/>
      <c r="W37" s="509"/>
    </row>
    <row r="38" spans="1:23" ht="24" customHeight="1" thickBot="1">
      <c r="A38" s="459"/>
      <c r="B38" s="497"/>
      <c r="C38" s="465"/>
      <c r="D38" s="27" t="s">
        <v>54</v>
      </c>
      <c r="E38" s="144">
        <f>+E34+E36</f>
        <v>131547882</v>
      </c>
      <c r="F38" s="144">
        <f>+INVERSIÓN!AF40</f>
        <v>131547882</v>
      </c>
      <c r="G38" s="144">
        <f>+INVERSIÓN!AG40</f>
        <v>131547882</v>
      </c>
      <c r="H38" s="144">
        <f>+INVERSIÓN!AH40</f>
        <v>98218882</v>
      </c>
      <c r="I38" s="144">
        <f>+INVERSIÓN!AJ40</f>
        <v>0</v>
      </c>
      <c r="J38" s="144">
        <f>+INVERSIÓN!AK40</f>
        <v>0</v>
      </c>
      <c r="K38" s="144">
        <f>+INVERSIÓN!AL40</f>
        <v>0</v>
      </c>
      <c r="L38" s="507"/>
      <c r="M38" s="507"/>
      <c r="N38" s="507"/>
      <c r="O38" s="507"/>
      <c r="P38" s="507"/>
      <c r="Q38" s="507"/>
      <c r="R38" s="507"/>
      <c r="S38" s="507"/>
      <c r="T38" s="507"/>
      <c r="U38" s="507"/>
      <c r="V38" s="507"/>
      <c r="W38" s="510"/>
    </row>
    <row r="39" spans="1:23" ht="24" customHeight="1">
      <c r="A39" s="458">
        <v>6</v>
      </c>
      <c r="B39" s="494" t="s">
        <v>83</v>
      </c>
      <c r="C39" s="498" t="s">
        <v>93</v>
      </c>
      <c r="D39" s="22" t="s">
        <v>25</v>
      </c>
      <c r="E39" s="182">
        <f>+INVERSIÓN!AE41</f>
        <v>1</v>
      </c>
      <c r="F39" s="182">
        <f>+INVERSIÓN!AF41</f>
        <v>1</v>
      </c>
      <c r="G39" s="182">
        <f>+INVERSIÓN!AG41</f>
        <v>1</v>
      </c>
      <c r="H39" s="182">
        <f>+INVERSIÓN!AH41</f>
        <v>1</v>
      </c>
      <c r="I39" s="182">
        <f>+INVERSIÓN!AJ41</f>
        <v>1</v>
      </c>
      <c r="J39" s="182">
        <f>+INVERSIÓN!AK41</f>
        <v>1</v>
      </c>
      <c r="K39" s="182">
        <f>+INVERSIÓN!AL41</f>
        <v>1</v>
      </c>
      <c r="L39" s="506" t="s">
        <v>103</v>
      </c>
      <c r="M39" s="506" t="s">
        <v>104</v>
      </c>
      <c r="N39" s="506" t="s">
        <v>105</v>
      </c>
      <c r="O39" s="506" t="s">
        <v>106</v>
      </c>
      <c r="P39" s="506" t="s">
        <v>103</v>
      </c>
      <c r="Q39" s="506" t="s">
        <v>107</v>
      </c>
      <c r="R39" s="506" t="s">
        <v>107</v>
      </c>
      <c r="S39" s="506" t="s">
        <v>107</v>
      </c>
      <c r="T39" s="506" t="s">
        <v>108</v>
      </c>
      <c r="U39" s="506" t="s">
        <v>109</v>
      </c>
      <c r="V39" s="506" t="s">
        <v>110</v>
      </c>
      <c r="W39" s="508">
        <v>7980001</v>
      </c>
    </row>
    <row r="40" spans="1:23" ht="24" customHeight="1">
      <c r="A40" s="458"/>
      <c r="B40" s="495"/>
      <c r="C40" s="274"/>
      <c r="D40" s="23" t="s">
        <v>26</v>
      </c>
      <c r="E40" s="142">
        <f>+INVERSIÓN!AE42</f>
        <v>591143000</v>
      </c>
      <c r="F40" s="142">
        <f>+INVERSIÓN!AF42</f>
        <v>591143000</v>
      </c>
      <c r="G40" s="142">
        <f>+INVERSIÓN!AG42</f>
        <v>591143000</v>
      </c>
      <c r="H40" s="142">
        <f>+INVERSIÓN!AH42</f>
        <v>543323000</v>
      </c>
      <c r="I40" s="142">
        <f>+INVERSIÓN!AJ42</f>
        <v>185815000</v>
      </c>
      <c r="J40" s="142">
        <f>+INVERSIÓN!AK42</f>
        <v>185815000</v>
      </c>
      <c r="K40" s="142">
        <f>+INVERSIÓN!AL42</f>
        <v>199369000</v>
      </c>
      <c r="L40" s="475"/>
      <c r="M40" s="475"/>
      <c r="N40" s="475"/>
      <c r="O40" s="475"/>
      <c r="P40" s="475"/>
      <c r="Q40" s="475"/>
      <c r="R40" s="475"/>
      <c r="S40" s="475"/>
      <c r="T40" s="475"/>
      <c r="U40" s="475"/>
      <c r="V40" s="475"/>
      <c r="W40" s="509"/>
    </row>
    <row r="41" spans="1:23" ht="24" customHeight="1">
      <c r="A41" s="458"/>
      <c r="B41" s="495"/>
      <c r="C41" s="274"/>
      <c r="D41" s="21" t="s">
        <v>27</v>
      </c>
      <c r="E41" s="182">
        <f>+INVERSIÓN!AE43</f>
        <v>0</v>
      </c>
      <c r="F41" s="182">
        <f>+INVERSIÓN!AF43</f>
        <v>0</v>
      </c>
      <c r="G41" s="182">
        <f>+INVERSIÓN!AG43</f>
        <v>0</v>
      </c>
      <c r="H41" s="182">
        <f>+INVERSIÓN!AH43</f>
        <v>0</v>
      </c>
      <c r="I41" s="182">
        <f>+INVERSIÓN!AJ43</f>
        <v>0</v>
      </c>
      <c r="J41" s="182">
        <f>+INVERSIÓN!AK43</f>
        <v>0</v>
      </c>
      <c r="K41" s="182">
        <f>+INVERSIÓN!AL43</f>
        <v>0</v>
      </c>
      <c r="L41" s="475"/>
      <c r="M41" s="475"/>
      <c r="N41" s="475"/>
      <c r="O41" s="475"/>
      <c r="P41" s="475"/>
      <c r="Q41" s="475"/>
      <c r="R41" s="475"/>
      <c r="S41" s="475"/>
      <c r="T41" s="475"/>
      <c r="U41" s="475"/>
      <c r="V41" s="475"/>
      <c r="W41" s="509"/>
    </row>
    <row r="42" spans="1:23" ht="24" customHeight="1" thickBot="1">
      <c r="A42" s="458"/>
      <c r="B42" s="495"/>
      <c r="C42" s="274"/>
      <c r="D42" s="23" t="s">
        <v>28</v>
      </c>
      <c r="E42" s="142">
        <f>+INVERSIÓN!AE44</f>
        <v>143149535</v>
      </c>
      <c r="F42" s="142">
        <f>+INVERSIÓN!AF44</f>
        <v>143149535</v>
      </c>
      <c r="G42" s="142">
        <f>+INVERSIÓN!AG44</f>
        <v>139238735</v>
      </c>
      <c r="H42" s="142">
        <f>+INVERSIÓN!AH44</f>
        <v>120192735</v>
      </c>
      <c r="I42" s="142">
        <f>+INVERSIÓN!AJ44</f>
        <v>86356068</v>
      </c>
      <c r="J42" s="142">
        <f>+INVERSIÓN!AK44</f>
        <v>98276068</v>
      </c>
      <c r="K42" s="142">
        <f>+INVERSIÓN!AL44</f>
        <v>113962735</v>
      </c>
      <c r="L42" s="475"/>
      <c r="M42" s="475"/>
      <c r="N42" s="475"/>
      <c r="O42" s="475"/>
      <c r="P42" s="475"/>
      <c r="Q42" s="475"/>
      <c r="R42" s="475"/>
      <c r="S42" s="475"/>
      <c r="T42" s="475"/>
      <c r="U42" s="475"/>
      <c r="V42" s="475"/>
      <c r="W42" s="509"/>
    </row>
    <row r="43" spans="1:23" ht="24" customHeight="1">
      <c r="A43" s="458"/>
      <c r="B43" s="496"/>
      <c r="C43" s="464" t="s">
        <v>29</v>
      </c>
      <c r="D43" s="24" t="s">
        <v>55</v>
      </c>
      <c r="E43" s="182">
        <f>+E39+E41</f>
        <v>1</v>
      </c>
      <c r="F43" s="182">
        <f>+INVERSIÓN!AF45</f>
        <v>1</v>
      </c>
      <c r="G43" s="182">
        <f>+INVERSIÓN!AG45</f>
        <v>1</v>
      </c>
      <c r="H43" s="182">
        <f>+INVERSIÓN!AH45</f>
        <v>1</v>
      </c>
      <c r="I43" s="182">
        <f>+INVERSIÓN!AJ45</f>
        <v>1</v>
      </c>
      <c r="J43" s="182">
        <f>+INVERSIÓN!AK45</f>
        <v>1</v>
      </c>
      <c r="K43" s="182">
        <f>+INVERSIÓN!AL45</f>
        <v>1</v>
      </c>
      <c r="L43" s="475"/>
      <c r="M43" s="475"/>
      <c r="N43" s="475"/>
      <c r="O43" s="475"/>
      <c r="P43" s="475"/>
      <c r="Q43" s="475"/>
      <c r="R43" s="475"/>
      <c r="S43" s="475"/>
      <c r="T43" s="475"/>
      <c r="U43" s="475"/>
      <c r="V43" s="475"/>
      <c r="W43" s="509"/>
    </row>
    <row r="44" spans="1:23" ht="24" customHeight="1" thickBot="1">
      <c r="A44" s="459"/>
      <c r="B44" s="497"/>
      <c r="C44" s="465"/>
      <c r="D44" s="27" t="s">
        <v>54</v>
      </c>
      <c r="E44" s="144">
        <f>+E40+E42</f>
        <v>734292535</v>
      </c>
      <c r="F44" s="144">
        <f>+INVERSIÓN!AF46</f>
        <v>734292535</v>
      </c>
      <c r="G44" s="144">
        <f>+INVERSIÓN!AG46</f>
        <v>734292535</v>
      </c>
      <c r="H44" s="144">
        <f>+INVERSIÓN!AH46</f>
        <v>663515735</v>
      </c>
      <c r="I44" s="144">
        <f>+INVERSIÓN!AJ46</f>
        <v>272171068</v>
      </c>
      <c r="J44" s="144">
        <f>+INVERSIÓN!AK46</f>
        <v>284091068</v>
      </c>
      <c r="K44" s="144">
        <f>+INVERSIÓN!AL46</f>
        <v>313331735</v>
      </c>
      <c r="L44" s="507"/>
      <c r="M44" s="507"/>
      <c r="N44" s="507"/>
      <c r="O44" s="507"/>
      <c r="P44" s="507"/>
      <c r="Q44" s="507"/>
      <c r="R44" s="507"/>
      <c r="S44" s="507"/>
      <c r="T44" s="507"/>
      <c r="U44" s="507"/>
      <c r="V44" s="507"/>
      <c r="W44" s="510"/>
    </row>
    <row r="45" spans="1:23" ht="24" customHeight="1">
      <c r="A45" s="457">
        <v>4</v>
      </c>
      <c r="B45" s="453" t="s">
        <v>87</v>
      </c>
      <c r="C45" s="453" t="s">
        <v>94</v>
      </c>
      <c r="D45" s="22" t="s">
        <v>25</v>
      </c>
      <c r="E45" s="182">
        <v>1</v>
      </c>
      <c r="F45" s="182">
        <v>1</v>
      </c>
      <c r="G45" s="182">
        <v>1</v>
      </c>
      <c r="H45" s="182">
        <v>1</v>
      </c>
      <c r="I45" s="182">
        <v>1</v>
      </c>
      <c r="J45" s="182">
        <v>1</v>
      </c>
      <c r="K45" s="182">
        <v>1</v>
      </c>
      <c r="L45" s="462" t="s">
        <v>103</v>
      </c>
      <c r="M45" s="462" t="s">
        <v>104</v>
      </c>
      <c r="N45" s="472" t="s">
        <v>105</v>
      </c>
      <c r="O45" s="470" t="s">
        <v>106</v>
      </c>
      <c r="P45" s="462" t="s">
        <v>103</v>
      </c>
      <c r="Q45" s="514" t="s">
        <v>269</v>
      </c>
      <c r="R45" s="514" t="s">
        <v>270</v>
      </c>
      <c r="S45" s="506" t="s">
        <v>252</v>
      </c>
      <c r="T45" s="506" t="s">
        <v>271</v>
      </c>
      <c r="U45" s="506" t="s">
        <v>253</v>
      </c>
      <c r="V45" s="506" t="s">
        <v>254</v>
      </c>
      <c r="W45" s="467">
        <v>161371.800526628</v>
      </c>
    </row>
    <row r="46" spans="1:23" ht="24" customHeight="1">
      <c r="A46" s="458"/>
      <c r="B46" s="454"/>
      <c r="C46" s="454"/>
      <c r="D46" s="23" t="s">
        <v>26</v>
      </c>
      <c r="E46" s="142">
        <v>327460200</v>
      </c>
      <c r="F46" s="142">
        <v>327460200</v>
      </c>
      <c r="G46" s="142">
        <v>327460200</v>
      </c>
      <c r="H46" s="142">
        <v>278501400</v>
      </c>
      <c r="I46" s="142">
        <v>63788284</v>
      </c>
      <c r="J46" s="142">
        <v>87588145</v>
      </c>
      <c r="K46" s="145">
        <v>87854937</v>
      </c>
      <c r="L46" s="463"/>
      <c r="M46" s="463"/>
      <c r="N46" s="455"/>
      <c r="O46" s="456"/>
      <c r="P46" s="463"/>
      <c r="Q46" s="512"/>
      <c r="R46" s="512"/>
      <c r="S46" s="475"/>
      <c r="T46" s="475"/>
      <c r="U46" s="475"/>
      <c r="V46" s="475"/>
      <c r="W46" s="468"/>
    </row>
    <row r="47" spans="1:23" ht="24" customHeight="1">
      <c r="A47" s="458"/>
      <c r="B47" s="454"/>
      <c r="C47" s="454"/>
      <c r="D47" s="69" t="s">
        <v>27</v>
      </c>
      <c r="E47" s="182">
        <v>0</v>
      </c>
      <c r="F47" s="182">
        <v>0</v>
      </c>
      <c r="G47" s="182">
        <v>0</v>
      </c>
      <c r="H47" s="182">
        <v>0</v>
      </c>
      <c r="I47" s="182">
        <v>0</v>
      </c>
      <c r="J47" s="182">
        <v>0</v>
      </c>
      <c r="K47" s="182">
        <v>0</v>
      </c>
      <c r="L47" s="463"/>
      <c r="M47" s="463"/>
      <c r="N47" s="455"/>
      <c r="O47" s="456"/>
      <c r="P47" s="463"/>
      <c r="Q47" s="512"/>
      <c r="R47" s="512"/>
      <c r="S47" s="475"/>
      <c r="T47" s="475"/>
      <c r="U47" s="475"/>
      <c r="V47" s="475"/>
      <c r="W47" s="468"/>
    </row>
    <row r="48" spans="1:23" ht="24" customHeight="1">
      <c r="A48" s="458"/>
      <c r="B48" s="454"/>
      <c r="C48" s="454"/>
      <c r="D48" s="23" t="s">
        <v>28</v>
      </c>
      <c r="E48" s="142">
        <v>52899288</v>
      </c>
      <c r="F48" s="142">
        <v>51005490</v>
      </c>
      <c r="G48" s="142">
        <v>49773810</v>
      </c>
      <c r="H48" s="142">
        <v>49773810</v>
      </c>
      <c r="I48" s="142">
        <v>41928011</v>
      </c>
      <c r="J48" s="142">
        <v>46330686</v>
      </c>
      <c r="K48" s="145">
        <v>48023879</v>
      </c>
      <c r="L48" s="463"/>
      <c r="M48" s="463"/>
      <c r="N48" s="473"/>
      <c r="O48" s="471"/>
      <c r="P48" s="463"/>
      <c r="Q48" s="513"/>
      <c r="R48" s="513"/>
      <c r="S48" s="470"/>
      <c r="T48" s="475"/>
      <c r="U48" s="475"/>
      <c r="V48" s="475"/>
      <c r="W48" s="469"/>
    </row>
    <row r="49" spans="1:23" ht="24" customHeight="1">
      <c r="A49" s="458"/>
      <c r="B49" s="454"/>
      <c r="C49" s="453" t="s">
        <v>95</v>
      </c>
      <c r="D49" s="69" t="s">
        <v>25</v>
      </c>
      <c r="E49" s="182">
        <v>1</v>
      </c>
      <c r="F49" s="182">
        <v>1</v>
      </c>
      <c r="G49" s="182">
        <v>1</v>
      </c>
      <c r="H49" s="182">
        <v>1</v>
      </c>
      <c r="I49" s="182">
        <v>1</v>
      </c>
      <c r="J49" s="182">
        <v>1</v>
      </c>
      <c r="K49" s="182">
        <v>1</v>
      </c>
      <c r="L49" s="274" t="s">
        <v>111</v>
      </c>
      <c r="M49" s="274" t="s">
        <v>112</v>
      </c>
      <c r="N49" s="455" t="s">
        <v>113</v>
      </c>
      <c r="O49" s="456" t="s">
        <v>114</v>
      </c>
      <c r="P49" s="456" t="s">
        <v>103</v>
      </c>
      <c r="Q49" s="511" t="s">
        <v>272</v>
      </c>
      <c r="R49" s="511" t="s">
        <v>273</v>
      </c>
      <c r="S49" s="471" t="s">
        <v>252</v>
      </c>
      <c r="T49" s="471" t="s">
        <v>274</v>
      </c>
      <c r="U49" s="471" t="s">
        <v>253</v>
      </c>
      <c r="V49" s="471" t="s">
        <v>254</v>
      </c>
      <c r="W49" s="466">
        <v>727228.524349929</v>
      </c>
    </row>
    <row r="50" spans="1:23" ht="24" customHeight="1">
      <c r="A50" s="458"/>
      <c r="B50" s="454"/>
      <c r="C50" s="454"/>
      <c r="D50" s="23" t="s">
        <v>26</v>
      </c>
      <c r="E50" s="142">
        <v>109153400</v>
      </c>
      <c r="F50" s="142">
        <v>109153400</v>
      </c>
      <c r="G50" s="142">
        <v>109153400</v>
      </c>
      <c r="H50" s="142">
        <v>92833800</v>
      </c>
      <c r="I50" s="142">
        <v>21262760</v>
      </c>
      <c r="J50" s="142">
        <v>29196048</v>
      </c>
      <c r="K50" s="145">
        <v>29284977</v>
      </c>
      <c r="L50" s="274"/>
      <c r="M50" s="274"/>
      <c r="N50" s="455"/>
      <c r="O50" s="456"/>
      <c r="P50" s="456"/>
      <c r="Q50" s="512"/>
      <c r="R50" s="512"/>
      <c r="S50" s="475"/>
      <c r="T50" s="475"/>
      <c r="U50" s="475"/>
      <c r="V50" s="475"/>
      <c r="W50" s="466"/>
    </row>
    <row r="51" spans="1:23" ht="24" customHeight="1">
      <c r="A51" s="458"/>
      <c r="B51" s="454"/>
      <c r="C51" s="454"/>
      <c r="D51" s="69" t="s">
        <v>27</v>
      </c>
      <c r="E51" s="182">
        <v>0</v>
      </c>
      <c r="F51" s="182">
        <v>0</v>
      </c>
      <c r="G51" s="182">
        <v>0</v>
      </c>
      <c r="H51" s="182">
        <v>0</v>
      </c>
      <c r="I51" s="182">
        <v>0</v>
      </c>
      <c r="J51" s="182">
        <v>0</v>
      </c>
      <c r="K51" s="182">
        <v>0</v>
      </c>
      <c r="L51" s="274"/>
      <c r="M51" s="274"/>
      <c r="N51" s="455"/>
      <c r="O51" s="456"/>
      <c r="P51" s="456"/>
      <c r="Q51" s="512"/>
      <c r="R51" s="512"/>
      <c r="S51" s="475"/>
      <c r="T51" s="475"/>
      <c r="U51" s="475"/>
      <c r="V51" s="475"/>
      <c r="W51" s="466"/>
    </row>
    <row r="52" spans="1:23" ht="24" customHeight="1">
      <c r="A52" s="458"/>
      <c r="B52" s="454"/>
      <c r="C52" s="454"/>
      <c r="D52" s="23" t="s">
        <v>28</v>
      </c>
      <c r="E52" s="142">
        <v>17633095</v>
      </c>
      <c r="F52" s="142">
        <v>17001828</v>
      </c>
      <c r="G52" s="142">
        <v>16591268</v>
      </c>
      <c r="H52" s="142">
        <v>16591268</v>
      </c>
      <c r="I52" s="142">
        <v>13976003</v>
      </c>
      <c r="J52" s="142">
        <v>15443559</v>
      </c>
      <c r="K52" s="145">
        <v>16007960</v>
      </c>
      <c r="L52" s="274"/>
      <c r="M52" s="274"/>
      <c r="N52" s="455"/>
      <c r="O52" s="456"/>
      <c r="P52" s="456"/>
      <c r="Q52" s="513"/>
      <c r="R52" s="513"/>
      <c r="S52" s="470"/>
      <c r="T52" s="475"/>
      <c r="U52" s="475"/>
      <c r="V52" s="475"/>
      <c r="W52" s="466"/>
    </row>
    <row r="53" spans="1:23" ht="24" customHeight="1">
      <c r="A53" s="458"/>
      <c r="B53" s="454"/>
      <c r="C53" s="453" t="s">
        <v>96</v>
      </c>
      <c r="D53" s="69" t="s">
        <v>25</v>
      </c>
      <c r="E53" s="182">
        <v>1</v>
      </c>
      <c r="F53" s="182">
        <v>1</v>
      </c>
      <c r="G53" s="182">
        <v>1</v>
      </c>
      <c r="H53" s="182">
        <v>1</v>
      </c>
      <c r="I53" s="182">
        <v>1</v>
      </c>
      <c r="J53" s="182">
        <v>1</v>
      </c>
      <c r="K53" s="182">
        <v>1</v>
      </c>
      <c r="L53" s="274" t="s">
        <v>115</v>
      </c>
      <c r="M53" s="274" t="s">
        <v>116</v>
      </c>
      <c r="N53" s="455" t="s">
        <v>117</v>
      </c>
      <c r="O53" s="456" t="s">
        <v>118</v>
      </c>
      <c r="P53" s="456" t="s">
        <v>103</v>
      </c>
      <c r="Q53" s="511" t="s">
        <v>275</v>
      </c>
      <c r="R53" s="511" t="s">
        <v>276</v>
      </c>
      <c r="S53" s="471" t="s">
        <v>252</v>
      </c>
      <c r="T53" s="471" t="s">
        <v>277</v>
      </c>
      <c r="U53" s="471" t="s">
        <v>253</v>
      </c>
      <c r="V53" s="471" t="s">
        <v>254</v>
      </c>
      <c r="W53" s="466">
        <v>1067898.59499236</v>
      </c>
    </row>
    <row r="54" spans="1:23" ht="24" customHeight="1">
      <c r="A54" s="458"/>
      <c r="B54" s="454"/>
      <c r="C54" s="454"/>
      <c r="D54" s="23" t="s">
        <v>26</v>
      </c>
      <c r="E54" s="142">
        <v>109153400</v>
      </c>
      <c r="F54" s="142">
        <v>109153400</v>
      </c>
      <c r="G54" s="142">
        <v>109153400</v>
      </c>
      <c r="H54" s="142">
        <v>92833800</v>
      </c>
      <c r="I54" s="142">
        <v>21262760</v>
      </c>
      <c r="J54" s="142">
        <v>29196048</v>
      </c>
      <c r="K54" s="145">
        <v>29284977</v>
      </c>
      <c r="L54" s="274"/>
      <c r="M54" s="274"/>
      <c r="N54" s="455"/>
      <c r="O54" s="456"/>
      <c r="P54" s="456"/>
      <c r="Q54" s="512"/>
      <c r="R54" s="512"/>
      <c r="S54" s="475"/>
      <c r="T54" s="475"/>
      <c r="U54" s="475"/>
      <c r="V54" s="475"/>
      <c r="W54" s="466"/>
    </row>
    <row r="55" spans="1:23" ht="24" customHeight="1">
      <c r="A55" s="458"/>
      <c r="B55" s="454"/>
      <c r="C55" s="454"/>
      <c r="D55" s="69" t="s">
        <v>27</v>
      </c>
      <c r="E55" s="182">
        <v>0</v>
      </c>
      <c r="F55" s="182">
        <v>0</v>
      </c>
      <c r="G55" s="182">
        <v>0</v>
      </c>
      <c r="H55" s="182">
        <v>0</v>
      </c>
      <c r="I55" s="182">
        <v>0</v>
      </c>
      <c r="J55" s="182">
        <v>0</v>
      </c>
      <c r="K55" s="182">
        <v>0</v>
      </c>
      <c r="L55" s="274"/>
      <c r="M55" s="274"/>
      <c r="N55" s="455"/>
      <c r="O55" s="456"/>
      <c r="P55" s="456"/>
      <c r="Q55" s="512"/>
      <c r="R55" s="512"/>
      <c r="S55" s="475"/>
      <c r="T55" s="475"/>
      <c r="U55" s="475"/>
      <c r="V55" s="475"/>
      <c r="W55" s="466"/>
    </row>
    <row r="56" spans="1:23" ht="24" customHeight="1">
      <c r="A56" s="458"/>
      <c r="B56" s="454"/>
      <c r="C56" s="454"/>
      <c r="D56" s="23" t="s">
        <v>28</v>
      </c>
      <c r="E56" s="142">
        <v>17633095</v>
      </c>
      <c r="F56" s="142">
        <v>17001828</v>
      </c>
      <c r="G56" s="142">
        <v>16591268</v>
      </c>
      <c r="H56" s="142">
        <v>16591268</v>
      </c>
      <c r="I56" s="142">
        <v>13976003</v>
      </c>
      <c r="J56" s="142">
        <v>15443559</v>
      </c>
      <c r="K56" s="145">
        <v>16007960</v>
      </c>
      <c r="L56" s="274"/>
      <c r="M56" s="274"/>
      <c r="N56" s="455"/>
      <c r="O56" s="456"/>
      <c r="P56" s="456"/>
      <c r="Q56" s="513"/>
      <c r="R56" s="513"/>
      <c r="S56" s="470"/>
      <c r="T56" s="475"/>
      <c r="U56" s="475"/>
      <c r="V56" s="475"/>
      <c r="W56" s="466"/>
    </row>
    <row r="57" spans="1:23" ht="24" customHeight="1">
      <c r="A57" s="458"/>
      <c r="B57" s="454"/>
      <c r="C57" s="453" t="s">
        <v>97</v>
      </c>
      <c r="D57" s="69" t="s">
        <v>25</v>
      </c>
      <c r="E57" s="182">
        <v>1</v>
      </c>
      <c r="F57" s="182">
        <v>1</v>
      </c>
      <c r="G57" s="182">
        <v>1</v>
      </c>
      <c r="H57" s="182">
        <v>1</v>
      </c>
      <c r="I57" s="182">
        <v>1</v>
      </c>
      <c r="J57" s="182">
        <v>1</v>
      </c>
      <c r="K57" s="182">
        <v>1</v>
      </c>
      <c r="L57" s="274" t="s">
        <v>119</v>
      </c>
      <c r="M57" s="274" t="s">
        <v>119</v>
      </c>
      <c r="N57" s="455" t="s">
        <v>120</v>
      </c>
      <c r="O57" s="456" t="s">
        <v>121</v>
      </c>
      <c r="P57" s="456" t="s">
        <v>103</v>
      </c>
      <c r="Q57" s="511" t="s">
        <v>278</v>
      </c>
      <c r="R57" s="511" t="s">
        <v>279</v>
      </c>
      <c r="S57" s="471" t="s">
        <v>252</v>
      </c>
      <c r="T57" s="471" t="s">
        <v>274</v>
      </c>
      <c r="U57" s="471" t="s">
        <v>253</v>
      </c>
      <c r="V57" s="471" t="s">
        <v>254</v>
      </c>
      <c r="W57" s="466">
        <v>383733.886725352</v>
      </c>
    </row>
    <row r="58" spans="1:23" ht="24" customHeight="1">
      <c r="A58" s="458"/>
      <c r="B58" s="454"/>
      <c r="C58" s="454"/>
      <c r="D58" s="23" t="s">
        <v>26</v>
      </c>
      <c r="E58" s="142">
        <v>109153400</v>
      </c>
      <c r="F58" s="142">
        <v>109153400</v>
      </c>
      <c r="G58" s="142">
        <v>109153400</v>
      </c>
      <c r="H58" s="142">
        <v>92833800</v>
      </c>
      <c r="I58" s="142">
        <v>21262760</v>
      </c>
      <c r="J58" s="142">
        <v>29196048</v>
      </c>
      <c r="K58" s="145">
        <v>29284977</v>
      </c>
      <c r="L58" s="274"/>
      <c r="M58" s="274"/>
      <c r="N58" s="455"/>
      <c r="O58" s="456"/>
      <c r="P58" s="456"/>
      <c r="Q58" s="512"/>
      <c r="R58" s="512"/>
      <c r="S58" s="475"/>
      <c r="T58" s="475"/>
      <c r="U58" s="475"/>
      <c r="V58" s="475"/>
      <c r="W58" s="466"/>
    </row>
    <row r="59" spans="1:23" ht="24" customHeight="1">
      <c r="A59" s="458"/>
      <c r="B59" s="454"/>
      <c r="C59" s="454"/>
      <c r="D59" s="69" t="s">
        <v>27</v>
      </c>
      <c r="E59" s="182">
        <v>0</v>
      </c>
      <c r="F59" s="182">
        <v>0</v>
      </c>
      <c r="G59" s="182">
        <v>0</v>
      </c>
      <c r="H59" s="182">
        <v>0</v>
      </c>
      <c r="I59" s="182">
        <v>0</v>
      </c>
      <c r="J59" s="182">
        <v>0</v>
      </c>
      <c r="K59" s="182">
        <v>0</v>
      </c>
      <c r="L59" s="274"/>
      <c r="M59" s="274"/>
      <c r="N59" s="455"/>
      <c r="O59" s="456"/>
      <c r="P59" s="456"/>
      <c r="Q59" s="512"/>
      <c r="R59" s="512"/>
      <c r="S59" s="475"/>
      <c r="T59" s="475"/>
      <c r="U59" s="475"/>
      <c r="V59" s="475"/>
      <c r="W59" s="466"/>
    </row>
    <row r="60" spans="1:23" ht="24" customHeight="1">
      <c r="A60" s="458"/>
      <c r="B60" s="454"/>
      <c r="C60" s="454"/>
      <c r="D60" s="23" t="s">
        <v>28</v>
      </c>
      <c r="E60" s="142">
        <v>17633095</v>
      </c>
      <c r="F60" s="142">
        <v>17001828</v>
      </c>
      <c r="G60" s="142">
        <v>16591268</v>
      </c>
      <c r="H60" s="142">
        <v>16591268</v>
      </c>
      <c r="I60" s="142">
        <v>13976003</v>
      </c>
      <c r="J60" s="142">
        <v>15443559</v>
      </c>
      <c r="K60" s="145">
        <v>16007960</v>
      </c>
      <c r="L60" s="274"/>
      <c r="M60" s="274"/>
      <c r="N60" s="455"/>
      <c r="O60" s="456"/>
      <c r="P60" s="456"/>
      <c r="Q60" s="513"/>
      <c r="R60" s="513"/>
      <c r="S60" s="470"/>
      <c r="T60" s="470"/>
      <c r="U60" s="470"/>
      <c r="V60" s="470"/>
      <c r="W60" s="466"/>
    </row>
    <row r="61" spans="1:23" ht="24" customHeight="1">
      <c r="A61" s="458"/>
      <c r="B61" s="454"/>
      <c r="C61" s="453" t="s">
        <v>98</v>
      </c>
      <c r="D61" s="69" t="s">
        <v>25</v>
      </c>
      <c r="E61" s="182">
        <v>1</v>
      </c>
      <c r="F61" s="182">
        <v>1</v>
      </c>
      <c r="G61" s="182">
        <v>1</v>
      </c>
      <c r="H61" s="182">
        <v>1</v>
      </c>
      <c r="I61" s="182">
        <v>1</v>
      </c>
      <c r="J61" s="182">
        <v>1</v>
      </c>
      <c r="K61" s="182">
        <v>1</v>
      </c>
      <c r="L61" s="274" t="s">
        <v>122</v>
      </c>
      <c r="M61" s="274" t="s">
        <v>122</v>
      </c>
      <c r="N61" s="455" t="s">
        <v>123</v>
      </c>
      <c r="O61" s="456" t="s">
        <v>124</v>
      </c>
      <c r="P61" s="456" t="s">
        <v>103</v>
      </c>
      <c r="Q61" s="511" t="s">
        <v>280</v>
      </c>
      <c r="R61" s="511" t="s">
        <v>281</v>
      </c>
      <c r="S61" s="471" t="s">
        <v>252</v>
      </c>
      <c r="T61" s="471" t="s">
        <v>282</v>
      </c>
      <c r="U61" s="471" t="s">
        <v>253</v>
      </c>
      <c r="V61" s="471" t="s">
        <v>254</v>
      </c>
      <c r="W61" s="466">
        <v>1215895.94089376</v>
      </c>
    </row>
    <row r="62" spans="1:23" ht="24" customHeight="1">
      <c r="A62" s="458"/>
      <c r="B62" s="454"/>
      <c r="C62" s="454"/>
      <c r="D62" s="23" t="s">
        <v>26</v>
      </c>
      <c r="E62" s="142">
        <v>109153400</v>
      </c>
      <c r="F62" s="142">
        <v>109153400</v>
      </c>
      <c r="G62" s="142">
        <v>109153400</v>
      </c>
      <c r="H62" s="142">
        <v>92833800</v>
      </c>
      <c r="I62" s="142">
        <v>21262760</v>
      </c>
      <c r="J62" s="142">
        <v>29196048</v>
      </c>
      <c r="K62" s="145">
        <v>29284977</v>
      </c>
      <c r="L62" s="274"/>
      <c r="M62" s="274"/>
      <c r="N62" s="455"/>
      <c r="O62" s="456"/>
      <c r="P62" s="456"/>
      <c r="Q62" s="512"/>
      <c r="R62" s="512"/>
      <c r="S62" s="475"/>
      <c r="T62" s="475"/>
      <c r="U62" s="475"/>
      <c r="V62" s="475"/>
      <c r="W62" s="466"/>
    </row>
    <row r="63" spans="1:23" ht="24" customHeight="1">
      <c r="A63" s="458"/>
      <c r="B63" s="454"/>
      <c r="C63" s="454"/>
      <c r="D63" s="69" t="s">
        <v>27</v>
      </c>
      <c r="E63" s="182">
        <v>0</v>
      </c>
      <c r="F63" s="182">
        <v>0</v>
      </c>
      <c r="G63" s="182">
        <v>0</v>
      </c>
      <c r="H63" s="182">
        <v>0</v>
      </c>
      <c r="I63" s="182">
        <v>0</v>
      </c>
      <c r="J63" s="182">
        <v>0</v>
      </c>
      <c r="K63" s="182">
        <v>0</v>
      </c>
      <c r="L63" s="274"/>
      <c r="M63" s="274"/>
      <c r="N63" s="455"/>
      <c r="O63" s="456"/>
      <c r="P63" s="456"/>
      <c r="Q63" s="512"/>
      <c r="R63" s="512"/>
      <c r="S63" s="475"/>
      <c r="T63" s="475"/>
      <c r="U63" s="475"/>
      <c r="V63" s="475"/>
      <c r="W63" s="466"/>
    </row>
    <row r="64" spans="1:23" ht="24" customHeight="1">
      <c r="A64" s="458"/>
      <c r="B64" s="454"/>
      <c r="C64" s="454"/>
      <c r="D64" s="23" t="s">
        <v>28</v>
      </c>
      <c r="E64" s="142">
        <v>17633095</v>
      </c>
      <c r="F64" s="142">
        <v>17001828</v>
      </c>
      <c r="G64" s="142">
        <v>16591268</v>
      </c>
      <c r="H64" s="142">
        <v>16591268</v>
      </c>
      <c r="I64" s="142">
        <v>13976003</v>
      </c>
      <c r="J64" s="142">
        <v>15443559</v>
      </c>
      <c r="K64" s="145">
        <v>16007960</v>
      </c>
      <c r="L64" s="274"/>
      <c r="M64" s="274"/>
      <c r="N64" s="455"/>
      <c r="O64" s="456"/>
      <c r="P64" s="456"/>
      <c r="Q64" s="513"/>
      <c r="R64" s="513"/>
      <c r="S64" s="470"/>
      <c r="T64" s="470"/>
      <c r="U64" s="470"/>
      <c r="V64" s="470"/>
      <c r="W64" s="466"/>
    </row>
    <row r="65" spans="1:23" ht="24" customHeight="1">
      <c r="A65" s="458"/>
      <c r="B65" s="454"/>
      <c r="C65" s="453" t="s">
        <v>99</v>
      </c>
      <c r="D65" s="69" t="s">
        <v>25</v>
      </c>
      <c r="E65" s="182">
        <v>1</v>
      </c>
      <c r="F65" s="182">
        <v>1</v>
      </c>
      <c r="G65" s="182">
        <v>1</v>
      </c>
      <c r="H65" s="182">
        <v>1</v>
      </c>
      <c r="I65" s="182">
        <v>1</v>
      </c>
      <c r="J65" s="182">
        <v>1</v>
      </c>
      <c r="K65" s="182">
        <v>1</v>
      </c>
      <c r="L65" s="274" t="s">
        <v>126</v>
      </c>
      <c r="M65" s="274" t="s">
        <v>125</v>
      </c>
      <c r="N65" s="455" t="s">
        <v>126</v>
      </c>
      <c r="O65" s="456" t="s">
        <v>127</v>
      </c>
      <c r="P65" s="456" t="s">
        <v>103</v>
      </c>
      <c r="Q65" s="511" t="s">
        <v>283</v>
      </c>
      <c r="R65" s="511" t="s">
        <v>284</v>
      </c>
      <c r="S65" s="471" t="s">
        <v>252</v>
      </c>
      <c r="T65" s="471" t="s">
        <v>285</v>
      </c>
      <c r="U65" s="471" t="s">
        <v>253</v>
      </c>
      <c r="V65" s="471" t="s">
        <v>254</v>
      </c>
      <c r="W65" s="466">
        <v>151417.584601419</v>
      </c>
    </row>
    <row r="66" spans="1:23" ht="24" customHeight="1">
      <c r="A66" s="458"/>
      <c r="B66" s="454"/>
      <c r="C66" s="454"/>
      <c r="D66" s="23" t="s">
        <v>26</v>
      </c>
      <c r="E66" s="142">
        <v>109153400</v>
      </c>
      <c r="F66" s="142">
        <v>109153400</v>
      </c>
      <c r="G66" s="142">
        <v>109153400</v>
      </c>
      <c r="H66" s="142">
        <v>92833800</v>
      </c>
      <c r="I66" s="142">
        <v>21262760</v>
      </c>
      <c r="J66" s="142">
        <v>29196048</v>
      </c>
      <c r="K66" s="145">
        <v>29284977</v>
      </c>
      <c r="L66" s="274"/>
      <c r="M66" s="274"/>
      <c r="N66" s="455"/>
      <c r="O66" s="456"/>
      <c r="P66" s="456"/>
      <c r="Q66" s="512"/>
      <c r="R66" s="512"/>
      <c r="S66" s="475"/>
      <c r="T66" s="475"/>
      <c r="U66" s="475"/>
      <c r="V66" s="475"/>
      <c r="W66" s="466"/>
    </row>
    <row r="67" spans="1:23" ht="24" customHeight="1">
      <c r="A67" s="458"/>
      <c r="B67" s="454"/>
      <c r="C67" s="454"/>
      <c r="D67" s="69" t="s">
        <v>27</v>
      </c>
      <c r="E67" s="182">
        <v>0</v>
      </c>
      <c r="F67" s="182">
        <v>0</v>
      </c>
      <c r="G67" s="182">
        <v>0</v>
      </c>
      <c r="H67" s="182">
        <v>0</v>
      </c>
      <c r="I67" s="182">
        <v>0</v>
      </c>
      <c r="J67" s="182">
        <v>0</v>
      </c>
      <c r="K67" s="182">
        <v>0</v>
      </c>
      <c r="L67" s="274"/>
      <c r="M67" s="274"/>
      <c r="N67" s="455"/>
      <c r="O67" s="456"/>
      <c r="P67" s="456"/>
      <c r="Q67" s="512"/>
      <c r="R67" s="512"/>
      <c r="S67" s="475"/>
      <c r="T67" s="475"/>
      <c r="U67" s="475"/>
      <c r="V67" s="475"/>
      <c r="W67" s="466"/>
    </row>
    <row r="68" spans="1:23" ht="24" customHeight="1">
      <c r="A68" s="458"/>
      <c r="B68" s="454"/>
      <c r="C68" s="454"/>
      <c r="D68" s="23" t="s">
        <v>28</v>
      </c>
      <c r="E68" s="142">
        <v>17633095</v>
      </c>
      <c r="F68" s="142">
        <v>17001828</v>
      </c>
      <c r="G68" s="142">
        <v>16591268</v>
      </c>
      <c r="H68" s="142">
        <v>16591268</v>
      </c>
      <c r="I68" s="142">
        <v>13976003</v>
      </c>
      <c r="J68" s="142">
        <v>15443559</v>
      </c>
      <c r="K68" s="145">
        <v>16007960</v>
      </c>
      <c r="L68" s="274"/>
      <c r="M68" s="274"/>
      <c r="N68" s="455"/>
      <c r="O68" s="456"/>
      <c r="P68" s="456"/>
      <c r="Q68" s="513"/>
      <c r="R68" s="513"/>
      <c r="S68" s="470"/>
      <c r="T68" s="470"/>
      <c r="U68" s="470"/>
      <c r="V68" s="470"/>
      <c r="W68" s="466"/>
    </row>
    <row r="69" spans="1:23" ht="24" customHeight="1">
      <c r="A69" s="458"/>
      <c r="B69" s="454"/>
      <c r="C69" s="453" t="s">
        <v>100</v>
      </c>
      <c r="D69" s="69" t="s">
        <v>25</v>
      </c>
      <c r="E69" s="182">
        <v>1</v>
      </c>
      <c r="F69" s="182">
        <v>1</v>
      </c>
      <c r="G69" s="182">
        <v>1</v>
      </c>
      <c r="H69" s="182">
        <v>1</v>
      </c>
      <c r="I69" s="182">
        <v>1</v>
      </c>
      <c r="J69" s="182">
        <v>1</v>
      </c>
      <c r="K69" s="182">
        <v>1</v>
      </c>
      <c r="L69" s="274" t="s">
        <v>130</v>
      </c>
      <c r="M69" s="274" t="s">
        <v>130</v>
      </c>
      <c r="N69" s="455" t="s">
        <v>128</v>
      </c>
      <c r="O69" s="456" t="s">
        <v>129</v>
      </c>
      <c r="P69" s="456" t="s">
        <v>103</v>
      </c>
      <c r="Q69" s="511" t="s">
        <v>286</v>
      </c>
      <c r="R69" s="511" t="s">
        <v>287</v>
      </c>
      <c r="S69" s="471" t="s">
        <v>252</v>
      </c>
      <c r="T69" s="471" t="s">
        <v>288</v>
      </c>
      <c r="U69" s="471" t="s">
        <v>253</v>
      </c>
      <c r="V69" s="471" t="s">
        <v>254</v>
      </c>
      <c r="W69" s="466">
        <v>831377.933579808</v>
      </c>
    </row>
    <row r="70" spans="1:23" ht="24" customHeight="1">
      <c r="A70" s="458"/>
      <c r="B70" s="454"/>
      <c r="C70" s="454"/>
      <c r="D70" s="23" t="s">
        <v>26</v>
      </c>
      <c r="E70" s="142">
        <v>109153400</v>
      </c>
      <c r="F70" s="142">
        <v>109153400</v>
      </c>
      <c r="G70" s="142">
        <v>109153400</v>
      </c>
      <c r="H70" s="142">
        <v>92833800</v>
      </c>
      <c r="I70" s="142">
        <v>21262760</v>
      </c>
      <c r="J70" s="142">
        <v>29196048</v>
      </c>
      <c r="K70" s="145">
        <v>29284977</v>
      </c>
      <c r="L70" s="274"/>
      <c r="M70" s="274"/>
      <c r="N70" s="455"/>
      <c r="O70" s="456"/>
      <c r="P70" s="456"/>
      <c r="Q70" s="512"/>
      <c r="R70" s="512"/>
      <c r="S70" s="475"/>
      <c r="T70" s="475"/>
      <c r="U70" s="475"/>
      <c r="V70" s="475"/>
      <c r="W70" s="466"/>
    </row>
    <row r="71" spans="1:23" ht="24" customHeight="1">
      <c r="A71" s="458"/>
      <c r="B71" s="454"/>
      <c r="C71" s="454"/>
      <c r="D71" s="69" t="s">
        <v>27</v>
      </c>
      <c r="E71" s="182">
        <v>0</v>
      </c>
      <c r="F71" s="182">
        <v>0</v>
      </c>
      <c r="G71" s="182">
        <v>0</v>
      </c>
      <c r="H71" s="182">
        <v>0</v>
      </c>
      <c r="I71" s="182">
        <v>0</v>
      </c>
      <c r="J71" s="182">
        <v>0</v>
      </c>
      <c r="K71" s="182">
        <v>0</v>
      </c>
      <c r="L71" s="274"/>
      <c r="M71" s="274"/>
      <c r="N71" s="455"/>
      <c r="O71" s="456"/>
      <c r="P71" s="456"/>
      <c r="Q71" s="512"/>
      <c r="R71" s="512"/>
      <c r="S71" s="475"/>
      <c r="T71" s="475"/>
      <c r="U71" s="475"/>
      <c r="V71" s="475"/>
      <c r="W71" s="466"/>
    </row>
    <row r="72" spans="1:23" ht="24" customHeight="1">
      <c r="A72" s="458"/>
      <c r="B72" s="454"/>
      <c r="C72" s="454"/>
      <c r="D72" s="23" t="s">
        <v>28</v>
      </c>
      <c r="E72" s="142">
        <v>17633095</v>
      </c>
      <c r="F72" s="142">
        <v>17001828</v>
      </c>
      <c r="G72" s="142">
        <v>16591268</v>
      </c>
      <c r="H72" s="142">
        <v>16591268</v>
      </c>
      <c r="I72" s="142">
        <v>13976003</v>
      </c>
      <c r="J72" s="142">
        <v>15443559</v>
      </c>
      <c r="K72" s="145">
        <v>16007960</v>
      </c>
      <c r="L72" s="274"/>
      <c r="M72" s="274"/>
      <c r="N72" s="455"/>
      <c r="O72" s="456"/>
      <c r="P72" s="456"/>
      <c r="Q72" s="513"/>
      <c r="R72" s="513"/>
      <c r="S72" s="470"/>
      <c r="T72" s="470"/>
      <c r="U72" s="470"/>
      <c r="V72" s="470"/>
      <c r="W72" s="466"/>
    </row>
    <row r="73" spans="1:23" ht="24" customHeight="1">
      <c r="A73" s="458"/>
      <c r="B73" s="454"/>
      <c r="C73" s="453" t="s">
        <v>101</v>
      </c>
      <c r="D73" s="69" t="s">
        <v>25</v>
      </c>
      <c r="E73" s="182">
        <v>1</v>
      </c>
      <c r="F73" s="182">
        <v>1</v>
      </c>
      <c r="G73" s="182">
        <v>1</v>
      </c>
      <c r="H73" s="182">
        <v>1</v>
      </c>
      <c r="I73" s="182">
        <v>1</v>
      </c>
      <c r="J73" s="182">
        <v>1</v>
      </c>
      <c r="K73" s="182">
        <v>1</v>
      </c>
      <c r="L73" s="274" t="s">
        <v>56</v>
      </c>
      <c r="M73" s="274" t="s">
        <v>131</v>
      </c>
      <c r="N73" s="455" t="s">
        <v>132</v>
      </c>
      <c r="O73" s="456" t="s">
        <v>133</v>
      </c>
      <c r="P73" s="456" t="s">
        <v>103</v>
      </c>
      <c r="Q73" s="511" t="s">
        <v>289</v>
      </c>
      <c r="R73" s="511" t="s">
        <v>290</v>
      </c>
      <c r="S73" s="471" t="s">
        <v>252</v>
      </c>
      <c r="T73" s="471" t="s">
        <v>291</v>
      </c>
      <c r="U73" s="471" t="s">
        <v>253</v>
      </c>
      <c r="V73" s="471" t="s">
        <v>254</v>
      </c>
      <c r="W73" s="466">
        <v>556759.192132326</v>
      </c>
    </row>
    <row r="74" spans="1:23" ht="24" customHeight="1">
      <c r="A74" s="458"/>
      <c r="B74" s="454"/>
      <c r="C74" s="454"/>
      <c r="D74" s="23" t="s">
        <v>26</v>
      </c>
      <c r="E74" s="142">
        <v>109153400</v>
      </c>
      <c r="F74" s="142">
        <v>109153400</v>
      </c>
      <c r="G74" s="142">
        <v>109153400</v>
      </c>
      <c r="H74" s="142">
        <v>92833800</v>
      </c>
      <c r="I74" s="142">
        <v>21262760</v>
      </c>
      <c r="J74" s="142">
        <v>29196048</v>
      </c>
      <c r="K74" s="145">
        <v>29284977</v>
      </c>
      <c r="L74" s="274"/>
      <c r="M74" s="274"/>
      <c r="N74" s="455"/>
      <c r="O74" s="456"/>
      <c r="P74" s="456"/>
      <c r="Q74" s="512"/>
      <c r="R74" s="512"/>
      <c r="S74" s="475"/>
      <c r="T74" s="475"/>
      <c r="U74" s="475"/>
      <c r="V74" s="475"/>
      <c r="W74" s="466"/>
    </row>
    <row r="75" spans="1:23" ht="24" customHeight="1">
      <c r="A75" s="458"/>
      <c r="B75" s="454"/>
      <c r="C75" s="454"/>
      <c r="D75" s="69" t="s">
        <v>27</v>
      </c>
      <c r="E75" s="182">
        <v>0</v>
      </c>
      <c r="F75" s="182">
        <v>0</v>
      </c>
      <c r="G75" s="182">
        <v>0</v>
      </c>
      <c r="H75" s="182">
        <v>0</v>
      </c>
      <c r="I75" s="182">
        <v>0</v>
      </c>
      <c r="J75" s="182">
        <v>0</v>
      </c>
      <c r="K75" s="182">
        <v>0</v>
      </c>
      <c r="L75" s="274"/>
      <c r="M75" s="274"/>
      <c r="N75" s="455"/>
      <c r="O75" s="456"/>
      <c r="P75" s="456"/>
      <c r="Q75" s="512"/>
      <c r="R75" s="512"/>
      <c r="S75" s="475"/>
      <c r="T75" s="475"/>
      <c r="U75" s="475"/>
      <c r="V75" s="475"/>
      <c r="W75" s="466"/>
    </row>
    <row r="76" spans="1:23" ht="24" customHeight="1">
      <c r="A76" s="458"/>
      <c r="B76" s="454"/>
      <c r="C76" s="454"/>
      <c r="D76" s="23" t="s">
        <v>28</v>
      </c>
      <c r="E76" s="142">
        <v>17633095</v>
      </c>
      <c r="F76" s="142">
        <v>17001828</v>
      </c>
      <c r="G76" s="142">
        <v>16591268</v>
      </c>
      <c r="H76" s="142">
        <v>16591268</v>
      </c>
      <c r="I76" s="142">
        <v>13976003</v>
      </c>
      <c r="J76" s="142">
        <v>15443559</v>
      </c>
      <c r="K76" s="145">
        <v>16007960</v>
      </c>
      <c r="L76" s="274"/>
      <c r="M76" s="274"/>
      <c r="N76" s="455"/>
      <c r="O76" s="456"/>
      <c r="P76" s="456"/>
      <c r="Q76" s="513"/>
      <c r="R76" s="513"/>
      <c r="S76" s="470"/>
      <c r="T76" s="470"/>
      <c r="U76" s="470"/>
      <c r="V76" s="470"/>
      <c r="W76" s="466"/>
    </row>
    <row r="77" spans="1:23" ht="24" customHeight="1">
      <c r="A77" s="458"/>
      <c r="B77" s="460"/>
      <c r="C77" s="464" t="s">
        <v>29</v>
      </c>
      <c r="D77" s="70" t="s">
        <v>55</v>
      </c>
      <c r="E77" s="182">
        <f>+INVERSIÓN!AE17</f>
        <v>8</v>
      </c>
      <c r="F77" s="182">
        <f>+INVERSIÓN!AF17</f>
        <v>8</v>
      </c>
      <c r="G77" s="182">
        <f>+INVERSIÓN!AG17</f>
        <v>8</v>
      </c>
      <c r="H77" s="184">
        <f>+INVERSIÓN!AH17</f>
        <v>8</v>
      </c>
      <c r="I77" s="182">
        <f>+INVERSIÓN!AJ17</f>
        <v>8</v>
      </c>
      <c r="J77" s="182">
        <f>+INVERSIÓN!AK17</f>
        <v>8</v>
      </c>
      <c r="K77" s="182">
        <f>+INVERSIÓN!AL17</f>
        <v>8</v>
      </c>
      <c r="L77" s="515" t="s">
        <v>134</v>
      </c>
      <c r="M77" s="516"/>
      <c r="N77" s="516"/>
      <c r="O77" s="516"/>
      <c r="P77" s="516"/>
      <c r="Q77" s="516"/>
      <c r="R77" s="516"/>
      <c r="S77" s="516"/>
      <c r="T77" s="517"/>
      <c r="U77" s="517"/>
      <c r="V77" s="517"/>
      <c r="W77" s="520">
        <f>+W45+W49+W53+W57+W61+W65+W69+W73</f>
        <v>5095683.457801582</v>
      </c>
    </row>
    <row r="78" spans="1:23" ht="29.25" customHeight="1" thickBot="1">
      <c r="A78" s="459"/>
      <c r="B78" s="461"/>
      <c r="C78" s="465"/>
      <c r="D78" s="27" t="s">
        <v>54</v>
      </c>
      <c r="E78" s="147">
        <f>+INVERSIÓN!AE18</f>
        <v>1091534000</v>
      </c>
      <c r="F78" s="147">
        <f>+INVERSIÓN!AF18</f>
        <v>1091534000</v>
      </c>
      <c r="G78" s="147">
        <f>+INVERSIÓN!AG18</f>
        <v>1091534000</v>
      </c>
      <c r="H78" s="147">
        <f>+INVERSIÓN!AH18</f>
        <v>928338000</v>
      </c>
      <c r="I78" s="147">
        <f>+INVERSIÓN!AJ18</f>
        <v>212627604</v>
      </c>
      <c r="J78" s="147">
        <f>+INVERSIÓN!AK18</f>
        <v>291960481</v>
      </c>
      <c r="K78" s="147">
        <f>+INVERSIÓN!AL18</f>
        <v>292849776</v>
      </c>
      <c r="L78" s="518"/>
      <c r="M78" s="519"/>
      <c r="N78" s="519"/>
      <c r="O78" s="519"/>
      <c r="P78" s="519"/>
      <c r="Q78" s="519"/>
      <c r="R78" s="519"/>
      <c r="S78" s="519"/>
      <c r="T78" s="519"/>
      <c r="U78" s="519"/>
      <c r="V78" s="519"/>
      <c r="W78" s="521"/>
    </row>
    <row r="79" spans="1:23" ht="29.25" customHeight="1">
      <c r="A79" s="435" t="s">
        <v>30</v>
      </c>
      <c r="B79" s="436"/>
      <c r="C79" s="437"/>
      <c r="D79" s="102" t="s">
        <v>53</v>
      </c>
      <c r="E79" s="148">
        <f>+E10+E16+E22+E28+E34+E40+E78</f>
        <v>2465978000</v>
      </c>
      <c r="F79" s="148">
        <f>+F10+F16+F22+F28+F34+F40+F46+F50+F54+F58+F62+F66+F70+F74</f>
        <v>2465978000</v>
      </c>
      <c r="G79" s="148">
        <f>+G10+G16+G22+G28+G34+G40+G46+G50+G54+G58+G62+G66+G70+G74</f>
        <v>2465978000</v>
      </c>
      <c r="H79" s="148">
        <f aca="true" t="shared" si="0" ref="H79">+H10+H16+H22+H28+H34+H40+H46+H50+H54+H58+H62+H66+H70+H74</f>
        <v>2124587000</v>
      </c>
      <c r="I79" s="148">
        <f>+I10+I16+I22+I28+I34+I40+I46+I50+I54+I58+I62+I66+I70+I74</f>
        <v>514194604</v>
      </c>
      <c r="J79" s="148">
        <f>+J10+J16+J22+J28+J34+J40+J46+J50+J54+J58+J62+J66+J70+J74</f>
        <v>657659481</v>
      </c>
      <c r="K79" s="148">
        <f>+K10+K16+K22+K28+K34+K40+K46+K50+K54+K58+K62+K66+K70+K74</f>
        <v>672102776</v>
      </c>
      <c r="L79" s="444"/>
      <c r="M79" s="445"/>
      <c r="N79" s="445"/>
      <c r="O79" s="445"/>
      <c r="P79" s="445"/>
      <c r="Q79" s="445"/>
      <c r="R79" s="445"/>
      <c r="S79" s="445"/>
      <c r="T79" s="445"/>
      <c r="U79" s="445"/>
      <c r="V79" s="445"/>
      <c r="W79" s="446"/>
    </row>
    <row r="80" spans="1:23" ht="29.25" customHeight="1">
      <c r="A80" s="438"/>
      <c r="B80" s="439"/>
      <c r="C80" s="440"/>
      <c r="D80" s="26" t="s">
        <v>52</v>
      </c>
      <c r="E80" s="149">
        <f>+E12+E18+E24+E30+E36+E42+E48+E52+E56+E60+E64+E68+E72+E76</f>
        <v>465751041</v>
      </c>
      <c r="F80" s="149">
        <f>+F12+F18+F24+F30+F36+F42+F48+F52+F56+F60+F64+F68+F72+F76</f>
        <v>459438374</v>
      </c>
      <c r="G80" s="149">
        <f>+G12+G18+G24+G30+G36+G42+G48+G52+G56+G60+G64+G68+G72+G76</f>
        <v>451421974</v>
      </c>
      <c r="H80" s="149">
        <f aca="true" t="shared" si="1" ref="H80:I80">+H12+H18+H24+H30+H36+H42+H48+H52+H56+H60+H64+H68+H72+H76</f>
        <v>432375974</v>
      </c>
      <c r="I80" s="149">
        <f t="shared" si="1"/>
        <v>338059867</v>
      </c>
      <c r="J80" s="149">
        <f aca="true" t="shared" si="2" ref="J80">+J12+J18+J24+J30+J36+J42+J48+J52+J56+J60+J64+J68+J72+J76</f>
        <v>384134886</v>
      </c>
      <c r="K80" s="149">
        <f>+K12+K18+K24+K30+K36+K42+K48+K52+K56+K60+K64+K68+K72+K76</f>
        <v>405465553</v>
      </c>
      <c r="L80" s="447"/>
      <c r="M80" s="448"/>
      <c r="N80" s="448"/>
      <c r="O80" s="448"/>
      <c r="P80" s="448"/>
      <c r="Q80" s="448"/>
      <c r="R80" s="448"/>
      <c r="S80" s="448"/>
      <c r="T80" s="448"/>
      <c r="U80" s="448"/>
      <c r="V80" s="448"/>
      <c r="W80" s="449"/>
    </row>
    <row r="81" spans="1:23" ht="29.25" customHeight="1" thickBot="1">
      <c r="A81" s="441"/>
      <c r="B81" s="442"/>
      <c r="C81" s="443"/>
      <c r="D81" s="25" t="s">
        <v>51</v>
      </c>
      <c r="E81" s="150">
        <f>+E79+E80</f>
        <v>2931729041</v>
      </c>
      <c r="F81" s="150">
        <f>+F79+F80</f>
        <v>2925416374</v>
      </c>
      <c r="G81" s="150">
        <f>+G79+G80</f>
        <v>2917399974</v>
      </c>
      <c r="H81" s="150">
        <f aca="true" t="shared" si="3" ref="H81:K81">+H79+H80</f>
        <v>2556962974</v>
      </c>
      <c r="I81" s="150">
        <f t="shared" si="3"/>
        <v>852254471</v>
      </c>
      <c r="J81" s="150">
        <f aca="true" t="shared" si="4" ref="J81">+J79+J80</f>
        <v>1041794367</v>
      </c>
      <c r="K81" s="150">
        <f t="shared" si="3"/>
        <v>1077568329</v>
      </c>
      <c r="L81" s="450"/>
      <c r="M81" s="451"/>
      <c r="N81" s="451"/>
      <c r="O81" s="451"/>
      <c r="P81" s="451"/>
      <c r="Q81" s="451"/>
      <c r="R81" s="451"/>
      <c r="S81" s="451"/>
      <c r="T81" s="451"/>
      <c r="U81" s="451"/>
      <c r="V81" s="451"/>
      <c r="W81" s="452"/>
    </row>
    <row r="82" spans="1:23" ht="15">
      <c r="A82" s="2"/>
      <c r="B82" s="16"/>
      <c r="C82" s="16"/>
      <c r="D82" s="16"/>
      <c r="E82" s="151"/>
      <c r="F82" s="151"/>
      <c r="G82" s="151"/>
      <c r="I82" s="151"/>
      <c r="J82" s="151"/>
      <c r="K82" s="151"/>
      <c r="L82" s="2"/>
      <c r="M82" s="2"/>
      <c r="N82" s="2"/>
      <c r="O82" s="16"/>
      <c r="P82" s="16"/>
      <c r="Q82" s="16"/>
      <c r="R82" s="16"/>
      <c r="S82" s="16"/>
      <c r="T82" s="16"/>
      <c r="U82" s="16"/>
      <c r="V82" s="16"/>
      <c r="W82" s="16"/>
    </row>
    <row r="83" spans="1:23" ht="18">
      <c r="A83" s="2"/>
      <c r="B83" s="16"/>
      <c r="C83" s="16"/>
      <c r="D83" s="16"/>
      <c r="E83" s="151"/>
      <c r="F83" s="151"/>
      <c r="G83" s="151"/>
      <c r="I83" s="151"/>
      <c r="J83" s="151"/>
      <c r="K83" s="151"/>
      <c r="L83" s="2"/>
      <c r="M83" s="2"/>
      <c r="N83" s="2"/>
      <c r="O83" s="15"/>
      <c r="P83" s="15"/>
      <c r="Q83" s="15"/>
      <c r="R83" s="15"/>
      <c r="S83" s="15"/>
      <c r="T83" s="15"/>
      <c r="U83" s="15"/>
      <c r="V83" s="15"/>
      <c r="W83" s="18"/>
    </row>
    <row r="84" spans="1:23" ht="18">
      <c r="A84" s="32" t="s">
        <v>69</v>
      </c>
      <c r="B84" s="2"/>
      <c r="C84" s="2"/>
      <c r="D84" s="2"/>
      <c r="E84" s="151"/>
      <c r="F84" s="151"/>
      <c r="G84" s="151"/>
      <c r="I84" s="151"/>
      <c r="J84" s="151"/>
      <c r="K84" s="151"/>
      <c r="L84" s="2"/>
      <c r="M84" s="2"/>
      <c r="N84" s="2"/>
      <c r="O84" s="15"/>
      <c r="P84" s="15"/>
      <c r="Q84" s="15"/>
      <c r="R84" s="15"/>
      <c r="S84" s="15"/>
      <c r="T84" s="15"/>
      <c r="U84" s="15"/>
      <c r="V84" s="15"/>
      <c r="W84" s="17"/>
    </row>
    <row r="85" spans="1:23" ht="18" customHeight="1">
      <c r="A85" s="30" t="s">
        <v>70</v>
      </c>
      <c r="B85" s="358" t="s">
        <v>71</v>
      </c>
      <c r="C85" s="358"/>
      <c r="D85" s="358"/>
      <c r="E85" s="358"/>
      <c r="F85" s="433" t="s">
        <v>72</v>
      </c>
      <c r="G85" s="433"/>
      <c r="H85" s="433"/>
      <c r="I85" s="151"/>
      <c r="J85" s="151"/>
      <c r="K85" s="151"/>
      <c r="L85" s="2"/>
      <c r="M85" s="2"/>
      <c r="N85" s="2"/>
      <c r="O85" s="15"/>
      <c r="P85" s="15"/>
      <c r="Q85" s="15"/>
      <c r="R85" s="15"/>
      <c r="S85" s="15"/>
      <c r="T85" s="15"/>
      <c r="U85" s="15"/>
      <c r="V85" s="15"/>
      <c r="W85" s="15"/>
    </row>
    <row r="86" spans="1:23" ht="15">
      <c r="A86" s="29">
        <v>11</v>
      </c>
      <c r="B86" s="474" t="s">
        <v>73</v>
      </c>
      <c r="C86" s="474"/>
      <c r="D86" s="474"/>
      <c r="E86" s="474"/>
      <c r="F86" s="434" t="s">
        <v>75</v>
      </c>
      <c r="G86" s="434"/>
      <c r="H86" s="434"/>
      <c r="I86" s="151"/>
      <c r="J86" s="151"/>
      <c r="K86" s="151"/>
      <c r="L86" s="2"/>
      <c r="M86" s="2"/>
      <c r="N86" s="2"/>
      <c r="O86" s="2"/>
      <c r="P86" s="2"/>
      <c r="Q86" s="2"/>
      <c r="R86" s="2"/>
      <c r="S86" s="2"/>
      <c r="T86" s="2"/>
      <c r="U86" s="2"/>
      <c r="V86" s="2"/>
      <c r="W86" s="2"/>
    </row>
    <row r="87" spans="5:14" ht="15">
      <c r="E87" s="140"/>
      <c r="F87" s="140"/>
      <c r="G87" s="140"/>
      <c r="I87" s="140"/>
      <c r="J87" s="140"/>
      <c r="K87" s="140"/>
      <c r="L87" s="1"/>
      <c r="M87" s="1"/>
      <c r="N87" s="1"/>
    </row>
    <row r="88" spans="9:11" ht="15">
      <c r="I88" s="140"/>
      <c r="J88" s="140"/>
      <c r="K88" s="140"/>
    </row>
    <row r="89" spans="9:11" ht="15">
      <c r="I89" s="140"/>
      <c r="J89" s="140"/>
      <c r="K89" s="140"/>
    </row>
    <row r="90" spans="2:15" ht="30" hidden="1">
      <c r="B90" s="92"/>
      <c r="C90" s="93" t="s">
        <v>233</v>
      </c>
      <c r="D90" s="94">
        <v>928338000</v>
      </c>
      <c r="E90" s="185">
        <v>1</v>
      </c>
      <c r="F90" s="154"/>
      <c r="G90" s="154"/>
      <c r="J90" s="159"/>
      <c r="K90" s="140"/>
      <c r="L90" s="155"/>
      <c r="M90" s="156" t="s">
        <v>205</v>
      </c>
      <c r="N90" s="157">
        <v>165912686</v>
      </c>
      <c r="O90" s="158">
        <v>1</v>
      </c>
    </row>
    <row r="91" spans="2:15" ht="15" hidden="1">
      <c r="B91" s="95">
        <v>1</v>
      </c>
      <c r="C91" s="96" t="s">
        <v>206</v>
      </c>
      <c r="D91" s="97">
        <v>0.3</v>
      </c>
      <c r="E91" s="153">
        <v>278501400</v>
      </c>
      <c r="F91" s="154"/>
      <c r="G91" s="154"/>
      <c r="J91" s="159"/>
      <c r="K91" s="140"/>
      <c r="L91" s="160">
        <v>1</v>
      </c>
      <c r="M91" s="161" t="s">
        <v>206</v>
      </c>
      <c r="N91" s="160">
        <v>0.3</v>
      </c>
      <c r="O91" s="153">
        <v>49773810</v>
      </c>
    </row>
    <row r="92" spans="2:15" ht="15" hidden="1">
      <c r="B92" s="95">
        <v>2</v>
      </c>
      <c r="C92" s="96" t="s">
        <v>95</v>
      </c>
      <c r="D92" s="97">
        <v>0.1</v>
      </c>
      <c r="E92" s="153">
        <v>92833800</v>
      </c>
      <c r="F92" s="154"/>
      <c r="G92" s="154"/>
      <c r="J92" s="159"/>
      <c r="K92" s="140"/>
      <c r="L92" s="160">
        <v>2</v>
      </c>
      <c r="M92" s="161" t="s">
        <v>95</v>
      </c>
      <c r="N92" s="160">
        <v>0.1</v>
      </c>
      <c r="O92" s="153">
        <v>16591268</v>
      </c>
    </row>
    <row r="93" spans="2:15" ht="15" hidden="1">
      <c r="B93" s="95">
        <v>3</v>
      </c>
      <c r="C93" s="96" t="s">
        <v>96</v>
      </c>
      <c r="D93" s="97">
        <v>0.1</v>
      </c>
      <c r="E93" s="153">
        <v>92833800</v>
      </c>
      <c r="F93" s="154"/>
      <c r="G93" s="154"/>
      <c r="J93" s="159"/>
      <c r="K93" s="140"/>
      <c r="L93" s="160">
        <v>3</v>
      </c>
      <c r="M93" s="161" t="s">
        <v>96</v>
      </c>
      <c r="N93" s="160">
        <v>0.1</v>
      </c>
      <c r="O93" s="153">
        <v>16591268</v>
      </c>
    </row>
    <row r="94" spans="2:15" ht="15" hidden="1">
      <c r="B94" s="95">
        <v>4</v>
      </c>
      <c r="C94" s="96" t="s">
        <v>97</v>
      </c>
      <c r="D94" s="97">
        <v>0.1</v>
      </c>
      <c r="E94" s="153">
        <v>92833800</v>
      </c>
      <c r="F94" s="154"/>
      <c r="G94" s="154"/>
      <c r="J94" s="159"/>
      <c r="K94" s="140"/>
      <c r="L94" s="160">
        <v>4</v>
      </c>
      <c r="M94" s="161" t="s">
        <v>97</v>
      </c>
      <c r="N94" s="160">
        <v>0.1</v>
      </c>
      <c r="O94" s="153">
        <v>16591268</v>
      </c>
    </row>
    <row r="95" spans="2:15" ht="15" hidden="1">
      <c r="B95" s="95">
        <v>5</v>
      </c>
      <c r="C95" s="96" t="s">
        <v>98</v>
      </c>
      <c r="D95" s="97">
        <v>0.1</v>
      </c>
      <c r="E95" s="153">
        <v>92833800</v>
      </c>
      <c r="F95" s="154"/>
      <c r="G95" s="154"/>
      <c r="J95" s="159"/>
      <c r="K95" s="140"/>
      <c r="L95" s="160">
        <v>5</v>
      </c>
      <c r="M95" s="161" t="s">
        <v>98</v>
      </c>
      <c r="N95" s="160">
        <v>0.1</v>
      </c>
      <c r="O95" s="153">
        <v>16591268</v>
      </c>
    </row>
    <row r="96" spans="2:15" ht="15" hidden="1">
      <c r="B96" s="95">
        <v>6</v>
      </c>
      <c r="C96" s="96" t="s">
        <v>99</v>
      </c>
      <c r="D96" s="97">
        <v>0.1</v>
      </c>
      <c r="E96" s="153">
        <v>92833800</v>
      </c>
      <c r="F96" s="154"/>
      <c r="G96" s="154"/>
      <c r="J96" s="159"/>
      <c r="K96" s="140"/>
      <c r="L96" s="160">
        <v>6</v>
      </c>
      <c r="M96" s="161" t="s">
        <v>99</v>
      </c>
      <c r="N96" s="160">
        <v>0.1</v>
      </c>
      <c r="O96" s="153">
        <v>16591268</v>
      </c>
    </row>
    <row r="97" spans="2:15" ht="15" hidden="1">
      <c r="B97" s="95">
        <v>7</v>
      </c>
      <c r="C97" s="96" t="s">
        <v>100</v>
      </c>
      <c r="D97" s="97">
        <v>0.1</v>
      </c>
      <c r="E97" s="153">
        <v>92833800</v>
      </c>
      <c r="F97" s="154"/>
      <c r="G97" s="154"/>
      <c r="J97" s="159"/>
      <c r="K97" s="140"/>
      <c r="L97" s="160">
        <v>7</v>
      </c>
      <c r="M97" s="161" t="s">
        <v>100</v>
      </c>
      <c r="N97" s="160">
        <v>0.1</v>
      </c>
      <c r="O97" s="153">
        <v>16591268</v>
      </c>
    </row>
    <row r="98" spans="2:15" ht="15" hidden="1">
      <c r="B98" s="95">
        <v>8</v>
      </c>
      <c r="C98" s="96" t="s">
        <v>101</v>
      </c>
      <c r="D98" s="97">
        <v>0.1</v>
      </c>
      <c r="E98" s="153">
        <v>92833800</v>
      </c>
      <c r="F98" s="154"/>
      <c r="G98" s="154"/>
      <c r="J98" s="159"/>
      <c r="K98" s="140"/>
      <c r="L98" s="160">
        <v>8</v>
      </c>
      <c r="M98" s="161" t="s">
        <v>101</v>
      </c>
      <c r="N98" s="160">
        <v>0.1</v>
      </c>
      <c r="O98" s="153">
        <v>16591268</v>
      </c>
    </row>
    <row r="99" spans="2:15" ht="15" hidden="1">
      <c r="B99" s="92"/>
      <c r="C99" s="98"/>
      <c r="D99" s="99">
        <f>SUM(D91:D98)</f>
        <v>0.9999999999999999</v>
      </c>
      <c r="E99" s="162">
        <f>SUM(E91:E98)</f>
        <v>928338000</v>
      </c>
      <c r="F99" s="154"/>
      <c r="G99" s="154"/>
      <c r="J99" s="165"/>
      <c r="K99" s="140"/>
      <c r="L99" s="163"/>
      <c r="M99" s="164"/>
      <c r="N99" s="164">
        <f>SUM(N91:N98)</f>
        <v>0.9999999999999999</v>
      </c>
      <c r="O99" s="162">
        <f>SUM(O91:O98)</f>
        <v>165912686</v>
      </c>
    </row>
    <row r="100" spans="2:15" ht="15" hidden="1">
      <c r="B100" s="100"/>
      <c r="C100" s="100"/>
      <c r="D100" s="100"/>
      <c r="E100" s="154"/>
      <c r="F100" s="154"/>
      <c r="G100" s="154"/>
      <c r="J100" s="154"/>
      <c r="K100" s="140"/>
      <c r="L100" s="154"/>
      <c r="M100" s="154"/>
      <c r="N100" s="154"/>
      <c r="O100" s="154"/>
    </row>
    <row r="101" spans="2:15" ht="15" hidden="1">
      <c r="B101" s="100"/>
      <c r="C101" s="100"/>
      <c r="D101" s="100"/>
      <c r="E101" s="154"/>
      <c r="F101" s="154"/>
      <c r="G101" s="154"/>
      <c r="J101" s="154"/>
      <c r="K101" s="140"/>
      <c r="L101" s="154"/>
      <c r="M101" s="154"/>
      <c r="N101" s="154"/>
      <c r="O101" s="154"/>
    </row>
    <row r="102" spans="2:15" ht="15" hidden="1">
      <c r="B102" s="100"/>
      <c r="C102" s="100"/>
      <c r="D102" s="100"/>
      <c r="E102" s="154"/>
      <c r="F102" s="154"/>
      <c r="G102" s="154"/>
      <c r="J102" s="154"/>
      <c r="K102" s="140"/>
      <c r="L102" s="154"/>
      <c r="M102" s="154"/>
      <c r="N102" s="154"/>
      <c r="O102" s="154"/>
    </row>
    <row r="103" spans="2:15" ht="45" hidden="1">
      <c r="B103" s="92"/>
      <c r="C103" s="93" t="s">
        <v>234</v>
      </c>
      <c r="D103" s="94">
        <v>212627604</v>
      </c>
      <c r="E103" s="153">
        <v>1</v>
      </c>
      <c r="F103" s="166"/>
      <c r="G103" s="166"/>
      <c r="J103" s="159"/>
      <c r="K103" s="140"/>
      <c r="L103" s="167"/>
      <c r="M103" s="168" t="s">
        <v>207</v>
      </c>
      <c r="N103" s="160">
        <v>139760032</v>
      </c>
      <c r="O103" s="153">
        <v>1</v>
      </c>
    </row>
    <row r="104" spans="2:15" ht="15" hidden="1">
      <c r="B104" s="95">
        <v>1</v>
      </c>
      <c r="C104" s="96" t="s">
        <v>206</v>
      </c>
      <c r="D104" s="97">
        <v>0.3</v>
      </c>
      <c r="E104" s="153">
        <v>63788284</v>
      </c>
      <c r="F104" s="166"/>
      <c r="G104" s="166"/>
      <c r="J104" s="159"/>
      <c r="K104" s="140"/>
      <c r="L104" s="167">
        <v>1</v>
      </c>
      <c r="M104" s="161" t="s">
        <v>206</v>
      </c>
      <c r="N104" s="160">
        <v>0.3</v>
      </c>
      <c r="O104" s="153">
        <v>41928011</v>
      </c>
    </row>
    <row r="105" spans="2:15" ht="15" hidden="1">
      <c r="B105" s="95">
        <v>2</v>
      </c>
      <c r="C105" s="96" t="s">
        <v>95</v>
      </c>
      <c r="D105" s="97">
        <v>0.1</v>
      </c>
      <c r="E105" s="153">
        <v>21262760</v>
      </c>
      <c r="F105" s="166"/>
      <c r="G105" s="166"/>
      <c r="J105" s="159"/>
      <c r="K105" s="140"/>
      <c r="L105" s="167">
        <v>2</v>
      </c>
      <c r="M105" s="161" t="s">
        <v>95</v>
      </c>
      <c r="N105" s="160">
        <v>0.1</v>
      </c>
      <c r="O105" s="153">
        <v>13976003</v>
      </c>
    </row>
    <row r="106" spans="2:15" ht="15" hidden="1">
      <c r="B106" s="95">
        <v>3</v>
      </c>
      <c r="C106" s="96" t="s">
        <v>96</v>
      </c>
      <c r="D106" s="97">
        <v>0.1</v>
      </c>
      <c r="E106" s="153">
        <v>21262760</v>
      </c>
      <c r="F106" s="166"/>
      <c r="G106" s="166"/>
      <c r="J106" s="159"/>
      <c r="K106" s="140"/>
      <c r="L106" s="167">
        <v>3</v>
      </c>
      <c r="M106" s="161" t="s">
        <v>96</v>
      </c>
      <c r="N106" s="160">
        <v>0.1</v>
      </c>
      <c r="O106" s="153">
        <v>13976003</v>
      </c>
    </row>
    <row r="107" spans="2:15" ht="15" hidden="1">
      <c r="B107" s="95">
        <v>4</v>
      </c>
      <c r="C107" s="96" t="s">
        <v>97</v>
      </c>
      <c r="D107" s="97">
        <v>0.1</v>
      </c>
      <c r="E107" s="153">
        <v>21262760</v>
      </c>
      <c r="F107" s="166"/>
      <c r="G107" s="166"/>
      <c r="J107" s="159"/>
      <c r="K107" s="140"/>
      <c r="L107" s="167">
        <v>4</v>
      </c>
      <c r="M107" s="161" t="s">
        <v>97</v>
      </c>
      <c r="N107" s="160">
        <v>0.1</v>
      </c>
      <c r="O107" s="153">
        <v>13976003</v>
      </c>
    </row>
    <row r="108" spans="2:15" ht="15" hidden="1">
      <c r="B108" s="95">
        <v>5</v>
      </c>
      <c r="C108" s="96" t="s">
        <v>98</v>
      </c>
      <c r="D108" s="97">
        <v>0.1</v>
      </c>
      <c r="E108" s="153">
        <v>21262760</v>
      </c>
      <c r="F108" s="166"/>
      <c r="G108" s="166"/>
      <c r="J108" s="159"/>
      <c r="K108" s="140"/>
      <c r="L108" s="167">
        <v>5</v>
      </c>
      <c r="M108" s="161" t="s">
        <v>98</v>
      </c>
      <c r="N108" s="160">
        <v>0.1</v>
      </c>
      <c r="O108" s="153">
        <v>13976003</v>
      </c>
    </row>
    <row r="109" spans="2:15" ht="15" hidden="1">
      <c r="B109" s="95">
        <v>6</v>
      </c>
      <c r="C109" s="96" t="s">
        <v>99</v>
      </c>
      <c r="D109" s="97">
        <v>0.1</v>
      </c>
      <c r="E109" s="153">
        <v>21262760</v>
      </c>
      <c r="F109" s="166"/>
      <c r="G109" s="166"/>
      <c r="J109" s="159"/>
      <c r="K109" s="140"/>
      <c r="L109" s="167">
        <v>6</v>
      </c>
      <c r="M109" s="161" t="s">
        <v>99</v>
      </c>
      <c r="N109" s="160">
        <v>0.1</v>
      </c>
      <c r="O109" s="153">
        <v>13976003</v>
      </c>
    </row>
    <row r="110" spans="2:15" ht="15" hidden="1">
      <c r="B110" s="95">
        <v>7</v>
      </c>
      <c r="C110" s="96" t="s">
        <v>100</v>
      </c>
      <c r="D110" s="97">
        <v>0.1</v>
      </c>
      <c r="E110" s="153">
        <v>21262760</v>
      </c>
      <c r="F110" s="166"/>
      <c r="G110" s="166"/>
      <c r="J110" s="159"/>
      <c r="K110" s="140"/>
      <c r="L110" s="167">
        <v>7</v>
      </c>
      <c r="M110" s="161" t="s">
        <v>100</v>
      </c>
      <c r="N110" s="160">
        <v>0.1</v>
      </c>
      <c r="O110" s="153">
        <v>13976003</v>
      </c>
    </row>
    <row r="111" spans="2:15" ht="15" hidden="1">
      <c r="B111" s="95">
        <v>8</v>
      </c>
      <c r="C111" s="96" t="s">
        <v>101</v>
      </c>
      <c r="D111" s="97">
        <v>0.1</v>
      </c>
      <c r="E111" s="153">
        <v>21262760</v>
      </c>
      <c r="F111" s="166"/>
      <c r="G111" s="166"/>
      <c r="J111" s="159"/>
      <c r="K111" s="140"/>
      <c r="L111" s="167">
        <v>8</v>
      </c>
      <c r="M111" s="161" t="s">
        <v>101</v>
      </c>
      <c r="N111" s="160">
        <v>0.1</v>
      </c>
      <c r="O111" s="153">
        <v>13976003</v>
      </c>
    </row>
    <row r="112" spans="2:15" ht="15" hidden="1">
      <c r="B112" s="92"/>
      <c r="C112" s="98"/>
      <c r="D112" s="99">
        <f>SUM(D104:D111)</f>
        <v>0.9999999999999999</v>
      </c>
      <c r="E112" s="162">
        <f>SUM(E104:E111)</f>
        <v>212627604</v>
      </c>
      <c r="F112" s="169"/>
      <c r="G112" s="169"/>
      <c r="J112" s="165"/>
      <c r="K112" s="140"/>
      <c r="L112" s="167"/>
      <c r="M112" s="163"/>
      <c r="N112" s="164">
        <f>SUM(N104:N111)</f>
        <v>0.9999999999999999</v>
      </c>
      <c r="O112" s="162">
        <f>SUM(O104:O111)</f>
        <v>139760032</v>
      </c>
    </row>
    <row r="113" spans="2:15" ht="15" hidden="1">
      <c r="B113" s="100"/>
      <c r="C113" s="100"/>
      <c r="D113" s="100"/>
      <c r="E113" s="170"/>
      <c r="F113" s="166"/>
      <c r="G113" s="166"/>
      <c r="J113" s="154"/>
      <c r="K113" s="140"/>
      <c r="L113" s="171"/>
      <c r="M113" s="154"/>
      <c r="N113" s="154"/>
      <c r="O113" s="154"/>
    </row>
    <row r="114" spans="2:15" ht="15" hidden="1">
      <c r="B114" s="100"/>
      <c r="C114" s="100"/>
      <c r="D114" s="100"/>
      <c r="E114" s="170"/>
      <c r="F114" s="166"/>
      <c r="G114" s="166"/>
      <c r="J114" s="154"/>
      <c r="K114" s="140"/>
      <c r="L114" s="171"/>
      <c r="M114" s="154"/>
      <c r="N114" s="154"/>
      <c r="O114" s="154"/>
    </row>
    <row r="115" spans="2:15" ht="15" hidden="1">
      <c r="B115" s="100"/>
      <c r="C115" s="100"/>
      <c r="D115" s="100"/>
      <c r="E115" s="154"/>
      <c r="F115" s="154"/>
      <c r="G115" s="154"/>
      <c r="J115" s="154"/>
      <c r="K115" s="140"/>
      <c r="L115" s="154"/>
      <c r="M115" s="154"/>
      <c r="N115" s="154"/>
      <c r="O115" s="154"/>
    </row>
    <row r="116" spans="2:15" ht="30" hidden="1">
      <c r="B116" s="92"/>
      <c r="C116" s="101" t="s">
        <v>235</v>
      </c>
      <c r="D116" s="94">
        <v>292849776</v>
      </c>
      <c r="E116" s="185">
        <v>1</v>
      </c>
      <c r="F116" s="154"/>
      <c r="G116" s="154"/>
      <c r="J116" s="159"/>
      <c r="K116" s="140"/>
      <c r="L116" s="167"/>
      <c r="M116" s="168" t="s">
        <v>208</v>
      </c>
      <c r="N116" s="160">
        <v>160079599</v>
      </c>
      <c r="O116" s="185">
        <v>1</v>
      </c>
    </row>
    <row r="117" spans="2:15" ht="15" hidden="1">
      <c r="B117" s="95">
        <v>1</v>
      </c>
      <c r="C117" s="96" t="s">
        <v>206</v>
      </c>
      <c r="D117" s="97">
        <v>0.3</v>
      </c>
      <c r="E117" s="153">
        <v>87854937</v>
      </c>
      <c r="F117" s="154"/>
      <c r="G117" s="154"/>
      <c r="J117" s="159"/>
      <c r="K117" s="140"/>
      <c r="L117" s="167">
        <v>1</v>
      </c>
      <c r="M117" s="161" t="s">
        <v>206</v>
      </c>
      <c r="N117" s="97">
        <v>0.3</v>
      </c>
      <c r="O117" s="153">
        <v>48023879</v>
      </c>
    </row>
    <row r="118" spans="2:15" ht="15" hidden="1">
      <c r="B118" s="95">
        <v>2</v>
      </c>
      <c r="C118" s="96" t="s">
        <v>95</v>
      </c>
      <c r="D118" s="97">
        <v>0.1</v>
      </c>
      <c r="E118" s="153">
        <v>29284977</v>
      </c>
      <c r="F118" s="154"/>
      <c r="G118" s="154"/>
      <c r="J118" s="159"/>
      <c r="K118" s="140"/>
      <c r="L118" s="167">
        <v>2</v>
      </c>
      <c r="M118" s="161" t="s">
        <v>95</v>
      </c>
      <c r="N118" s="97">
        <v>0.1</v>
      </c>
      <c r="O118" s="153">
        <v>16007960</v>
      </c>
    </row>
    <row r="119" spans="2:15" ht="15" hidden="1">
      <c r="B119" s="95">
        <v>3</v>
      </c>
      <c r="C119" s="96" t="s">
        <v>96</v>
      </c>
      <c r="D119" s="97">
        <v>0.1</v>
      </c>
      <c r="E119" s="153">
        <v>29284977</v>
      </c>
      <c r="F119" s="154"/>
      <c r="G119" s="154"/>
      <c r="J119" s="159"/>
      <c r="K119" s="140"/>
      <c r="L119" s="167">
        <v>3</v>
      </c>
      <c r="M119" s="161" t="s">
        <v>96</v>
      </c>
      <c r="N119" s="97">
        <v>0.1</v>
      </c>
      <c r="O119" s="153">
        <v>16007960</v>
      </c>
    </row>
    <row r="120" spans="2:15" ht="15" hidden="1">
      <c r="B120" s="95">
        <v>4</v>
      </c>
      <c r="C120" s="96" t="s">
        <v>97</v>
      </c>
      <c r="D120" s="97">
        <v>0.1</v>
      </c>
      <c r="E120" s="153">
        <v>29284977</v>
      </c>
      <c r="F120" s="154"/>
      <c r="G120" s="154"/>
      <c r="J120" s="159"/>
      <c r="K120" s="140"/>
      <c r="L120" s="167">
        <v>4</v>
      </c>
      <c r="M120" s="161" t="s">
        <v>97</v>
      </c>
      <c r="N120" s="97">
        <v>0.1</v>
      </c>
      <c r="O120" s="153">
        <v>16007960</v>
      </c>
    </row>
    <row r="121" spans="2:15" ht="15" hidden="1">
      <c r="B121" s="95">
        <v>5</v>
      </c>
      <c r="C121" s="96" t="s">
        <v>98</v>
      </c>
      <c r="D121" s="97">
        <v>0.1</v>
      </c>
      <c r="E121" s="153">
        <v>29284977</v>
      </c>
      <c r="F121" s="154"/>
      <c r="G121" s="154"/>
      <c r="J121" s="159"/>
      <c r="K121" s="140"/>
      <c r="L121" s="167">
        <v>5</v>
      </c>
      <c r="M121" s="161" t="s">
        <v>98</v>
      </c>
      <c r="N121" s="97">
        <v>0.1</v>
      </c>
      <c r="O121" s="153">
        <v>16007960</v>
      </c>
    </row>
    <row r="122" spans="2:15" ht="15" hidden="1">
      <c r="B122" s="95">
        <v>6</v>
      </c>
      <c r="C122" s="96" t="s">
        <v>99</v>
      </c>
      <c r="D122" s="97">
        <v>0.1</v>
      </c>
      <c r="E122" s="153">
        <v>29284977</v>
      </c>
      <c r="F122" s="154"/>
      <c r="G122" s="154"/>
      <c r="J122" s="159"/>
      <c r="K122" s="140"/>
      <c r="L122" s="167">
        <v>6</v>
      </c>
      <c r="M122" s="161" t="s">
        <v>99</v>
      </c>
      <c r="N122" s="97">
        <v>0.1</v>
      </c>
      <c r="O122" s="153">
        <v>16007960</v>
      </c>
    </row>
    <row r="123" spans="2:15" ht="15" hidden="1">
      <c r="B123" s="95">
        <v>7</v>
      </c>
      <c r="C123" s="96" t="s">
        <v>100</v>
      </c>
      <c r="D123" s="97">
        <v>0.1</v>
      </c>
      <c r="E123" s="153">
        <v>29284977</v>
      </c>
      <c r="F123" s="154"/>
      <c r="G123" s="154"/>
      <c r="J123" s="159"/>
      <c r="K123" s="140"/>
      <c r="L123" s="167">
        <v>7</v>
      </c>
      <c r="M123" s="161" t="s">
        <v>100</v>
      </c>
      <c r="N123" s="97">
        <v>0.1</v>
      </c>
      <c r="O123" s="153">
        <v>16007960</v>
      </c>
    </row>
    <row r="124" spans="2:15" ht="15" hidden="1">
      <c r="B124" s="95">
        <v>8</v>
      </c>
      <c r="C124" s="96" t="s">
        <v>101</v>
      </c>
      <c r="D124" s="97">
        <v>0.1</v>
      </c>
      <c r="E124" s="153">
        <v>29284977</v>
      </c>
      <c r="F124" s="154"/>
      <c r="G124" s="154"/>
      <c r="J124" s="159"/>
      <c r="K124" s="140"/>
      <c r="L124" s="167">
        <v>8</v>
      </c>
      <c r="M124" s="161" t="s">
        <v>101</v>
      </c>
      <c r="N124" s="97">
        <v>0.1</v>
      </c>
      <c r="O124" s="153">
        <v>16007960</v>
      </c>
    </row>
    <row r="125" spans="2:15" ht="15" hidden="1">
      <c r="B125" s="92"/>
      <c r="C125" s="98"/>
      <c r="D125" s="99">
        <f>SUM(D117:D124)</f>
        <v>0.9999999999999999</v>
      </c>
      <c r="E125" s="162">
        <f>SUM(E117:E124)</f>
        <v>292849776</v>
      </c>
      <c r="F125" s="154"/>
      <c r="G125" s="154"/>
      <c r="J125" s="165"/>
      <c r="K125" s="140"/>
      <c r="L125" s="167"/>
      <c r="M125" s="163"/>
      <c r="N125" s="99">
        <f>SUM(N117:N124)</f>
        <v>0.9999999999999999</v>
      </c>
      <c r="O125" s="162">
        <f>SUM(O117:O124)</f>
        <v>160079599</v>
      </c>
    </row>
    <row r="126" spans="2:15" ht="15" hidden="1">
      <c r="B126" s="100"/>
      <c r="C126" s="100"/>
      <c r="D126" s="100"/>
      <c r="E126" s="170"/>
      <c r="F126" s="154"/>
      <c r="G126" s="154"/>
      <c r="J126" s="154"/>
      <c r="K126" s="140"/>
      <c r="L126" s="154"/>
      <c r="M126" s="154"/>
      <c r="N126" s="154"/>
      <c r="O126" s="154"/>
    </row>
    <row r="127" spans="2:15" ht="15" hidden="1">
      <c r="B127" s="100"/>
      <c r="C127" s="100"/>
      <c r="D127" s="100"/>
      <c r="E127" s="154"/>
      <c r="F127" s="154"/>
      <c r="G127" s="154"/>
      <c r="J127" s="154"/>
      <c r="K127" s="140"/>
      <c r="L127" s="154"/>
      <c r="M127" s="154"/>
      <c r="N127" s="154"/>
      <c r="O127" s="154"/>
    </row>
    <row r="128" spans="2:15" ht="15" hidden="1">
      <c r="B128" s="100"/>
      <c r="C128" s="100"/>
      <c r="D128" s="100"/>
      <c r="E128" s="154"/>
      <c r="F128" s="154"/>
      <c r="G128" s="154"/>
      <c r="J128" s="154"/>
      <c r="K128" s="140"/>
      <c r="L128" s="154"/>
      <c r="M128" s="154"/>
      <c r="N128" s="154"/>
      <c r="O128" s="154"/>
    </row>
    <row r="129" spans="2:15" ht="30" hidden="1">
      <c r="B129" s="137"/>
      <c r="C129" s="138" t="s">
        <v>250</v>
      </c>
      <c r="D129" s="139">
        <v>291960481</v>
      </c>
      <c r="E129" s="158">
        <v>1</v>
      </c>
      <c r="J129" s="159"/>
      <c r="K129" s="140"/>
      <c r="L129" s="157"/>
      <c r="M129" s="156" t="s">
        <v>251</v>
      </c>
      <c r="N129" s="157">
        <v>154435599</v>
      </c>
      <c r="O129" s="158">
        <v>1</v>
      </c>
    </row>
    <row r="130" spans="2:15" ht="15" hidden="1">
      <c r="B130" s="95">
        <v>1</v>
      </c>
      <c r="C130" s="96" t="s">
        <v>206</v>
      </c>
      <c r="D130" s="97">
        <v>0.3</v>
      </c>
      <c r="E130" s="153">
        <v>87588145</v>
      </c>
      <c r="J130" s="159"/>
      <c r="K130" s="140"/>
      <c r="L130" s="167">
        <v>1</v>
      </c>
      <c r="M130" s="161" t="s">
        <v>206</v>
      </c>
      <c r="N130" s="160">
        <v>0.3</v>
      </c>
      <c r="O130" s="153">
        <v>46330686</v>
      </c>
    </row>
    <row r="131" spans="2:15" ht="15" hidden="1">
      <c r="B131" s="95">
        <v>2</v>
      </c>
      <c r="C131" s="96" t="s">
        <v>95</v>
      </c>
      <c r="D131" s="97">
        <v>0.1</v>
      </c>
      <c r="E131" s="153">
        <v>29196048</v>
      </c>
      <c r="J131" s="159"/>
      <c r="K131" s="140"/>
      <c r="L131" s="167">
        <v>2</v>
      </c>
      <c r="M131" s="161" t="s">
        <v>95</v>
      </c>
      <c r="N131" s="160">
        <v>0.1</v>
      </c>
      <c r="O131" s="153">
        <v>15443559</v>
      </c>
    </row>
    <row r="132" spans="2:15" ht="15" hidden="1">
      <c r="B132" s="95">
        <v>3</v>
      </c>
      <c r="C132" s="96" t="s">
        <v>96</v>
      </c>
      <c r="D132" s="97">
        <v>0.1</v>
      </c>
      <c r="E132" s="153">
        <v>29196048</v>
      </c>
      <c r="J132" s="159"/>
      <c r="K132" s="140"/>
      <c r="L132" s="167">
        <v>3</v>
      </c>
      <c r="M132" s="161" t="s">
        <v>96</v>
      </c>
      <c r="N132" s="160">
        <v>0.1</v>
      </c>
      <c r="O132" s="153">
        <v>15443559</v>
      </c>
    </row>
    <row r="133" spans="2:15" ht="15" hidden="1">
      <c r="B133" s="95">
        <v>4</v>
      </c>
      <c r="C133" s="96" t="s">
        <v>97</v>
      </c>
      <c r="D133" s="97">
        <v>0.1</v>
      </c>
      <c r="E133" s="153">
        <v>29196048</v>
      </c>
      <c r="J133" s="159"/>
      <c r="K133" s="140"/>
      <c r="L133" s="167">
        <v>4</v>
      </c>
      <c r="M133" s="161" t="s">
        <v>97</v>
      </c>
      <c r="N133" s="160">
        <v>0.1</v>
      </c>
      <c r="O133" s="153">
        <v>15443559</v>
      </c>
    </row>
    <row r="134" spans="2:15" ht="15" hidden="1">
      <c r="B134" s="95">
        <v>5</v>
      </c>
      <c r="C134" s="96" t="s">
        <v>98</v>
      </c>
      <c r="D134" s="97">
        <v>0.1</v>
      </c>
      <c r="E134" s="153">
        <v>29196048</v>
      </c>
      <c r="J134" s="159"/>
      <c r="K134" s="140"/>
      <c r="L134" s="167">
        <v>5</v>
      </c>
      <c r="M134" s="161" t="s">
        <v>98</v>
      </c>
      <c r="N134" s="160">
        <v>0.1</v>
      </c>
      <c r="O134" s="153">
        <v>15443559</v>
      </c>
    </row>
    <row r="135" spans="2:15" ht="15" hidden="1">
      <c r="B135" s="95">
        <v>6</v>
      </c>
      <c r="C135" s="96" t="s">
        <v>99</v>
      </c>
      <c r="D135" s="97">
        <v>0.1</v>
      </c>
      <c r="E135" s="153">
        <v>29196048</v>
      </c>
      <c r="J135" s="159"/>
      <c r="K135" s="140"/>
      <c r="L135" s="167">
        <v>6</v>
      </c>
      <c r="M135" s="161" t="s">
        <v>99</v>
      </c>
      <c r="N135" s="160">
        <v>0.1</v>
      </c>
      <c r="O135" s="153">
        <v>15443559</v>
      </c>
    </row>
    <row r="136" spans="2:15" ht="15" hidden="1">
      <c r="B136" s="95">
        <v>7</v>
      </c>
      <c r="C136" s="96" t="s">
        <v>100</v>
      </c>
      <c r="D136" s="97">
        <v>0.1</v>
      </c>
      <c r="E136" s="153">
        <v>29196048</v>
      </c>
      <c r="J136" s="159"/>
      <c r="K136" s="140"/>
      <c r="L136" s="167">
        <v>7</v>
      </c>
      <c r="M136" s="161" t="s">
        <v>100</v>
      </c>
      <c r="N136" s="160">
        <v>0.1</v>
      </c>
      <c r="O136" s="153">
        <v>15443559</v>
      </c>
    </row>
    <row r="137" spans="2:15" ht="15" hidden="1">
      <c r="B137" s="95">
        <v>8</v>
      </c>
      <c r="C137" s="96" t="s">
        <v>101</v>
      </c>
      <c r="D137" s="97">
        <v>0.1</v>
      </c>
      <c r="E137" s="153">
        <v>29196048</v>
      </c>
      <c r="J137" s="159"/>
      <c r="K137" s="140"/>
      <c r="L137" s="167">
        <v>8</v>
      </c>
      <c r="M137" s="161" t="s">
        <v>101</v>
      </c>
      <c r="N137" s="160">
        <v>0.1</v>
      </c>
      <c r="O137" s="153">
        <v>15443559</v>
      </c>
    </row>
    <row r="138" spans="2:15" ht="15" hidden="1">
      <c r="B138" s="92"/>
      <c r="C138" s="98"/>
      <c r="D138" s="99">
        <f>SUM(D130:D137)</f>
        <v>0.9999999999999999</v>
      </c>
      <c r="E138" s="162">
        <f>SUM(E130:E137)</f>
        <v>291960481</v>
      </c>
      <c r="J138" s="165"/>
      <c r="K138" s="140"/>
      <c r="L138" s="167"/>
      <c r="M138" s="163"/>
      <c r="N138" s="164">
        <f>SUM(N130:N137)</f>
        <v>0.9999999999999999</v>
      </c>
      <c r="O138" s="162">
        <f>SUM(O130:O137)</f>
        <v>154435599</v>
      </c>
    </row>
    <row r="139" spans="10:15" ht="15">
      <c r="J139" s="140"/>
      <c r="K139" s="140"/>
      <c r="L139" s="140"/>
      <c r="M139" s="140"/>
      <c r="N139" s="140"/>
      <c r="O139" s="140"/>
    </row>
    <row r="140" spans="10:15" ht="15">
      <c r="J140" s="140"/>
      <c r="K140" s="140"/>
      <c r="L140" s="140"/>
      <c r="M140" s="140"/>
      <c r="N140" s="140"/>
      <c r="O140" s="140"/>
    </row>
    <row r="141" spans="10:15" ht="15">
      <c r="J141" s="140"/>
      <c r="K141" s="140"/>
      <c r="L141" s="140"/>
      <c r="M141" s="140"/>
      <c r="N141" s="140"/>
      <c r="O141" s="140"/>
    </row>
    <row r="142" spans="10:15" ht="15">
      <c r="J142" s="140"/>
      <c r="K142" s="140"/>
      <c r="L142" s="140"/>
      <c r="M142" s="140"/>
      <c r="N142" s="140"/>
      <c r="O142" s="140"/>
    </row>
    <row r="143" spans="10:15" ht="15">
      <c r="J143" s="140"/>
      <c r="K143" s="140"/>
      <c r="L143" s="140"/>
      <c r="M143" s="140"/>
      <c r="N143" s="140"/>
      <c r="O143" s="140"/>
    </row>
    <row r="144" spans="10:15" ht="15">
      <c r="J144" s="140"/>
      <c r="K144" s="140"/>
      <c r="L144" s="140"/>
      <c r="M144" s="140"/>
      <c r="N144" s="140"/>
      <c r="O144" s="140"/>
    </row>
    <row r="145" spans="10:15" ht="15">
      <c r="J145" s="140"/>
      <c r="K145" s="140"/>
      <c r="L145" s="140"/>
      <c r="M145" s="140"/>
      <c r="N145" s="140"/>
      <c r="O145" s="140"/>
    </row>
    <row r="146" spans="10:15" ht="15">
      <c r="J146" s="140"/>
      <c r="K146" s="140"/>
      <c r="L146" s="140"/>
      <c r="M146" s="140"/>
      <c r="N146" s="140"/>
      <c r="O146" s="140"/>
    </row>
    <row r="147" spans="10:15" ht="15">
      <c r="J147" s="140"/>
      <c r="K147" s="140"/>
      <c r="L147" s="140"/>
      <c r="M147" s="140"/>
      <c r="N147" s="140"/>
      <c r="O147" s="140"/>
    </row>
    <row r="148" spans="10:15" ht="15">
      <c r="J148" s="140"/>
      <c r="K148" s="140"/>
      <c r="L148" s="140"/>
      <c r="M148" s="140"/>
      <c r="N148" s="140"/>
      <c r="O148" s="140"/>
    </row>
    <row r="149" spans="10:15" ht="15">
      <c r="J149" s="140"/>
      <c r="K149" s="140"/>
      <c r="L149" s="140"/>
      <c r="M149" s="140"/>
      <c r="N149" s="140"/>
      <c r="O149" s="140"/>
    </row>
    <row r="150" spans="10:15" ht="15">
      <c r="J150" s="140"/>
      <c r="K150" s="140"/>
      <c r="L150" s="140"/>
      <c r="M150" s="140"/>
      <c r="N150" s="140"/>
      <c r="O150" s="140"/>
    </row>
    <row r="151" spans="10:15" ht="15">
      <c r="J151" s="140"/>
      <c r="K151" s="140"/>
      <c r="L151" s="140"/>
      <c r="M151" s="140"/>
      <c r="N151" s="140"/>
      <c r="O151" s="140"/>
    </row>
    <row r="152" spans="10:15" ht="15">
      <c r="J152" s="140"/>
      <c r="K152" s="140"/>
      <c r="L152" s="140"/>
      <c r="M152" s="140"/>
      <c r="N152" s="140"/>
      <c r="O152" s="140"/>
    </row>
    <row r="153" spans="10:15" ht="15">
      <c r="J153" s="140"/>
      <c r="K153" s="140"/>
      <c r="L153" s="140"/>
      <c r="M153" s="140"/>
      <c r="N153" s="140"/>
      <c r="O153" s="140"/>
    </row>
    <row r="154" spans="10:15" ht="15">
      <c r="J154" s="140"/>
      <c r="K154" s="140"/>
      <c r="L154" s="140"/>
      <c r="M154" s="140"/>
      <c r="N154" s="140"/>
      <c r="O154" s="140"/>
    </row>
    <row r="155" spans="10:15" ht="15">
      <c r="J155" s="140"/>
      <c r="K155" s="140"/>
      <c r="L155" s="140"/>
      <c r="M155" s="140"/>
      <c r="N155" s="140"/>
      <c r="O155" s="140"/>
    </row>
    <row r="156" spans="10:15" ht="15">
      <c r="J156" s="140"/>
      <c r="K156" s="140"/>
      <c r="L156" s="140"/>
      <c r="M156" s="140"/>
      <c r="N156" s="140"/>
      <c r="O156" s="140"/>
    </row>
    <row r="157" spans="10:15" ht="15">
      <c r="J157" s="140"/>
      <c r="K157" s="140"/>
      <c r="L157" s="140"/>
      <c r="M157" s="140"/>
      <c r="N157" s="140"/>
      <c r="O157" s="140"/>
    </row>
    <row r="158" spans="10:15" ht="15">
      <c r="J158" s="140"/>
      <c r="K158" s="140"/>
      <c r="L158" s="140"/>
      <c r="M158" s="140"/>
      <c r="N158" s="140"/>
      <c r="O158" s="140"/>
    </row>
    <row r="159" spans="10:15" ht="15">
      <c r="J159" s="140"/>
      <c r="K159" s="140"/>
      <c r="L159" s="140"/>
      <c r="M159" s="140"/>
      <c r="N159" s="140"/>
      <c r="O159" s="140"/>
    </row>
    <row r="160" spans="10:15" ht="15">
      <c r="J160" s="140"/>
      <c r="K160" s="140"/>
      <c r="L160" s="140"/>
      <c r="M160" s="140"/>
      <c r="N160" s="140"/>
      <c r="O160" s="140"/>
    </row>
    <row r="161" spans="10:15" ht="15">
      <c r="J161" s="140"/>
      <c r="K161" s="140"/>
      <c r="L161" s="140"/>
      <c r="M161" s="140"/>
      <c r="N161" s="140"/>
      <c r="O161" s="140"/>
    </row>
    <row r="162" spans="10:15" ht="15">
      <c r="J162" s="140"/>
      <c r="K162" s="140"/>
      <c r="L162" s="140"/>
      <c r="M162" s="140"/>
      <c r="N162" s="140"/>
      <c r="O162" s="140"/>
    </row>
    <row r="163" spans="10:15" ht="15">
      <c r="J163" s="140"/>
      <c r="K163" s="140"/>
      <c r="L163" s="140"/>
      <c r="M163" s="140"/>
      <c r="N163" s="140"/>
      <c r="O163" s="140"/>
    </row>
    <row r="164" spans="10:15" ht="15">
      <c r="J164" s="140"/>
      <c r="K164" s="140"/>
      <c r="L164" s="140"/>
      <c r="M164" s="140"/>
      <c r="N164" s="140"/>
      <c r="O164" s="140"/>
    </row>
    <row r="165" spans="10:15" ht="15">
      <c r="J165" s="140"/>
      <c r="K165" s="140"/>
      <c r="L165" s="140"/>
      <c r="M165" s="140"/>
      <c r="N165" s="140"/>
      <c r="O165" s="140"/>
    </row>
    <row r="166" spans="10:15" ht="15">
      <c r="J166" s="140"/>
      <c r="K166" s="140"/>
      <c r="L166" s="140"/>
      <c r="M166" s="140"/>
      <c r="N166" s="140"/>
      <c r="O166" s="140"/>
    </row>
    <row r="167" spans="10:15" ht="15">
      <c r="J167" s="140"/>
      <c r="K167" s="140"/>
      <c r="L167" s="140"/>
      <c r="M167" s="140"/>
      <c r="N167" s="140"/>
      <c r="O167" s="140"/>
    </row>
    <row r="168" spans="10:15" ht="15">
      <c r="J168" s="140"/>
      <c r="K168" s="140"/>
      <c r="L168" s="140"/>
      <c r="M168" s="140"/>
      <c r="N168" s="140"/>
      <c r="O168" s="140"/>
    </row>
    <row r="169" spans="10:15" ht="15">
      <c r="J169" s="140"/>
      <c r="K169" s="140"/>
      <c r="L169" s="140"/>
      <c r="M169" s="140"/>
      <c r="N169" s="140"/>
      <c r="O169" s="140"/>
    </row>
    <row r="170" spans="10:15" ht="15">
      <c r="J170" s="140"/>
      <c r="K170" s="140"/>
      <c r="L170" s="140"/>
      <c r="M170" s="140"/>
      <c r="N170" s="140"/>
      <c r="O170" s="140"/>
    </row>
    <row r="171" spans="10:15" ht="15">
      <c r="J171" s="140"/>
      <c r="K171" s="140"/>
      <c r="L171" s="140"/>
      <c r="M171" s="140"/>
      <c r="N171" s="140"/>
      <c r="O171" s="140"/>
    </row>
    <row r="172" spans="10:15" ht="15">
      <c r="J172" s="140"/>
      <c r="K172" s="140"/>
      <c r="L172" s="140"/>
      <c r="M172" s="140"/>
      <c r="N172" s="140"/>
      <c r="O172" s="140"/>
    </row>
    <row r="173" spans="10:15" ht="15">
      <c r="J173" s="140"/>
      <c r="K173" s="140"/>
      <c r="L173" s="140"/>
      <c r="M173" s="140"/>
      <c r="N173" s="140"/>
      <c r="O173" s="140"/>
    </row>
    <row r="174" spans="10:15" ht="15">
      <c r="J174" s="140"/>
      <c r="K174" s="140"/>
      <c r="L174" s="140"/>
      <c r="M174" s="140"/>
      <c r="N174" s="140"/>
      <c r="O174" s="140"/>
    </row>
    <row r="175" spans="10:15" ht="15">
      <c r="J175" s="140"/>
      <c r="K175" s="140"/>
      <c r="L175" s="140"/>
      <c r="M175" s="140"/>
      <c r="N175" s="140"/>
      <c r="O175" s="140"/>
    </row>
    <row r="176" spans="10:15" ht="15">
      <c r="J176" s="140"/>
      <c r="K176" s="140"/>
      <c r="L176" s="140"/>
      <c r="M176" s="140"/>
      <c r="N176" s="140"/>
      <c r="O176" s="140"/>
    </row>
    <row r="177" spans="10:15" ht="15">
      <c r="J177" s="140"/>
      <c r="K177" s="140"/>
      <c r="L177" s="140"/>
      <c r="M177" s="140"/>
      <c r="N177" s="140"/>
      <c r="O177" s="140"/>
    </row>
    <row r="178" spans="10:15" ht="15">
      <c r="J178" s="140"/>
      <c r="K178" s="140"/>
      <c r="L178" s="140"/>
      <c r="M178" s="140"/>
      <c r="N178" s="140"/>
      <c r="O178" s="140"/>
    </row>
    <row r="179" spans="10:15" ht="15">
      <c r="J179" s="140"/>
      <c r="K179" s="140"/>
      <c r="L179" s="140"/>
      <c r="M179" s="140"/>
      <c r="N179" s="140"/>
      <c r="O179" s="140"/>
    </row>
    <row r="180" spans="10:15" ht="15">
      <c r="J180" s="140"/>
      <c r="K180" s="140"/>
      <c r="L180" s="140"/>
      <c r="M180" s="140"/>
      <c r="N180" s="140"/>
      <c r="O180" s="140"/>
    </row>
    <row r="181" spans="10:15" ht="15">
      <c r="J181" s="140"/>
      <c r="K181" s="140"/>
      <c r="L181" s="140"/>
      <c r="M181" s="140"/>
      <c r="N181" s="140"/>
      <c r="O181" s="140"/>
    </row>
    <row r="182" spans="10:15" ht="15">
      <c r="J182" s="140"/>
      <c r="K182" s="140"/>
      <c r="L182" s="140"/>
      <c r="M182" s="140"/>
      <c r="N182" s="140"/>
      <c r="O182" s="140"/>
    </row>
    <row r="183" spans="10:15" ht="15">
      <c r="J183" s="140"/>
      <c r="K183" s="140"/>
      <c r="L183" s="140"/>
      <c r="M183" s="140"/>
      <c r="N183" s="140"/>
      <c r="O183" s="140"/>
    </row>
    <row r="184" spans="10:15" ht="15">
      <c r="J184" s="140"/>
      <c r="K184" s="140"/>
      <c r="L184" s="140"/>
      <c r="M184" s="140"/>
      <c r="N184" s="140"/>
      <c r="O184" s="140"/>
    </row>
    <row r="185" spans="10:15" ht="15">
      <c r="J185" s="140"/>
      <c r="K185" s="140"/>
      <c r="L185" s="140"/>
      <c r="M185" s="140"/>
      <c r="N185" s="140"/>
      <c r="O185" s="140"/>
    </row>
    <row r="186" spans="10:15" ht="15">
      <c r="J186" s="140"/>
      <c r="K186" s="140"/>
      <c r="L186" s="140"/>
      <c r="M186" s="140"/>
      <c r="N186" s="140"/>
      <c r="O186" s="140"/>
    </row>
    <row r="187" spans="10:15" ht="15">
      <c r="J187" s="140"/>
      <c r="K187" s="140"/>
      <c r="L187" s="140"/>
      <c r="M187" s="140"/>
      <c r="N187" s="140"/>
      <c r="O187" s="140"/>
    </row>
    <row r="188" spans="10:15" ht="15">
      <c r="J188" s="140"/>
      <c r="K188" s="140"/>
      <c r="L188" s="140"/>
      <c r="M188" s="140"/>
      <c r="N188" s="140"/>
      <c r="O188" s="140"/>
    </row>
    <row r="189" spans="10:15" ht="15">
      <c r="J189" s="140"/>
      <c r="K189" s="140"/>
      <c r="L189" s="140"/>
      <c r="M189" s="140"/>
      <c r="N189" s="140"/>
      <c r="O189" s="140"/>
    </row>
    <row r="190" spans="10:15" ht="15">
      <c r="J190" s="140"/>
      <c r="K190" s="140"/>
      <c r="L190" s="140"/>
      <c r="M190" s="140"/>
      <c r="N190" s="140"/>
      <c r="O190" s="140"/>
    </row>
    <row r="191" spans="10:15" ht="15">
      <c r="J191" s="140"/>
      <c r="K191" s="140"/>
      <c r="L191" s="140"/>
      <c r="M191" s="140"/>
      <c r="N191" s="140"/>
      <c r="O191" s="140"/>
    </row>
    <row r="192" spans="10:15" ht="15">
      <c r="J192" s="140"/>
      <c r="K192" s="140"/>
      <c r="L192" s="140"/>
      <c r="M192" s="140"/>
      <c r="N192" s="140"/>
      <c r="O192" s="140"/>
    </row>
    <row r="193" spans="10:15" ht="15">
      <c r="J193" s="140"/>
      <c r="K193" s="140"/>
      <c r="L193" s="140"/>
      <c r="M193" s="140"/>
      <c r="N193" s="140"/>
      <c r="O193" s="140"/>
    </row>
    <row r="194" spans="10:15" ht="15">
      <c r="J194" s="140"/>
      <c r="K194" s="140"/>
      <c r="L194" s="140"/>
      <c r="M194" s="140"/>
      <c r="N194" s="140"/>
      <c r="O194" s="140"/>
    </row>
    <row r="195" spans="10:15" ht="15">
      <c r="J195" s="140"/>
      <c r="K195" s="140"/>
      <c r="L195" s="140"/>
      <c r="M195" s="140"/>
      <c r="N195" s="140"/>
      <c r="O195" s="140"/>
    </row>
    <row r="196" spans="10:15" ht="15">
      <c r="J196" s="140"/>
      <c r="K196" s="140"/>
      <c r="L196" s="140"/>
      <c r="M196" s="140"/>
      <c r="N196" s="140"/>
      <c r="O196" s="140"/>
    </row>
    <row r="197" spans="10:15" ht="15">
      <c r="J197" s="140"/>
      <c r="K197" s="140"/>
      <c r="L197" s="140"/>
      <c r="M197" s="140"/>
      <c r="N197" s="140"/>
      <c r="O197" s="140"/>
    </row>
    <row r="198" spans="10:15" ht="15">
      <c r="J198" s="140"/>
      <c r="K198" s="140"/>
      <c r="L198" s="140"/>
      <c r="M198" s="140"/>
      <c r="N198" s="140"/>
      <c r="O198" s="140"/>
    </row>
    <row r="199" spans="10:15" ht="15">
      <c r="J199" s="140"/>
      <c r="K199" s="140"/>
      <c r="L199" s="140"/>
      <c r="M199" s="140"/>
      <c r="N199" s="140"/>
      <c r="O199" s="140"/>
    </row>
    <row r="200" spans="10:15" ht="15">
      <c r="J200" s="140"/>
      <c r="K200" s="140"/>
      <c r="L200" s="140"/>
      <c r="M200" s="140"/>
      <c r="N200" s="140"/>
      <c r="O200" s="140"/>
    </row>
    <row r="201" spans="9:11" ht="15">
      <c r="I201" s="140"/>
      <c r="J201" s="140"/>
      <c r="K201" s="140"/>
    </row>
    <row r="202" spans="9:11" ht="15">
      <c r="I202" s="140"/>
      <c r="J202" s="140"/>
      <c r="K202" s="140"/>
    </row>
    <row r="203" spans="9:11" ht="15">
      <c r="I203" s="140"/>
      <c r="J203" s="140"/>
      <c r="K203" s="140"/>
    </row>
    <row r="204" spans="9:11" ht="15">
      <c r="I204" s="140"/>
      <c r="J204" s="140"/>
      <c r="K204" s="140"/>
    </row>
    <row r="205" spans="9:11" ht="15">
      <c r="I205" s="140"/>
      <c r="J205" s="140"/>
      <c r="K205" s="140"/>
    </row>
    <row r="206" spans="9:11" ht="15">
      <c r="I206" s="140"/>
      <c r="J206" s="140"/>
      <c r="K206" s="140"/>
    </row>
    <row r="207" spans="9:11" ht="15">
      <c r="I207" s="140"/>
      <c r="J207" s="140"/>
      <c r="K207" s="140"/>
    </row>
    <row r="208" spans="9:11" ht="15">
      <c r="I208" s="140"/>
      <c r="J208" s="140"/>
      <c r="K208" s="140"/>
    </row>
    <row r="209" spans="9:11" ht="15">
      <c r="I209" s="140"/>
      <c r="J209" s="140"/>
      <c r="K209" s="140"/>
    </row>
    <row r="210" spans="9:11" ht="15">
      <c r="I210" s="140"/>
      <c r="J210" s="140"/>
      <c r="K210" s="140"/>
    </row>
    <row r="211" spans="9:11" ht="15">
      <c r="I211" s="140"/>
      <c r="J211" s="140"/>
      <c r="K211" s="140"/>
    </row>
    <row r="212" spans="9:11" ht="15">
      <c r="I212" s="140"/>
      <c r="J212" s="140"/>
      <c r="K212" s="140"/>
    </row>
    <row r="213" spans="9:11" ht="15">
      <c r="I213" s="140"/>
      <c r="J213" s="140"/>
      <c r="K213" s="140"/>
    </row>
    <row r="214" spans="9:11" ht="15">
      <c r="I214" s="140"/>
      <c r="J214" s="140"/>
      <c r="K214" s="140"/>
    </row>
    <row r="215" spans="9:11" ht="15">
      <c r="I215" s="140"/>
      <c r="J215" s="140"/>
      <c r="K215" s="140"/>
    </row>
    <row r="216" spans="9:11" ht="15">
      <c r="I216" s="140"/>
      <c r="J216" s="140"/>
      <c r="K216" s="140"/>
    </row>
    <row r="217" spans="9:11" ht="15">
      <c r="I217" s="140"/>
      <c r="J217" s="140"/>
      <c r="K217" s="140"/>
    </row>
    <row r="218" spans="9:11" ht="15">
      <c r="I218" s="140"/>
      <c r="J218" s="140"/>
      <c r="K218" s="140"/>
    </row>
    <row r="219" spans="9:11" ht="15">
      <c r="I219" s="140"/>
      <c r="J219" s="140"/>
      <c r="K219" s="140"/>
    </row>
    <row r="220" spans="9:11" ht="15">
      <c r="I220" s="140"/>
      <c r="J220" s="140"/>
      <c r="K220" s="140"/>
    </row>
    <row r="221" spans="9:11" ht="15">
      <c r="I221" s="140"/>
      <c r="J221" s="140"/>
      <c r="K221" s="140"/>
    </row>
    <row r="222" spans="9:11" ht="15">
      <c r="I222" s="140"/>
      <c r="J222" s="140"/>
      <c r="K222" s="140"/>
    </row>
    <row r="223" spans="9:11" ht="15">
      <c r="I223" s="140"/>
      <c r="J223" s="140"/>
      <c r="K223" s="140"/>
    </row>
    <row r="224" spans="9:11" ht="15">
      <c r="I224" s="140"/>
      <c r="J224" s="140"/>
      <c r="K224" s="140"/>
    </row>
    <row r="225" spans="9:11" ht="15">
      <c r="I225" s="140"/>
      <c r="J225" s="140"/>
      <c r="K225" s="140"/>
    </row>
    <row r="226" spans="9:11" ht="15">
      <c r="I226" s="140"/>
      <c r="J226" s="140"/>
      <c r="K226" s="140"/>
    </row>
    <row r="227" spans="9:11" ht="15">
      <c r="I227" s="140"/>
      <c r="J227" s="140"/>
      <c r="K227" s="140"/>
    </row>
    <row r="228" spans="9:11" ht="15">
      <c r="I228" s="140"/>
      <c r="J228" s="140"/>
      <c r="K228" s="140"/>
    </row>
    <row r="229" spans="9:11" ht="15">
      <c r="I229" s="140"/>
      <c r="J229" s="140"/>
      <c r="K229" s="140"/>
    </row>
    <row r="230" spans="9:11" ht="15">
      <c r="I230" s="140"/>
      <c r="J230" s="140"/>
      <c r="K230" s="140"/>
    </row>
    <row r="231" spans="9:11" ht="15">
      <c r="I231" s="140"/>
      <c r="J231" s="140"/>
      <c r="K231" s="140"/>
    </row>
    <row r="232" spans="9:11" ht="15">
      <c r="I232" s="140"/>
      <c r="J232" s="140"/>
      <c r="K232" s="140"/>
    </row>
    <row r="233" spans="9:11" ht="15">
      <c r="I233" s="140"/>
      <c r="J233" s="140"/>
      <c r="K233" s="140"/>
    </row>
    <row r="234" spans="9:11" ht="15">
      <c r="I234" s="140"/>
      <c r="J234" s="140"/>
      <c r="K234" s="140"/>
    </row>
    <row r="235" spans="9:11" ht="15">
      <c r="I235" s="140"/>
      <c r="J235" s="140"/>
      <c r="K235" s="140"/>
    </row>
    <row r="236" spans="9:11" ht="15">
      <c r="I236" s="140"/>
      <c r="J236" s="140"/>
      <c r="K236" s="140"/>
    </row>
    <row r="237" spans="9:11" ht="15">
      <c r="I237" s="140"/>
      <c r="J237" s="140"/>
      <c r="K237" s="140"/>
    </row>
    <row r="238" spans="9:11" ht="15">
      <c r="I238" s="140"/>
      <c r="J238" s="140"/>
      <c r="K238" s="140"/>
    </row>
    <row r="239" spans="9:11" ht="15">
      <c r="I239" s="140"/>
      <c r="J239" s="140"/>
      <c r="K239" s="140"/>
    </row>
    <row r="240" spans="9:11" ht="15">
      <c r="I240" s="140"/>
      <c r="J240" s="140"/>
      <c r="K240" s="140"/>
    </row>
    <row r="241" spans="9:11" ht="15">
      <c r="I241" s="140"/>
      <c r="J241" s="140"/>
      <c r="K241" s="140"/>
    </row>
    <row r="242" spans="9:11" ht="15">
      <c r="I242" s="140"/>
      <c r="J242" s="140"/>
      <c r="K242" s="140"/>
    </row>
    <row r="243" spans="9:11" ht="15">
      <c r="I243" s="140"/>
      <c r="J243" s="140"/>
      <c r="K243" s="140"/>
    </row>
    <row r="244" spans="9:11" ht="15">
      <c r="I244" s="140"/>
      <c r="J244" s="140"/>
      <c r="K244" s="140"/>
    </row>
    <row r="245" spans="9:11" ht="15">
      <c r="I245" s="140"/>
      <c r="J245" s="140"/>
      <c r="K245" s="140"/>
    </row>
    <row r="246" spans="9:11" ht="15">
      <c r="I246" s="140"/>
      <c r="J246" s="140"/>
      <c r="K246" s="140"/>
    </row>
    <row r="247" spans="9:11" ht="15">
      <c r="I247" s="140"/>
      <c r="J247" s="140"/>
      <c r="K247" s="140"/>
    </row>
    <row r="248" spans="9:11" ht="15">
      <c r="I248" s="140"/>
      <c r="J248" s="140"/>
      <c r="K248" s="140"/>
    </row>
    <row r="249" spans="9:11" ht="15">
      <c r="I249" s="140"/>
      <c r="J249" s="140"/>
      <c r="K249" s="140"/>
    </row>
    <row r="250" spans="9:11" ht="15">
      <c r="I250" s="140"/>
      <c r="J250" s="140"/>
      <c r="K250" s="140"/>
    </row>
    <row r="251" spans="9:11" ht="15">
      <c r="I251" s="140"/>
      <c r="J251" s="140"/>
      <c r="K251" s="140"/>
    </row>
    <row r="252" spans="9:11" ht="15">
      <c r="I252" s="140"/>
      <c r="J252" s="140"/>
      <c r="K252" s="140"/>
    </row>
    <row r="253" spans="9:11" ht="15">
      <c r="I253" s="140"/>
      <c r="J253" s="140"/>
      <c r="K253" s="140"/>
    </row>
    <row r="254" spans="9:11" ht="15">
      <c r="I254" s="140"/>
      <c r="J254" s="140"/>
      <c r="K254" s="140"/>
    </row>
    <row r="255" spans="9:11" ht="15">
      <c r="I255" s="140"/>
      <c r="J255" s="140"/>
      <c r="K255" s="140"/>
    </row>
    <row r="256" spans="9:11" ht="15">
      <c r="I256" s="140"/>
      <c r="J256" s="140"/>
      <c r="K256" s="140"/>
    </row>
    <row r="257" spans="9:11" ht="15">
      <c r="I257" s="140"/>
      <c r="J257" s="140"/>
      <c r="K257" s="140"/>
    </row>
    <row r="258" spans="9:11" ht="15">
      <c r="I258" s="140"/>
      <c r="J258" s="140"/>
      <c r="K258" s="140"/>
    </row>
    <row r="259" spans="9:11" ht="15">
      <c r="I259" s="140"/>
      <c r="J259" s="140"/>
      <c r="K259" s="140"/>
    </row>
    <row r="260" spans="9:11" ht="15">
      <c r="I260" s="140"/>
      <c r="J260" s="140"/>
      <c r="K260" s="140"/>
    </row>
    <row r="261" spans="9:11" ht="15">
      <c r="I261" s="140"/>
      <c r="J261" s="140"/>
      <c r="K261" s="140"/>
    </row>
    <row r="262" spans="9:11" ht="15">
      <c r="I262" s="140"/>
      <c r="J262" s="140"/>
      <c r="K262" s="140"/>
    </row>
    <row r="263" spans="9:11" ht="15">
      <c r="I263" s="140"/>
      <c r="J263" s="140"/>
      <c r="K263" s="140"/>
    </row>
    <row r="264" spans="9:11" ht="15">
      <c r="I264" s="140"/>
      <c r="J264" s="140"/>
      <c r="K264" s="140"/>
    </row>
    <row r="265" spans="9:11" ht="15">
      <c r="I265" s="140"/>
      <c r="J265" s="140"/>
      <c r="K265" s="140"/>
    </row>
    <row r="266" spans="9:11" ht="15">
      <c r="I266" s="140"/>
      <c r="J266" s="140"/>
      <c r="K266" s="140"/>
    </row>
    <row r="267" spans="9:11" ht="15">
      <c r="I267" s="140"/>
      <c r="J267" s="140"/>
      <c r="K267" s="140"/>
    </row>
    <row r="268" spans="9:11" ht="15">
      <c r="I268" s="140"/>
      <c r="J268" s="140"/>
      <c r="K268" s="140"/>
    </row>
    <row r="269" spans="9:11" ht="15">
      <c r="I269" s="140"/>
      <c r="J269" s="140"/>
      <c r="K269" s="140"/>
    </row>
    <row r="270" spans="9:11" ht="15">
      <c r="I270" s="140"/>
      <c r="J270" s="140"/>
      <c r="K270" s="140"/>
    </row>
    <row r="271" spans="9:11" ht="15">
      <c r="I271" s="140"/>
      <c r="J271" s="140"/>
      <c r="K271" s="140"/>
    </row>
    <row r="272" spans="9:11" ht="15">
      <c r="I272" s="140"/>
      <c r="J272" s="140"/>
      <c r="K272" s="140"/>
    </row>
    <row r="273" spans="9:11" ht="15">
      <c r="I273" s="140"/>
      <c r="J273" s="140"/>
      <c r="K273" s="140"/>
    </row>
    <row r="274" spans="9:11" ht="15">
      <c r="I274" s="140"/>
      <c r="J274" s="140"/>
      <c r="K274" s="140"/>
    </row>
    <row r="275" spans="9:11" ht="15">
      <c r="I275" s="140"/>
      <c r="J275" s="140"/>
      <c r="K275" s="140"/>
    </row>
    <row r="276" spans="9:11" ht="15">
      <c r="I276" s="140"/>
      <c r="J276" s="140"/>
      <c r="K276" s="140"/>
    </row>
    <row r="277" spans="9:11" ht="15">
      <c r="I277" s="140"/>
      <c r="J277" s="140"/>
      <c r="K277" s="140"/>
    </row>
    <row r="278" spans="9:11" ht="15">
      <c r="I278" s="140"/>
      <c r="J278" s="140"/>
      <c r="K278" s="140"/>
    </row>
    <row r="279" spans="9:11" ht="15">
      <c r="I279" s="140"/>
      <c r="J279" s="140"/>
      <c r="K279" s="140"/>
    </row>
    <row r="280" spans="9:11" ht="15">
      <c r="I280" s="140"/>
      <c r="J280" s="140"/>
      <c r="K280" s="140"/>
    </row>
    <row r="281" spans="9:11" ht="15">
      <c r="I281" s="140"/>
      <c r="J281" s="140"/>
      <c r="K281" s="140"/>
    </row>
    <row r="282" spans="9:11" ht="15">
      <c r="I282" s="140"/>
      <c r="J282" s="140"/>
      <c r="K282" s="140"/>
    </row>
    <row r="283" spans="9:11" ht="15">
      <c r="I283" s="140"/>
      <c r="J283" s="140"/>
      <c r="K283" s="140"/>
    </row>
    <row r="284" spans="9:11" ht="15">
      <c r="I284" s="140"/>
      <c r="J284" s="140"/>
      <c r="K284" s="140"/>
    </row>
    <row r="285" spans="9:11" ht="15">
      <c r="I285" s="140"/>
      <c r="J285" s="140"/>
      <c r="K285" s="140"/>
    </row>
    <row r="286" spans="9:11" ht="15">
      <c r="I286" s="140"/>
      <c r="J286" s="140"/>
      <c r="K286" s="140"/>
    </row>
    <row r="287" spans="9:11" ht="15">
      <c r="I287" s="140"/>
      <c r="J287" s="140"/>
      <c r="K287" s="140"/>
    </row>
    <row r="288" spans="9:11" ht="15">
      <c r="I288" s="140"/>
      <c r="J288" s="140"/>
      <c r="K288" s="140"/>
    </row>
    <row r="289" spans="9:11" ht="15">
      <c r="I289" s="140"/>
      <c r="J289" s="140"/>
      <c r="K289" s="140"/>
    </row>
    <row r="290" spans="9:11" ht="15">
      <c r="I290" s="140"/>
      <c r="J290" s="140"/>
      <c r="K290" s="140"/>
    </row>
    <row r="291" spans="9:11" ht="15">
      <c r="I291" s="140"/>
      <c r="J291" s="140"/>
      <c r="K291" s="140"/>
    </row>
    <row r="292" spans="9:11" ht="15">
      <c r="I292" s="140"/>
      <c r="J292" s="140"/>
      <c r="K292" s="140"/>
    </row>
    <row r="293" spans="9:11" ht="15">
      <c r="I293" s="140"/>
      <c r="J293" s="140"/>
      <c r="K293" s="140"/>
    </row>
    <row r="294" spans="9:11" ht="15">
      <c r="I294" s="140"/>
      <c r="J294" s="140"/>
      <c r="K294" s="140"/>
    </row>
    <row r="295" spans="9:11" ht="15">
      <c r="I295" s="140"/>
      <c r="J295" s="140"/>
      <c r="K295" s="140"/>
    </row>
    <row r="296" spans="9:11" ht="15">
      <c r="I296" s="140"/>
      <c r="J296" s="140"/>
      <c r="K296" s="140"/>
    </row>
    <row r="297" spans="9:11" ht="15">
      <c r="I297" s="140"/>
      <c r="J297" s="140"/>
      <c r="K297" s="140"/>
    </row>
    <row r="298" spans="9:11" ht="15">
      <c r="I298" s="140"/>
      <c r="J298" s="140"/>
      <c r="K298" s="140"/>
    </row>
    <row r="299" spans="9:11" ht="15">
      <c r="I299" s="140"/>
      <c r="J299" s="140"/>
      <c r="K299" s="140"/>
    </row>
    <row r="300" spans="9:11" ht="15">
      <c r="I300" s="140"/>
      <c r="J300" s="140"/>
      <c r="K300" s="140"/>
    </row>
    <row r="301" spans="9:11" ht="15">
      <c r="I301" s="140"/>
      <c r="J301" s="140"/>
      <c r="K301" s="140"/>
    </row>
    <row r="302" spans="9:11" ht="15">
      <c r="I302" s="140"/>
      <c r="J302" s="140"/>
      <c r="K302" s="140"/>
    </row>
    <row r="303" spans="9:11" ht="15">
      <c r="I303" s="140"/>
      <c r="J303" s="140"/>
      <c r="K303" s="140"/>
    </row>
    <row r="304" spans="9:11" ht="15">
      <c r="I304" s="140"/>
      <c r="J304" s="140"/>
      <c r="K304" s="140"/>
    </row>
    <row r="305" spans="9:11" ht="15">
      <c r="I305" s="140"/>
      <c r="J305" s="140"/>
      <c r="K305" s="140"/>
    </row>
    <row r="306" spans="9:11" ht="15">
      <c r="I306" s="140"/>
      <c r="J306" s="140"/>
      <c r="K306" s="140"/>
    </row>
    <row r="307" spans="9:11" ht="15">
      <c r="I307" s="140"/>
      <c r="J307" s="140"/>
      <c r="K307" s="140"/>
    </row>
    <row r="308" spans="9:11" ht="15">
      <c r="I308" s="140"/>
      <c r="J308" s="140"/>
      <c r="K308" s="140"/>
    </row>
    <row r="309" spans="9:11" ht="15">
      <c r="I309" s="140"/>
      <c r="J309" s="140"/>
      <c r="K309" s="140"/>
    </row>
    <row r="310" spans="9:11" ht="15">
      <c r="I310" s="140"/>
      <c r="J310" s="140"/>
      <c r="K310" s="140"/>
    </row>
    <row r="311" spans="9:11" ht="15">
      <c r="I311" s="140"/>
      <c r="J311" s="140"/>
      <c r="K311" s="140"/>
    </row>
    <row r="312" spans="9:11" ht="15">
      <c r="I312" s="140"/>
      <c r="J312" s="140"/>
      <c r="K312" s="140"/>
    </row>
    <row r="313" spans="9:11" ht="15">
      <c r="I313" s="140"/>
      <c r="J313" s="140"/>
      <c r="K313" s="140"/>
    </row>
    <row r="314" spans="9:11" ht="15">
      <c r="I314" s="140"/>
      <c r="J314" s="140"/>
      <c r="K314" s="140"/>
    </row>
    <row r="315" spans="9:11" ht="15">
      <c r="I315" s="140"/>
      <c r="J315" s="140"/>
      <c r="K315" s="140"/>
    </row>
    <row r="316" spans="9:11" ht="15">
      <c r="I316" s="140"/>
      <c r="J316" s="140"/>
      <c r="K316" s="140"/>
    </row>
    <row r="317" spans="9:11" ht="15">
      <c r="I317" s="140"/>
      <c r="J317" s="140"/>
      <c r="K317" s="140"/>
    </row>
    <row r="318" spans="9:11" ht="15">
      <c r="I318" s="140"/>
      <c r="J318" s="140"/>
      <c r="K318" s="140"/>
    </row>
    <row r="319" spans="9:11" ht="15">
      <c r="I319" s="140"/>
      <c r="J319" s="140"/>
      <c r="K319" s="140"/>
    </row>
    <row r="320" spans="9:11" ht="15">
      <c r="I320" s="140"/>
      <c r="J320" s="140"/>
      <c r="K320" s="140"/>
    </row>
    <row r="321" spans="9:11" ht="15">
      <c r="I321" s="140"/>
      <c r="J321" s="140"/>
      <c r="K321" s="140"/>
    </row>
    <row r="322" spans="9:11" ht="15">
      <c r="I322" s="140"/>
      <c r="J322" s="140"/>
      <c r="K322" s="140"/>
    </row>
    <row r="323" spans="9:11" ht="15">
      <c r="I323" s="140"/>
      <c r="J323" s="140"/>
      <c r="K323" s="140"/>
    </row>
    <row r="324" spans="9:11" ht="15">
      <c r="I324" s="140"/>
      <c r="J324" s="140"/>
      <c r="K324" s="140"/>
    </row>
    <row r="325" spans="9:11" ht="15">
      <c r="I325" s="140"/>
      <c r="J325" s="140"/>
      <c r="K325" s="140"/>
    </row>
    <row r="326" spans="9:11" ht="15">
      <c r="I326" s="140"/>
      <c r="J326" s="140"/>
      <c r="K326" s="140"/>
    </row>
    <row r="327" spans="9:11" ht="15">
      <c r="I327" s="140"/>
      <c r="J327" s="140"/>
      <c r="K327" s="140"/>
    </row>
    <row r="328" spans="9:11" ht="15">
      <c r="I328" s="140"/>
      <c r="J328" s="140"/>
      <c r="K328" s="140"/>
    </row>
    <row r="329" spans="9:11" ht="15">
      <c r="I329" s="140"/>
      <c r="J329" s="140"/>
      <c r="K329" s="140"/>
    </row>
    <row r="330" spans="9:11" ht="15">
      <c r="I330" s="140"/>
      <c r="J330" s="140"/>
      <c r="K330" s="140"/>
    </row>
    <row r="331" spans="9:11" ht="15">
      <c r="I331" s="140"/>
      <c r="J331" s="140"/>
      <c r="K331" s="140"/>
    </row>
    <row r="332" spans="9:11" ht="15">
      <c r="I332" s="140"/>
      <c r="J332" s="140"/>
      <c r="K332" s="140"/>
    </row>
    <row r="333" spans="9:11" ht="15">
      <c r="I333" s="140"/>
      <c r="J333" s="140"/>
      <c r="K333" s="140"/>
    </row>
    <row r="334" spans="9:11" ht="15">
      <c r="I334" s="140"/>
      <c r="J334" s="140"/>
      <c r="K334" s="140"/>
    </row>
    <row r="335" spans="9:11" ht="15">
      <c r="I335" s="140"/>
      <c r="J335" s="140"/>
      <c r="K335" s="140"/>
    </row>
    <row r="336" spans="9:11" ht="15">
      <c r="I336" s="140"/>
      <c r="J336" s="140"/>
      <c r="K336" s="140"/>
    </row>
    <row r="337" spans="9:11" ht="15">
      <c r="I337" s="140"/>
      <c r="J337" s="140"/>
      <c r="K337" s="140"/>
    </row>
    <row r="338" spans="9:11" ht="15">
      <c r="I338" s="140"/>
      <c r="J338" s="140"/>
      <c r="K338" s="140"/>
    </row>
    <row r="339" spans="9:11" ht="15">
      <c r="I339" s="140"/>
      <c r="J339" s="140"/>
      <c r="K339" s="140"/>
    </row>
    <row r="340" spans="9:11" ht="15">
      <c r="I340" s="140"/>
      <c r="J340" s="140"/>
      <c r="K340" s="140"/>
    </row>
    <row r="341" spans="9:11" ht="15">
      <c r="I341" s="140"/>
      <c r="J341" s="140"/>
      <c r="K341" s="140"/>
    </row>
    <row r="342" spans="9:11" ht="15">
      <c r="I342" s="140"/>
      <c r="J342" s="140"/>
      <c r="K342" s="140"/>
    </row>
    <row r="343" spans="9:11" ht="15">
      <c r="I343" s="140"/>
      <c r="J343" s="140"/>
      <c r="K343" s="140"/>
    </row>
    <row r="344" spans="9:11" ht="15">
      <c r="I344" s="140"/>
      <c r="J344" s="140"/>
      <c r="K344" s="140"/>
    </row>
    <row r="345" spans="9:11" ht="15">
      <c r="I345" s="140"/>
      <c r="J345" s="140"/>
      <c r="K345" s="140"/>
    </row>
    <row r="346" spans="9:11" ht="15">
      <c r="I346" s="140"/>
      <c r="J346" s="140"/>
      <c r="K346" s="140"/>
    </row>
    <row r="347" spans="9:11" ht="15">
      <c r="I347" s="140"/>
      <c r="J347" s="140"/>
      <c r="K347" s="140"/>
    </row>
    <row r="348" spans="9:11" ht="15">
      <c r="I348" s="140"/>
      <c r="J348" s="140"/>
      <c r="K348" s="140"/>
    </row>
    <row r="349" spans="9:11" ht="15">
      <c r="I349" s="140"/>
      <c r="J349" s="140"/>
      <c r="K349" s="140"/>
    </row>
    <row r="350" spans="9:11" ht="15">
      <c r="I350" s="140"/>
      <c r="J350" s="140"/>
      <c r="K350" s="140"/>
    </row>
    <row r="351" spans="9:11" ht="15">
      <c r="I351" s="140"/>
      <c r="J351" s="140"/>
      <c r="K351" s="140"/>
    </row>
    <row r="352" spans="9:11" ht="15">
      <c r="I352" s="140"/>
      <c r="J352" s="140"/>
      <c r="K352" s="140"/>
    </row>
    <row r="353" spans="9:11" ht="15">
      <c r="I353" s="140"/>
      <c r="J353" s="140"/>
      <c r="K353" s="140"/>
    </row>
    <row r="354" spans="9:11" ht="15">
      <c r="I354" s="140"/>
      <c r="J354" s="140"/>
      <c r="K354" s="140"/>
    </row>
    <row r="355" spans="9:11" ht="15">
      <c r="I355" s="140"/>
      <c r="J355" s="140"/>
      <c r="K355" s="140"/>
    </row>
    <row r="356" spans="9:11" ht="15">
      <c r="I356" s="140"/>
      <c r="J356" s="140"/>
      <c r="K356" s="140"/>
    </row>
    <row r="357" spans="9:11" ht="15">
      <c r="I357" s="140"/>
      <c r="J357" s="140"/>
      <c r="K357" s="140"/>
    </row>
    <row r="358" spans="9:11" ht="15">
      <c r="I358" s="140"/>
      <c r="J358" s="140"/>
      <c r="K358" s="140"/>
    </row>
    <row r="359" spans="9:11" ht="15">
      <c r="I359" s="140"/>
      <c r="J359" s="140"/>
      <c r="K359" s="140"/>
    </row>
    <row r="360" spans="9:11" ht="15">
      <c r="I360" s="140"/>
      <c r="J360" s="140"/>
      <c r="K360" s="140"/>
    </row>
    <row r="361" spans="9:11" ht="15">
      <c r="I361" s="140"/>
      <c r="J361" s="140"/>
      <c r="K361" s="140"/>
    </row>
    <row r="362" spans="9:11" ht="15">
      <c r="I362" s="140"/>
      <c r="J362" s="140"/>
      <c r="K362" s="140"/>
    </row>
    <row r="363" spans="9:11" ht="15">
      <c r="I363" s="140"/>
      <c r="J363" s="140"/>
      <c r="K363" s="140"/>
    </row>
    <row r="364" spans="9:11" ht="15">
      <c r="I364" s="140"/>
      <c r="J364" s="140"/>
      <c r="K364" s="140"/>
    </row>
    <row r="365" spans="9:11" ht="15">
      <c r="I365" s="140"/>
      <c r="J365" s="140"/>
      <c r="K365" s="140"/>
    </row>
    <row r="366" spans="9:11" ht="15">
      <c r="I366" s="140"/>
      <c r="J366" s="140"/>
      <c r="K366" s="140"/>
    </row>
    <row r="367" spans="9:11" ht="15">
      <c r="I367" s="140"/>
      <c r="J367" s="140"/>
      <c r="K367" s="140"/>
    </row>
    <row r="368" spans="9:11" ht="15">
      <c r="I368" s="140"/>
      <c r="J368" s="140"/>
      <c r="K368" s="140"/>
    </row>
    <row r="369" spans="9:11" ht="15">
      <c r="I369" s="140"/>
      <c r="J369" s="140"/>
      <c r="K369" s="140"/>
    </row>
    <row r="370" spans="9:11" ht="15">
      <c r="I370" s="140"/>
      <c r="J370" s="140"/>
      <c r="K370" s="140"/>
    </row>
    <row r="371" spans="9:11" ht="15">
      <c r="I371" s="140"/>
      <c r="J371" s="140"/>
      <c r="K371" s="140"/>
    </row>
    <row r="372" spans="9:11" ht="15">
      <c r="I372" s="140"/>
      <c r="J372" s="140"/>
      <c r="K372" s="140"/>
    </row>
    <row r="373" spans="9:11" ht="15">
      <c r="I373" s="140"/>
      <c r="J373" s="140"/>
      <c r="K373" s="140"/>
    </row>
    <row r="374" spans="9:11" ht="15">
      <c r="I374" s="140"/>
      <c r="J374" s="140"/>
      <c r="K374" s="140"/>
    </row>
    <row r="375" spans="9:11" ht="15">
      <c r="I375" s="140"/>
      <c r="J375" s="140"/>
      <c r="K375" s="140"/>
    </row>
    <row r="376" spans="9:11" ht="15">
      <c r="I376" s="140"/>
      <c r="J376" s="140"/>
      <c r="K376" s="140"/>
    </row>
    <row r="377" spans="9:11" ht="15">
      <c r="I377" s="140"/>
      <c r="J377" s="140"/>
      <c r="K377" s="140"/>
    </row>
    <row r="378" spans="9:11" ht="15">
      <c r="I378" s="140"/>
      <c r="J378" s="140"/>
      <c r="K378" s="140"/>
    </row>
    <row r="379" spans="9:11" ht="15">
      <c r="I379" s="140"/>
      <c r="J379" s="140"/>
      <c r="K379" s="140"/>
    </row>
    <row r="380" spans="9:11" ht="15">
      <c r="I380" s="140"/>
      <c r="J380" s="140"/>
      <c r="K380" s="140"/>
    </row>
    <row r="381" spans="9:11" ht="15">
      <c r="I381" s="140"/>
      <c r="J381" s="140"/>
      <c r="K381" s="140"/>
    </row>
    <row r="382" spans="9:11" ht="15">
      <c r="I382" s="140"/>
      <c r="J382" s="140"/>
      <c r="K382" s="140"/>
    </row>
    <row r="383" spans="9:11" ht="15">
      <c r="I383" s="140"/>
      <c r="J383" s="140"/>
      <c r="K383" s="140"/>
    </row>
    <row r="384" spans="9:11" ht="15">
      <c r="I384" s="140"/>
      <c r="J384" s="140"/>
      <c r="K384" s="140"/>
    </row>
    <row r="385" spans="9:11" ht="15">
      <c r="I385" s="140"/>
      <c r="J385" s="140"/>
      <c r="K385" s="140"/>
    </row>
    <row r="386" spans="9:11" ht="15">
      <c r="I386" s="140"/>
      <c r="J386" s="140"/>
      <c r="K386" s="140"/>
    </row>
    <row r="387" spans="9:11" ht="15">
      <c r="I387" s="140"/>
      <c r="J387" s="140"/>
      <c r="K387" s="140"/>
    </row>
    <row r="388" spans="9:11" ht="15">
      <c r="I388" s="140"/>
      <c r="J388" s="140"/>
      <c r="K388" s="140"/>
    </row>
    <row r="389" spans="9:11" ht="15">
      <c r="I389" s="140"/>
      <c r="J389" s="140"/>
      <c r="K389" s="140"/>
    </row>
    <row r="390" spans="9:11" ht="15">
      <c r="I390" s="140"/>
      <c r="J390" s="140"/>
      <c r="K390" s="140"/>
    </row>
    <row r="391" spans="9:11" ht="15">
      <c r="I391" s="140"/>
      <c r="J391" s="140"/>
      <c r="K391" s="140"/>
    </row>
    <row r="392" spans="9:11" ht="15">
      <c r="I392" s="140"/>
      <c r="J392" s="140"/>
      <c r="K392" s="140"/>
    </row>
    <row r="393" spans="9:11" ht="15">
      <c r="I393" s="140"/>
      <c r="J393" s="140"/>
      <c r="K393" s="140"/>
    </row>
    <row r="394" spans="9:11" ht="15">
      <c r="I394" s="140"/>
      <c r="J394" s="140"/>
      <c r="K394" s="140"/>
    </row>
    <row r="395" spans="9:11" ht="15">
      <c r="I395" s="140"/>
      <c r="J395" s="140"/>
      <c r="K395" s="140"/>
    </row>
    <row r="396" spans="9:11" ht="15">
      <c r="I396" s="140"/>
      <c r="J396" s="140"/>
      <c r="K396" s="140"/>
    </row>
    <row r="397" spans="9:11" ht="15">
      <c r="I397" s="140"/>
      <c r="J397" s="140"/>
      <c r="K397" s="140"/>
    </row>
    <row r="398" spans="9:11" ht="15">
      <c r="I398" s="140"/>
      <c r="J398" s="140"/>
      <c r="K398" s="140"/>
    </row>
    <row r="399" spans="9:11" ht="15">
      <c r="I399" s="140"/>
      <c r="J399" s="140"/>
      <c r="K399" s="140"/>
    </row>
    <row r="400" spans="9:11" ht="15">
      <c r="I400" s="140"/>
      <c r="J400" s="140"/>
      <c r="K400" s="140"/>
    </row>
    <row r="401" spans="9:11" ht="15">
      <c r="I401" s="140"/>
      <c r="J401" s="140"/>
      <c r="K401" s="140"/>
    </row>
    <row r="402" spans="9:11" ht="15">
      <c r="I402" s="140"/>
      <c r="J402" s="140"/>
      <c r="K402" s="140"/>
    </row>
    <row r="403" spans="9:11" ht="15">
      <c r="I403" s="140"/>
      <c r="J403" s="140"/>
      <c r="K403" s="140"/>
    </row>
    <row r="404" spans="9:11" ht="15">
      <c r="I404" s="140"/>
      <c r="J404" s="140"/>
      <c r="K404" s="140"/>
    </row>
    <row r="405" spans="9:11" ht="15">
      <c r="I405" s="140"/>
      <c r="J405" s="140"/>
      <c r="K405" s="140"/>
    </row>
    <row r="406" spans="9:11" ht="15">
      <c r="I406" s="140"/>
      <c r="J406" s="140"/>
      <c r="K406" s="140"/>
    </row>
    <row r="407" spans="9:11" ht="15">
      <c r="I407" s="140"/>
      <c r="J407" s="140"/>
      <c r="K407" s="140"/>
    </row>
    <row r="408" spans="9:11" ht="15">
      <c r="I408" s="140"/>
      <c r="J408" s="140"/>
      <c r="K408" s="140"/>
    </row>
    <row r="409" spans="9:11" ht="15">
      <c r="I409" s="140"/>
      <c r="J409" s="140"/>
      <c r="K409" s="140"/>
    </row>
    <row r="410" spans="9:11" ht="15">
      <c r="I410" s="140"/>
      <c r="J410" s="140"/>
      <c r="K410" s="140"/>
    </row>
    <row r="411" spans="9:11" ht="15">
      <c r="I411" s="140"/>
      <c r="J411" s="140"/>
      <c r="K411" s="140"/>
    </row>
    <row r="412" spans="9:11" ht="15">
      <c r="I412" s="140"/>
      <c r="J412" s="140"/>
      <c r="K412" s="140"/>
    </row>
    <row r="413" spans="9:11" ht="15">
      <c r="I413" s="140"/>
      <c r="J413" s="140"/>
      <c r="K413" s="140"/>
    </row>
    <row r="414" spans="9:11" ht="15">
      <c r="I414" s="140"/>
      <c r="J414" s="140"/>
      <c r="K414" s="140"/>
    </row>
    <row r="415" spans="9:11" ht="15">
      <c r="I415" s="140"/>
      <c r="J415" s="140"/>
      <c r="K415" s="140"/>
    </row>
    <row r="416" spans="9:11" ht="15">
      <c r="I416" s="140"/>
      <c r="J416" s="140"/>
      <c r="K416" s="140"/>
    </row>
    <row r="417" spans="9:11" ht="15">
      <c r="I417" s="140"/>
      <c r="J417" s="140"/>
      <c r="K417" s="140"/>
    </row>
    <row r="418" spans="9:11" ht="15">
      <c r="I418" s="140"/>
      <c r="J418" s="140"/>
      <c r="K418" s="140"/>
    </row>
    <row r="419" spans="9:11" ht="15">
      <c r="I419" s="140"/>
      <c r="J419" s="140"/>
      <c r="K419" s="140"/>
    </row>
    <row r="420" spans="9:11" ht="15">
      <c r="I420" s="140"/>
      <c r="J420" s="140"/>
      <c r="K420" s="140"/>
    </row>
    <row r="421" spans="9:11" ht="15">
      <c r="I421" s="140"/>
      <c r="J421" s="140"/>
      <c r="K421" s="140"/>
    </row>
    <row r="422" spans="9:11" ht="15">
      <c r="I422" s="140"/>
      <c r="J422" s="140"/>
      <c r="K422" s="140"/>
    </row>
    <row r="423" spans="9:11" ht="15">
      <c r="I423" s="140"/>
      <c r="J423" s="140"/>
      <c r="K423" s="140"/>
    </row>
    <row r="424" spans="9:11" ht="15">
      <c r="I424" s="140"/>
      <c r="J424" s="140"/>
      <c r="K424" s="140"/>
    </row>
    <row r="425" spans="9:11" ht="15">
      <c r="I425" s="140"/>
      <c r="J425" s="140"/>
      <c r="K425" s="140"/>
    </row>
    <row r="426" spans="9:11" ht="15">
      <c r="I426" s="140"/>
      <c r="J426" s="140"/>
      <c r="K426" s="140"/>
    </row>
    <row r="427" spans="9:11" ht="15">
      <c r="I427" s="140"/>
      <c r="J427" s="140"/>
      <c r="K427" s="140"/>
    </row>
    <row r="428" spans="9:11" ht="15">
      <c r="I428" s="140"/>
      <c r="J428" s="140"/>
      <c r="K428" s="140"/>
    </row>
    <row r="429" spans="9:11" ht="15">
      <c r="I429" s="140"/>
      <c r="J429" s="140"/>
      <c r="K429" s="140"/>
    </row>
    <row r="430" spans="9:11" ht="15">
      <c r="I430" s="140"/>
      <c r="J430" s="140"/>
      <c r="K430" s="140"/>
    </row>
    <row r="431" spans="9:11" ht="15">
      <c r="I431" s="140"/>
      <c r="J431" s="140"/>
      <c r="K431" s="140"/>
    </row>
    <row r="432" spans="9:11" ht="15">
      <c r="I432" s="140"/>
      <c r="J432" s="140"/>
      <c r="K432" s="140"/>
    </row>
    <row r="433" spans="9:11" ht="15">
      <c r="I433" s="140"/>
      <c r="J433" s="140"/>
      <c r="K433" s="140"/>
    </row>
    <row r="434" spans="9:11" ht="15">
      <c r="I434" s="140"/>
      <c r="J434" s="140"/>
      <c r="K434" s="140"/>
    </row>
    <row r="435" spans="9:11" ht="15">
      <c r="I435" s="140"/>
      <c r="J435" s="140"/>
      <c r="K435" s="140"/>
    </row>
    <row r="436" spans="9:11" ht="15">
      <c r="I436" s="140"/>
      <c r="J436" s="140"/>
      <c r="K436" s="140"/>
    </row>
    <row r="437" spans="9:11" ht="15">
      <c r="I437" s="140"/>
      <c r="J437" s="140"/>
      <c r="K437" s="140"/>
    </row>
    <row r="438" spans="9:11" ht="15">
      <c r="I438" s="140"/>
      <c r="J438" s="140"/>
      <c r="K438" s="140"/>
    </row>
    <row r="439" spans="9:11" ht="15">
      <c r="I439" s="140"/>
      <c r="J439" s="140"/>
      <c r="K439" s="140"/>
    </row>
    <row r="440" spans="9:11" ht="15">
      <c r="I440" s="140"/>
      <c r="J440" s="140"/>
      <c r="K440" s="140"/>
    </row>
    <row r="441" spans="9:11" ht="15">
      <c r="I441" s="140"/>
      <c r="J441" s="140"/>
      <c r="K441" s="140"/>
    </row>
    <row r="442" spans="9:11" ht="15">
      <c r="I442" s="140"/>
      <c r="J442" s="140"/>
      <c r="K442" s="140"/>
    </row>
    <row r="443" spans="9:11" ht="15">
      <c r="I443" s="140"/>
      <c r="J443" s="140"/>
      <c r="K443" s="140"/>
    </row>
    <row r="444" spans="9:11" ht="15">
      <c r="I444" s="140"/>
      <c r="J444" s="140"/>
      <c r="K444" s="140"/>
    </row>
    <row r="445" spans="9:11" ht="15">
      <c r="I445" s="140"/>
      <c r="J445" s="140"/>
      <c r="K445" s="140"/>
    </row>
    <row r="446" spans="9:11" ht="15">
      <c r="I446" s="140"/>
      <c r="J446" s="140"/>
      <c r="K446" s="140"/>
    </row>
    <row r="447" spans="9:11" ht="15">
      <c r="I447" s="140"/>
      <c r="J447" s="140"/>
      <c r="K447" s="140"/>
    </row>
    <row r="448" spans="9:11" ht="15">
      <c r="I448" s="140"/>
      <c r="J448" s="140"/>
      <c r="K448" s="140"/>
    </row>
    <row r="449" spans="9:11" ht="15">
      <c r="I449" s="140"/>
      <c r="J449" s="140"/>
      <c r="K449" s="140"/>
    </row>
    <row r="450" spans="9:11" ht="15">
      <c r="I450" s="140"/>
      <c r="J450" s="140"/>
      <c r="K450" s="140"/>
    </row>
    <row r="451" spans="9:11" ht="15">
      <c r="I451" s="140"/>
      <c r="J451" s="140"/>
      <c r="K451" s="140"/>
    </row>
    <row r="452" spans="9:11" ht="15">
      <c r="I452" s="140"/>
      <c r="J452" s="140"/>
      <c r="K452" s="140"/>
    </row>
    <row r="453" spans="9:11" ht="15">
      <c r="I453" s="140"/>
      <c r="J453" s="140"/>
      <c r="K453" s="140"/>
    </row>
    <row r="454" spans="9:11" ht="15">
      <c r="I454" s="140"/>
      <c r="J454" s="140"/>
      <c r="K454" s="140"/>
    </row>
    <row r="455" spans="9:11" ht="15">
      <c r="I455" s="140"/>
      <c r="J455" s="140"/>
      <c r="K455" s="140"/>
    </row>
    <row r="456" spans="9:11" ht="15">
      <c r="I456" s="140"/>
      <c r="J456" s="140"/>
      <c r="K456" s="140"/>
    </row>
    <row r="457" spans="9:11" ht="15">
      <c r="I457" s="140"/>
      <c r="J457" s="140"/>
      <c r="K457" s="140"/>
    </row>
    <row r="458" spans="9:11" ht="15">
      <c r="I458" s="140"/>
      <c r="J458" s="140"/>
      <c r="K458" s="140"/>
    </row>
    <row r="459" spans="9:11" ht="15">
      <c r="I459" s="140"/>
      <c r="J459" s="140"/>
      <c r="K459" s="140"/>
    </row>
    <row r="460" spans="9:11" ht="15">
      <c r="I460" s="140"/>
      <c r="J460" s="140"/>
      <c r="K460" s="140"/>
    </row>
    <row r="461" spans="9:11" ht="15">
      <c r="I461" s="140"/>
      <c r="J461" s="140"/>
      <c r="K461" s="140"/>
    </row>
    <row r="462" spans="9:11" ht="15">
      <c r="I462" s="140"/>
      <c r="J462" s="140"/>
      <c r="K462" s="140"/>
    </row>
    <row r="463" spans="9:11" ht="15">
      <c r="I463" s="140"/>
      <c r="J463" s="140"/>
      <c r="K463" s="140"/>
    </row>
    <row r="464" spans="9:11" ht="15">
      <c r="I464" s="140"/>
      <c r="J464" s="140"/>
      <c r="K464" s="140"/>
    </row>
    <row r="465" spans="9:11" ht="15">
      <c r="I465" s="140"/>
      <c r="J465" s="140"/>
      <c r="K465" s="140"/>
    </row>
    <row r="466" spans="9:11" ht="15">
      <c r="I466" s="140"/>
      <c r="J466" s="140"/>
      <c r="K466" s="140"/>
    </row>
    <row r="467" spans="9:11" ht="15">
      <c r="I467" s="140"/>
      <c r="J467" s="140"/>
      <c r="K467" s="140"/>
    </row>
    <row r="468" spans="9:11" ht="15">
      <c r="I468" s="140"/>
      <c r="J468" s="140"/>
      <c r="K468" s="140"/>
    </row>
    <row r="469" spans="9:11" ht="15">
      <c r="I469" s="140"/>
      <c r="J469" s="140"/>
      <c r="K469" s="140"/>
    </row>
    <row r="470" spans="9:11" ht="15">
      <c r="I470" s="140"/>
      <c r="J470" s="140"/>
      <c r="K470" s="140"/>
    </row>
    <row r="471" spans="9:11" ht="15">
      <c r="I471" s="140"/>
      <c r="J471" s="140"/>
      <c r="K471" s="140"/>
    </row>
    <row r="472" spans="9:11" ht="15">
      <c r="I472" s="140"/>
      <c r="J472" s="140"/>
      <c r="K472" s="140"/>
    </row>
    <row r="473" spans="9:11" ht="15">
      <c r="I473" s="140"/>
      <c r="J473" s="140"/>
      <c r="K473" s="140"/>
    </row>
    <row r="474" spans="9:11" ht="15">
      <c r="I474" s="140"/>
      <c r="J474" s="140"/>
      <c r="K474" s="140"/>
    </row>
    <row r="475" spans="9:11" ht="15">
      <c r="I475" s="140"/>
      <c r="J475" s="140"/>
      <c r="K475" s="140"/>
    </row>
    <row r="476" spans="9:11" ht="15">
      <c r="I476" s="140"/>
      <c r="J476" s="140"/>
      <c r="K476" s="140"/>
    </row>
    <row r="477" spans="9:11" ht="15">
      <c r="I477" s="140"/>
      <c r="J477" s="140"/>
      <c r="K477" s="140"/>
    </row>
    <row r="478" spans="9:11" ht="15">
      <c r="I478" s="140"/>
      <c r="J478" s="140"/>
      <c r="K478" s="140"/>
    </row>
    <row r="479" spans="9:11" ht="15">
      <c r="I479" s="140"/>
      <c r="J479" s="140"/>
      <c r="K479" s="140"/>
    </row>
    <row r="480" spans="9:11" ht="15">
      <c r="I480" s="140"/>
      <c r="J480" s="140"/>
      <c r="K480" s="140"/>
    </row>
    <row r="481" spans="9:11" ht="15">
      <c r="I481" s="140"/>
      <c r="J481" s="140"/>
      <c r="K481" s="140"/>
    </row>
    <row r="482" spans="9:11" ht="15">
      <c r="I482" s="140"/>
      <c r="J482" s="140"/>
      <c r="K482" s="140"/>
    </row>
    <row r="483" spans="9:11" ht="15">
      <c r="I483" s="140"/>
      <c r="J483" s="140"/>
      <c r="K483" s="140"/>
    </row>
    <row r="484" spans="9:11" ht="15">
      <c r="I484" s="140"/>
      <c r="J484" s="140"/>
      <c r="K484" s="140"/>
    </row>
    <row r="485" spans="9:11" ht="15">
      <c r="I485" s="140"/>
      <c r="J485" s="140"/>
      <c r="K485" s="140"/>
    </row>
    <row r="486" spans="9:11" ht="15">
      <c r="I486" s="140"/>
      <c r="J486" s="140"/>
      <c r="K486" s="140"/>
    </row>
    <row r="487" spans="9:11" ht="15">
      <c r="I487" s="140"/>
      <c r="J487" s="140"/>
      <c r="K487" s="140"/>
    </row>
    <row r="488" spans="9:11" ht="15">
      <c r="I488" s="140"/>
      <c r="J488" s="140"/>
      <c r="K488" s="140"/>
    </row>
    <row r="489" spans="9:11" ht="15">
      <c r="I489" s="140"/>
      <c r="J489" s="140"/>
      <c r="K489" s="140"/>
    </row>
    <row r="490" spans="9:11" ht="15">
      <c r="I490" s="140"/>
      <c r="J490" s="140"/>
      <c r="K490" s="140"/>
    </row>
    <row r="491" spans="9:11" ht="15">
      <c r="I491" s="140"/>
      <c r="J491" s="140"/>
      <c r="K491" s="140"/>
    </row>
    <row r="492" spans="9:11" ht="15">
      <c r="I492" s="140"/>
      <c r="J492" s="140"/>
      <c r="K492" s="140"/>
    </row>
    <row r="493" spans="9:11" ht="15">
      <c r="I493" s="140"/>
      <c r="J493" s="140"/>
      <c r="K493" s="140"/>
    </row>
    <row r="494" spans="9:11" ht="15">
      <c r="I494" s="140"/>
      <c r="J494" s="140"/>
      <c r="K494" s="140"/>
    </row>
    <row r="495" spans="9:11" ht="15">
      <c r="I495" s="140"/>
      <c r="J495" s="140"/>
      <c r="K495" s="140"/>
    </row>
    <row r="496" spans="9:11" ht="15">
      <c r="I496" s="140"/>
      <c r="J496" s="140"/>
      <c r="K496" s="140"/>
    </row>
    <row r="497" spans="9:11" ht="15">
      <c r="I497" s="140"/>
      <c r="J497" s="140"/>
      <c r="K497" s="140"/>
    </row>
    <row r="498" spans="9:11" ht="15">
      <c r="I498" s="140"/>
      <c r="J498" s="140"/>
      <c r="K498" s="140"/>
    </row>
    <row r="499" spans="9:11" ht="15">
      <c r="I499" s="140"/>
      <c r="J499" s="140"/>
      <c r="K499" s="140"/>
    </row>
    <row r="500" spans="9:11" ht="15">
      <c r="I500" s="140"/>
      <c r="J500" s="140"/>
      <c r="K500" s="140"/>
    </row>
    <row r="501" spans="9:11" ht="15">
      <c r="I501" s="140"/>
      <c r="J501" s="140"/>
      <c r="K501" s="140"/>
    </row>
    <row r="502" spans="9:11" ht="15">
      <c r="I502" s="140"/>
      <c r="J502" s="140"/>
      <c r="K502" s="140"/>
    </row>
    <row r="503" spans="9:11" ht="15">
      <c r="I503" s="140"/>
      <c r="J503" s="140"/>
      <c r="K503" s="140"/>
    </row>
    <row r="504" spans="9:11" ht="15">
      <c r="I504" s="140"/>
      <c r="J504" s="140"/>
      <c r="K504" s="140"/>
    </row>
    <row r="505" spans="9:11" ht="15">
      <c r="I505" s="140"/>
      <c r="J505" s="140"/>
      <c r="K505" s="140"/>
    </row>
    <row r="506" spans="9:11" ht="15">
      <c r="I506" s="140"/>
      <c r="J506" s="140"/>
      <c r="K506" s="140"/>
    </row>
    <row r="507" spans="9:11" ht="15">
      <c r="I507" s="140"/>
      <c r="J507" s="140"/>
      <c r="K507" s="140"/>
    </row>
    <row r="508" spans="9:11" ht="15">
      <c r="I508" s="140"/>
      <c r="J508" s="140"/>
      <c r="K508" s="140"/>
    </row>
    <row r="509" spans="9:11" ht="15">
      <c r="I509" s="140"/>
      <c r="J509" s="140"/>
      <c r="K509" s="140"/>
    </row>
    <row r="510" spans="9:11" ht="15">
      <c r="I510" s="140"/>
      <c r="J510" s="140"/>
      <c r="K510" s="140"/>
    </row>
    <row r="511" spans="9:11" ht="15">
      <c r="I511" s="140"/>
      <c r="J511" s="140"/>
      <c r="K511" s="140"/>
    </row>
    <row r="512" spans="9:11" ht="15">
      <c r="I512" s="140"/>
      <c r="J512" s="140"/>
      <c r="K512" s="140"/>
    </row>
    <row r="513" spans="9:11" ht="15">
      <c r="I513" s="140"/>
      <c r="J513" s="140"/>
      <c r="K513" s="140"/>
    </row>
    <row r="514" spans="9:11" ht="15">
      <c r="I514" s="140"/>
      <c r="J514" s="140"/>
      <c r="K514" s="140"/>
    </row>
    <row r="515" spans="9:11" ht="15">
      <c r="I515" s="140"/>
      <c r="J515" s="140"/>
      <c r="K515" s="140"/>
    </row>
    <row r="516" spans="9:11" ht="15">
      <c r="I516" s="140"/>
      <c r="J516" s="140"/>
      <c r="K516" s="140"/>
    </row>
    <row r="517" spans="9:11" ht="15">
      <c r="I517" s="140"/>
      <c r="J517" s="140"/>
      <c r="K517" s="140"/>
    </row>
    <row r="518" spans="9:11" ht="15">
      <c r="I518" s="140"/>
      <c r="J518" s="140"/>
      <c r="K518" s="140"/>
    </row>
    <row r="519" spans="9:11" ht="15">
      <c r="I519" s="140"/>
      <c r="J519" s="140"/>
      <c r="K519" s="140"/>
    </row>
    <row r="520" spans="9:11" ht="15">
      <c r="I520" s="140"/>
      <c r="J520" s="140"/>
      <c r="K520" s="140"/>
    </row>
    <row r="521" spans="9:11" ht="15">
      <c r="I521" s="140"/>
      <c r="J521" s="140"/>
      <c r="K521" s="140"/>
    </row>
    <row r="522" spans="9:11" ht="15">
      <c r="I522" s="140"/>
      <c r="J522" s="140"/>
      <c r="K522" s="140"/>
    </row>
    <row r="523" spans="9:11" ht="15">
      <c r="I523" s="140"/>
      <c r="J523" s="140"/>
      <c r="K523" s="140"/>
    </row>
    <row r="524" spans="9:11" ht="15">
      <c r="I524" s="140"/>
      <c r="J524" s="140"/>
      <c r="K524" s="140"/>
    </row>
    <row r="525" spans="9:11" ht="15">
      <c r="I525" s="140"/>
      <c r="J525" s="140"/>
      <c r="K525" s="140"/>
    </row>
    <row r="526" spans="9:11" ht="15">
      <c r="I526" s="140"/>
      <c r="J526" s="140"/>
      <c r="K526" s="140"/>
    </row>
    <row r="527" spans="9:11" ht="15">
      <c r="I527" s="140"/>
      <c r="J527" s="140"/>
      <c r="K527" s="140"/>
    </row>
    <row r="528" spans="9:11" ht="15">
      <c r="I528" s="140"/>
      <c r="J528" s="140"/>
      <c r="K528" s="140"/>
    </row>
    <row r="529" spans="9:11" ht="15">
      <c r="I529" s="140"/>
      <c r="J529" s="140"/>
      <c r="K529" s="140"/>
    </row>
    <row r="530" spans="9:11" ht="15">
      <c r="I530" s="140"/>
      <c r="J530" s="140"/>
      <c r="K530" s="140"/>
    </row>
    <row r="531" spans="9:11" ht="15">
      <c r="I531" s="140"/>
      <c r="J531" s="140"/>
      <c r="K531" s="140"/>
    </row>
    <row r="532" spans="9:11" ht="15">
      <c r="I532" s="140"/>
      <c r="J532" s="140"/>
      <c r="K532" s="140"/>
    </row>
    <row r="533" spans="9:11" ht="15">
      <c r="I533" s="140"/>
      <c r="J533" s="140"/>
      <c r="K533" s="140"/>
    </row>
    <row r="534" spans="9:11" ht="15">
      <c r="I534" s="140"/>
      <c r="J534" s="140"/>
      <c r="K534" s="140"/>
    </row>
    <row r="535" spans="9:11" ht="15">
      <c r="I535" s="140"/>
      <c r="J535" s="140"/>
      <c r="K535" s="140"/>
    </row>
    <row r="536" spans="9:11" ht="15">
      <c r="I536" s="140"/>
      <c r="J536" s="140"/>
      <c r="K536" s="140"/>
    </row>
    <row r="537" spans="9:11" ht="15">
      <c r="I537" s="140"/>
      <c r="J537" s="140"/>
      <c r="K537" s="140"/>
    </row>
    <row r="538" spans="9:11" ht="15">
      <c r="I538" s="140"/>
      <c r="J538" s="140"/>
      <c r="K538" s="140"/>
    </row>
    <row r="539" spans="9:11" ht="15">
      <c r="I539" s="140"/>
      <c r="J539" s="140"/>
      <c r="K539" s="140"/>
    </row>
    <row r="540" spans="9:11" ht="15">
      <c r="I540" s="140"/>
      <c r="J540" s="140"/>
      <c r="K540" s="140"/>
    </row>
    <row r="541" spans="9:11" ht="15">
      <c r="I541" s="140"/>
      <c r="J541" s="140"/>
      <c r="K541" s="140"/>
    </row>
    <row r="542" spans="9:11" ht="15">
      <c r="I542" s="140"/>
      <c r="J542" s="140"/>
      <c r="K542" s="140"/>
    </row>
    <row r="543" spans="9:11" ht="15">
      <c r="I543" s="140"/>
      <c r="J543" s="140"/>
      <c r="K543" s="140"/>
    </row>
    <row r="544" spans="9:11" ht="15">
      <c r="I544" s="140"/>
      <c r="J544" s="140"/>
      <c r="K544" s="140"/>
    </row>
    <row r="545" spans="9:11" ht="15">
      <c r="I545" s="140"/>
      <c r="J545" s="140"/>
      <c r="K545" s="140"/>
    </row>
    <row r="546" spans="9:11" ht="15">
      <c r="I546" s="140"/>
      <c r="J546" s="140"/>
      <c r="K546" s="140"/>
    </row>
    <row r="547" spans="9:11" ht="15">
      <c r="I547" s="140"/>
      <c r="J547" s="140"/>
      <c r="K547" s="140"/>
    </row>
    <row r="548" spans="9:11" ht="15">
      <c r="I548" s="140"/>
      <c r="J548" s="140"/>
      <c r="K548" s="140"/>
    </row>
    <row r="549" spans="9:11" ht="15">
      <c r="I549" s="140"/>
      <c r="J549" s="140"/>
      <c r="K549" s="140"/>
    </row>
    <row r="550" spans="9:11" ht="15">
      <c r="I550" s="140"/>
      <c r="J550" s="140"/>
      <c r="K550" s="140"/>
    </row>
    <row r="551" spans="9:11" ht="15">
      <c r="I551" s="140"/>
      <c r="J551" s="140"/>
      <c r="K551" s="140"/>
    </row>
    <row r="552" spans="9:11" ht="15">
      <c r="I552" s="140"/>
      <c r="J552" s="140"/>
      <c r="K552" s="140"/>
    </row>
    <row r="553" spans="9:11" ht="15">
      <c r="I553" s="140"/>
      <c r="J553" s="140"/>
      <c r="K553" s="140"/>
    </row>
    <row r="554" spans="9:11" ht="15">
      <c r="I554" s="140"/>
      <c r="J554" s="140"/>
      <c r="K554" s="140"/>
    </row>
    <row r="555" spans="9:11" ht="15">
      <c r="I555" s="140"/>
      <c r="J555" s="140"/>
      <c r="K555" s="140"/>
    </row>
    <row r="556" spans="9:11" ht="15">
      <c r="I556" s="140"/>
      <c r="J556" s="140"/>
      <c r="K556" s="140"/>
    </row>
    <row r="557" spans="9:11" ht="15">
      <c r="I557" s="140"/>
      <c r="J557" s="140"/>
      <c r="K557" s="140"/>
    </row>
    <row r="558" spans="9:11" ht="15">
      <c r="I558" s="140"/>
      <c r="J558" s="140"/>
      <c r="K558" s="140"/>
    </row>
    <row r="559" spans="9:11" ht="15">
      <c r="I559" s="140"/>
      <c r="J559" s="140"/>
      <c r="K559" s="140"/>
    </row>
    <row r="560" spans="9:11" ht="15">
      <c r="I560" s="140"/>
      <c r="J560" s="140"/>
      <c r="K560" s="140"/>
    </row>
    <row r="561" spans="9:11" ht="15">
      <c r="I561" s="140"/>
      <c r="J561" s="140"/>
      <c r="K561" s="140"/>
    </row>
    <row r="562" spans="9:11" ht="15">
      <c r="I562" s="140"/>
      <c r="J562" s="140"/>
      <c r="K562" s="140"/>
    </row>
    <row r="563" spans="9:11" ht="15">
      <c r="I563" s="140"/>
      <c r="J563" s="140"/>
      <c r="K563" s="140"/>
    </row>
    <row r="564" spans="9:11" ht="15">
      <c r="I564" s="140"/>
      <c r="J564" s="140"/>
      <c r="K564" s="140"/>
    </row>
    <row r="565" spans="9:11" ht="15">
      <c r="I565" s="140"/>
      <c r="J565" s="140"/>
      <c r="K565" s="140"/>
    </row>
    <row r="566" spans="9:11" ht="15">
      <c r="I566" s="140"/>
      <c r="J566" s="140"/>
      <c r="K566" s="140"/>
    </row>
    <row r="567" spans="9:11" ht="15">
      <c r="I567" s="140"/>
      <c r="J567" s="140"/>
      <c r="K567" s="140"/>
    </row>
    <row r="568" spans="9:11" ht="15">
      <c r="I568" s="140"/>
      <c r="J568" s="140"/>
      <c r="K568" s="140"/>
    </row>
    <row r="569" spans="9:11" ht="15">
      <c r="I569" s="140"/>
      <c r="J569" s="140"/>
      <c r="K569" s="140"/>
    </row>
    <row r="570" spans="9:11" ht="15">
      <c r="I570" s="140"/>
      <c r="J570" s="140"/>
      <c r="K570" s="140"/>
    </row>
    <row r="571" spans="9:11" ht="15">
      <c r="I571" s="140"/>
      <c r="J571" s="140"/>
      <c r="K571" s="140"/>
    </row>
    <row r="572" spans="9:11" ht="15">
      <c r="I572" s="140"/>
      <c r="J572" s="140"/>
      <c r="K572" s="140"/>
    </row>
    <row r="573" spans="9:11" ht="15">
      <c r="I573" s="140"/>
      <c r="J573" s="140"/>
      <c r="K573" s="140"/>
    </row>
    <row r="574" spans="9:11" ht="15">
      <c r="I574" s="140"/>
      <c r="J574" s="140"/>
      <c r="K574" s="140"/>
    </row>
    <row r="575" spans="9:11" ht="15">
      <c r="I575" s="140"/>
      <c r="J575" s="140"/>
      <c r="K575" s="140"/>
    </row>
    <row r="576" spans="9:11" ht="15">
      <c r="I576" s="140"/>
      <c r="J576" s="140"/>
      <c r="K576" s="140"/>
    </row>
    <row r="577" spans="9:11" ht="15">
      <c r="I577" s="140"/>
      <c r="J577" s="140"/>
      <c r="K577" s="140"/>
    </row>
    <row r="578" spans="9:11" ht="15">
      <c r="I578" s="140"/>
      <c r="J578" s="140"/>
      <c r="K578" s="140"/>
    </row>
    <row r="579" spans="9:11" ht="15">
      <c r="I579" s="140"/>
      <c r="J579" s="140"/>
      <c r="K579" s="140"/>
    </row>
    <row r="580" spans="9:11" ht="15">
      <c r="I580" s="140"/>
      <c r="J580" s="140"/>
      <c r="K580" s="140"/>
    </row>
    <row r="581" spans="9:11" ht="15">
      <c r="I581" s="140"/>
      <c r="J581" s="140"/>
      <c r="K581" s="140"/>
    </row>
    <row r="582" spans="9:11" ht="15">
      <c r="I582" s="140"/>
      <c r="J582" s="140"/>
      <c r="K582" s="140"/>
    </row>
    <row r="583" spans="9:11" ht="15">
      <c r="I583" s="140"/>
      <c r="J583" s="140"/>
      <c r="K583" s="140"/>
    </row>
    <row r="584" spans="9:11" ht="15">
      <c r="I584" s="140"/>
      <c r="J584" s="140"/>
      <c r="K584" s="140"/>
    </row>
    <row r="585" spans="9:11" ht="15">
      <c r="I585" s="140"/>
      <c r="J585" s="140"/>
      <c r="K585" s="140"/>
    </row>
    <row r="586" spans="9:11" ht="15">
      <c r="I586" s="140"/>
      <c r="J586" s="140"/>
      <c r="K586" s="140"/>
    </row>
    <row r="587" spans="9:11" ht="15">
      <c r="I587" s="140"/>
      <c r="J587" s="140"/>
      <c r="K587" s="140"/>
    </row>
    <row r="588" spans="9:11" ht="15">
      <c r="I588" s="140"/>
      <c r="J588" s="140"/>
      <c r="K588" s="140"/>
    </row>
    <row r="589" spans="9:11" ht="15">
      <c r="I589" s="140"/>
      <c r="J589" s="140"/>
      <c r="K589" s="140"/>
    </row>
    <row r="590" spans="9:11" ht="15">
      <c r="I590" s="140"/>
      <c r="J590" s="140"/>
      <c r="K590" s="140"/>
    </row>
    <row r="591" spans="9:11" ht="15">
      <c r="I591" s="140"/>
      <c r="J591" s="140"/>
      <c r="K591" s="140"/>
    </row>
    <row r="592" spans="9:11" ht="15">
      <c r="I592" s="140"/>
      <c r="J592" s="140"/>
      <c r="K592" s="140"/>
    </row>
    <row r="593" spans="9:11" ht="15">
      <c r="I593" s="140"/>
      <c r="J593" s="140"/>
      <c r="K593" s="140"/>
    </row>
    <row r="594" spans="9:11" ht="15">
      <c r="I594" s="140"/>
      <c r="J594" s="140"/>
      <c r="K594" s="140"/>
    </row>
    <row r="595" spans="9:11" ht="15">
      <c r="I595" s="140"/>
      <c r="J595" s="140"/>
      <c r="K595" s="140"/>
    </row>
    <row r="596" spans="9:11" ht="15">
      <c r="I596" s="140"/>
      <c r="J596" s="140"/>
      <c r="K596" s="140"/>
    </row>
    <row r="597" spans="9:11" ht="15">
      <c r="I597" s="140"/>
      <c r="J597" s="140"/>
      <c r="K597" s="140"/>
    </row>
    <row r="598" spans="9:11" ht="15">
      <c r="I598" s="140"/>
      <c r="J598" s="140"/>
      <c r="K598" s="140"/>
    </row>
    <row r="599" spans="9:11" ht="15">
      <c r="I599" s="140"/>
      <c r="J599" s="140"/>
      <c r="K599" s="140"/>
    </row>
    <row r="600" spans="9:11" ht="15">
      <c r="I600" s="140"/>
      <c r="J600" s="140"/>
      <c r="K600" s="140"/>
    </row>
    <row r="601" spans="9:11" ht="15">
      <c r="I601" s="140"/>
      <c r="J601" s="140"/>
      <c r="K601" s="140"/>
    </row>
    <row r="602" spans="9:11" ht="15">
      <c r="I602" s="140"/>
      <c r="J602" s="140"/>
      <c r="K602" s="140"/>
    </row>
    <row r="603" spans="9:11" ht="15">
      <c r="I603" s="140"/>
      <c r="J603" s="140"/>
      <c r="K603" s="140"/>
    </row>
    <row r="604" spans="9:11" ht="15">
      <c r="I604" s="140"/>
      <c r="J604" s="140"/>
      <c r="K604" s="140"/>
    </row>
    <row r="605" spans="9:11" ht="15">
      <c r="I605" s="140"/>
      <c r="J605" s="140"/>
      <c r="K605" s="140"/>
    </row>
    <row r="606" spans="9:11" ht="15">
      <c r="I606" s="140"/>
      <c r="J606" s="140"/>
      <c r="K606" s="140"/>
    </row>
    <row r="607" spans="9:11" ht="15">
      <c r="I607" s="140"/>
      <c r="J607" s="140"/>
      <c r="K607" s="140"/>
    </row>
    <row r="608" spans="9:11" ht="15">
      <c r="I608" s="140"/>
      <c r="J608" s="140"/>
      <c r="K608" s="140"/>
    </row>
    <row r="609" spans="9:11" ht="15">
      <c r="I609" s="140"/>
      <c r="J609" s="140"/>
      <c r="K609" s="140"/>
    </row>
    <row r="610" spans="9:11" ht="15">
      <c r="I610" s="140"/>
      <c r="J610" s="140"/>
      <c r="K610" s="140"/>
    </row>
    <row r="611" spans="9:11" ht="15">
      <c r="I611" s="140"/>
      <c r="J611" s="140"/>
      <c r="K611" s="140"/>
    </row>
    <row r="612" spans="9:11" ht="15">
      <c r="I612" s="140"/>
      <c r="J612" s="140"/>
      <c r="K612" s="140"/>
    </row>
    <row r="613" spans="9:11" ht="15">
      <c r="I613" s="140"/>
      <c r="J613" s="140"/>
      <c r="K613" s="140"/>
    </row>
    <row r="614" spans="9:11" ht="15">
      <c r="I614" s="140"/>
      <c r="J614" s="140"/>
      <c r="K614" s="140"/>
    </row>
    <row r="615" spans="9:11" ht="15">
      <c r="I615" s="140"/>
      <c r="J615" s="140"/>
      <c r="K615" s="140"/>
    </row>
    <row r="616" spans="9:11" ht="15">
      <c r="I616" s="140"/>
      <c r="J616" s="140"/>
      <c r="K616" s="140"/>
    </row>
    <row r="617" spans="9:11" ht="15">
      <c r="I617" s="140"/>
      <c r="J617" s="140"/>
      <c r="K617" s="140"/>
    </row>
    <row r="618" spans="9:11" ht="15">
      <c r="I618" s="140"/>
      <c r="J618" s="140"/>
      <c r="K618" s="140"/>
    </row>
    <row r="619" spans="9:11" ht="15">
      <c r="I619" s="140"/>
      <c r="J619" s="140"/>
      <c r="K619" s="140"/>
    </row>
    <row r="620" spans="9:11" ht="15">
      <c r="I620" s="140"/>
      <c r="J620" s="140"/>
      <c r="K620" s="140"/>
    </row>
    <row r="621" spans="9:11" ht="15">
      <c r="I621" s="140"/>
      <c r="J621" s="140"/>
      <c r="K621" s="140"/>
    </row>
    <row r="622" spans="9:11" ht="15">
      <c r="I622" s="140"/>
      <c r="J622" s="140"/>
      <c r="K622" s="140"/>
    </row>
    <row r="623" spans="9:11" ht="15">
      <c r="I623" s="140"/>
      <c r="J623" s="140"/>
      <c r="K623" s="140"/>
    </row>
    <row r="624" spans="9:11" ht="15">
      <c r="I624" s="140"/>
      <c r="J624" s="140"/>
      <c r="K624" s="140"/>
    </row>
    <row r="625" spans="9:11" ht="15">
      <c r="I625" s="140"/>
      <c r="J625" s="140"/>
      <c r="K625" s="140"/>
    </row>
    <row r="626" spans="9:11" ht="15">
      <c r="I626" s="140"/>
      <c r="J626" s="140"/>
      <c r="K626" s="140"/>
    </row>
    <row r="627" spans="9:11" ht="15">
      <c r="I627" s="140"/>
      <c r="J627" s="140"/>
      <c r="K627" s="140"/>
    </row>
    <row r="628" spans="9:11" ht="15">
      <c r="I628" s="140"/>
      <c r="J628" s="140"/>
      <c r="K628" s="140"/>
    </row>
    <row r="629" spans="9:11" ht="15">
      <c r="I629" s="140"/>
      <c r="J629" s="140"/>
      <c r="K629" s="140"/>
    </row>
    <row r="630" spans="9:11" ht="15">
      <c r="I630" s="140"/>
      <c r="J630" s="140"/>
      <c r="K630" s="140"/>
    </row>
    <row r="631" spans="9:11" ht="15">
      <c r="I631" s="140"/>
      <c r="J631" s="140"/>
      <c r="K631" s="140"/>
    </row>
    <row r="632" spans="9:11" ht="15">
      <c r="I632" s="140"/>
      <c r="J632" s="140"/>
      <c r="K632" s="140"/>
    </row>
    <row r="633" spans="9:11" ht="15">
      <c r="I633" s="140"/>
      <c r="J633" s="140"/>
      <c r="K633" s="140"/>
    </row>
    <row r="634" spans="9:11" ht="15">
      <c r="I634" s="140"/>
      <c r="J634" s="140"/>
      <c r="K634" s="140"/>
    </row>
    <row r="635" spans="9:11" ht="15">
      <c r="I635" s="140"/>
      <c r="J635" s="140"/>
      <c r="K635" s="140"/>
    </row>
    <row r="636" spans="9:11" ht="15">
      <c r="I636" s="140"/>
      <c r="J636" s="140"/>
      <c r="K636" s="140"/>
    </row>
    <row r="637" spans="9:11" ht="15">
      <c r="I637" s="140"/>
      <c r="J637" s="140"/>
      <c r="K637" s="140"/>
    </row>
    <row r="638" spans="9:11" ht="15">
      <c r="I638" s="140"/>
      <c r="J638" s="140"/>
      <c r="K638" s="140"/>
    </row>
    <row r="639" spans="9:11" ht="15">
      <c r="I639" s="140"/>
      <c r="J639" s="140"/>
      <c r="K639" s="140"/>
    </row>
    <row r="640" spans="9:11" ht="15">
      <c r="I640" s="140"/>
      <c r="J640" s="140"/>
      <c r="K640" s="140"/>
    </row>
    <row r="641" spans="9:11" ht="15">
      <c r="I641" s="140"/>
      <c r="J641" s="140"/>
      <c r="K641" s="140"/>
    </row>
    <row r="642" spans="9:11" ht="15">
      <c r="I642" s="140"/>
      <c r="J642" s="140"/>
      <c r="K642" s="140"/>
    </row>
    <row r="643" spans="9:11" ht="15">
      <c r="I643" s="140"/>
      <c r="J643" s="140"/>
      <c r="K643" s="140"/>
    </row>
    <row r="644" spans="9:11" ht="15">
      <c r="I644" s="140"/>
      <c r="J644" s="140"/>
      <c r="K644" s="140"/>
    </row>
    <row r="645" spans="9:11" ht="15">
      <c r="I645" s="140"/>
      <c r="J645" s="140"/>
      <c r="K645" s="140"/>
    </row>
    <row r="646" spans="9:11" ht="15">
      <c r="I646" s="140"/>
      <c r="J646" s="140"/>
      <c r="K646" s="140"/>
    </row>
    <row r="647" spans="9:11" ht="15">
      <c r="I647" s="140"/>
      <c r="J647" s="140"/>
      <c r="K647" s="140"/>
    </row>
    <row r="648" spans="9:11" ht="15">
      <c r="I648" s="140"/>
      <c r="J648" s="140"/>
      <c r="K648" s="140"/>
    </row>
    <row r="649" spans="9:11" ht="15">
      <c r="I649" s="140"/>
      <c r="J649" s="140"/>
      <c r="K649" s="140"/>
    </row>
    <row r="650" spans="9:11" ht="15">
      <c r="I650" s="140"/>
      <c r="J650" s="140"/>
      <c r="K650" s="140"/>
    </row>
    <row r="651" spans="9:11" ht="15">
      <c r="I651" s="140"/>
      <c r="J651" s="140"/>
      <c r="K651" s="140"/>
    </row>
    <row r="652" spans="9:11" ht="15">
      <c r="I652" s="140"/>
      <c r="J652" s="140"/>
      <c r="K652" s="140"/>
    </row>
    <row r="653" spans="9:11" ht="15">
      <c r="I653" s="140"/>
      <c r="J653" s="140"/>
      <c r="K653" s="140"/>
    </row>
    <row r="654" spans="9:11" ht="15">
      <c r="I654" s="140"/>
      <c r="J654" s="140"/>
      <c r="K654" s="140"/>
    </row>
    <row r="655" spans="9:11" ht="15">
      <c r="I655" s="140"/>
      <c r="J655" s="140"/>
      <c r="K655" s="140"/>
    </row>
    <row r="656" spans="9:11" ht="15">
      <c r="I656" s="140"/>
      <c r="J656" s="140"/>
      <c r="K656" s="140"/>
    </row>
    <row r="657" spans="9:11" ht="15">
      <c r="I657" s="140"/>
      <c r="J657" s="140"/>
      <c r="K657" s="140"/>
    </row>
    <row r="658" spans="9:11" ht="15">
      <c r="I658" s="140"/>
      <c r="J658" s="140"/>
      <c r="K658" s="140"/>
    </row>
    <row r="659" spans="9:11" ht="15">
      <c r="I659" s="140"/>
      <c r="J659" s="140"/>
      <c r="K659" s="140"/>
    </row>
    <row r="660" spans="9:11" ht="15">
      <c r="I660" s="140"/>
      <c r="J660" s="140"/>
      <c r="K660" s="140"/>
    </row>
    <row r="661" spans="9:11" ht="15">
      <c r="I661" s="140"/>
      <c r="J661" s="140"/>
      <c r="K661" s="140"/>
    </row>
    <row r="662" spans="9:11" ht="15">
      <c r="I662" s="140"/>
      <c r="J662" s="140"/>
      <c r="K662" s="140"/>
    </row>
    <row r="663" spans="9:11" ht="15">
      <c r="I663" s="140"/>
      <c r="J663" s="140"/>
      <c r="K663" s="140"/>
    </row>
    <row r="664" spans="9:11" ht="15">
      <c r="I664" s="140"/>
      <c r="J664" s="140"/>
      <c r="K664" s="140"/>
    </row>
    <row r="665" spans="9:11" ht="15">
      <c r="I665" s="140"/>
      <c r="J665" s="140"/>
      <c r="K665" s="140"/>
    </row>
    <row r="666" spans="9:11" ht="15">
      <c r="I666" s="140"/>
      <c r="J666" s="140"/>
      <c r="K666" s="140"/>
    </row>
    <row r="667" spans="9:11" ht="15">
      <c r="I667" s="140"/>
      <c r="J667" s="140"/>
      <c r="K667" s="140"/>
    </row>
    <row r="668" spans="9:11" ht="15">
      <c r="I668" s="140"/>
      <c r="J668" s="140"/>
      <c r="K668" s="140"/>
    </row>
    <row r="669" spans="9:11" ht="15">
      <c r="I669" s="140"/>
      <c r="J669" s="140"/>
      <c r="K669" s="140"/>
    </row>
    <row r="670" spans="9:11" ht="15">
      <c r="I670" s="140"/>
      <c r="J670" s="140"/>
      <c r="K670" s="140"/>
    </row>
    <row r="671" spans="9:11" ht="15">
      <c r="I671" s="140"/>
      <c r="J671" s="140"/>
      <c r="K671" s="140"/>
    </row>
    <row r="672" spans="9:11" ht="15">
      <c r="I672" s="140"/>
      <c r="J672" s="140"/>
      <c r="K672" s="140"/>
    </row>
    <row r="673" spans="9:11" ht="15">
      <c r="I673" s="140"/>
      <c r="J673" s="140"/>
      <c r="K673" s="140"/>
    </row>
    <row r="674" spans="9:11" ht="15">
      <c r="I674" s="140"/>
      <c r="J674" s="140"/>
      <c r="K674" s="140"/>
    </row>
    <row r="675" spans="9:11" ht="15">
      <c r="I675" s="140"/>
      <c r="J675" s="140"/>
      <c r="K675" s="140"/>
    </row>
    <row r="676" spans="9:11" ht="15">
      <c r="I676" s="140"/>
      <c r="J676" s="140"/>
      <c r="K676" s="140"/>
    </row>
    <row r="677" spans="9:11" ht="15">
      <c r="I677" s="140"/>
      <c r="J677" s="140"/>
      <c r="K677" s="140"/>
    </row>
    <row r="678" spans="9:11" ht="15">
      <c r="I678" s="140"/>
      <c r="J678" s="140"/>
      <c r="K678" s="140"/>
    </row>
    <row r="679" spans="9:11" ht="15">
      <c r="I679" s="140"/>
      <c r="J679" s="140"/>
      <c r="K679" s="140"/>
    </row>
    <row r="680" spans="9:11" ht="15">
      <c r="I680" s="140"/>
      <c r="J680" s="140"/>
      <c r="K680" s="140"/>
    </row>
    <row r="681" spans="9:11" ht="15">
      <c r="I681" s="140"/>
      <c r="J681" s="140"/>
      <c r="K681" s="140"/>
    </row>
    <row r="682" spans="9:11" ht="15">
      <c r="I682" s="140"/>
      <c r="J682" s="140"/>
      <c r="K682" s="140"/>
    </row>
    <row r="683" spans="9:11" ht="15">
      <c r="I683" s="140"/>
      <c r="J683" s="140"/>
      <c r="K683" s="140"/>
    </row>
    <row r="684" spans="9:11" ht="15">
      <c r="I684" s="140"/>
      <c r="J684" s="140"/>
      <c r="K684" s="140"/>
    </row>
    <row r="685" spans="9:11" ht="15">
      <c r="I685" s="140"/>
      <c r="J685" s="140"/>
      <c r="K685" s="140"/>
    </row>
    <row r="686" spans="9:11" ht="15">
      <c r="I686" s="140"/>
      <c r="J686" s="140"/>
      <c r="K686" s="140"/>
    </row>
    <row r="687" spans="9:11" ht="15">
      <c r="I687" s="140"/>
      <c r="J687" s="140"/>
      <c r="K687" s="140"/>
    </row>
    <row r="688" spans="9:11" ht="15">
      <c r="I688" s="140"/>
      <c r="J688" s="140"/>
      <c r="K688" s="140"/>
    </row>
    <row r="689" spans="9:11" ht="15">
      <c r="I689" s="140"/>
      <c r="J689" s="140"/>
      <c r="K689" s="140"/>
    </row>
    <row r="690" spans="9:11" ht="15">
      <c r="I690" s="140"/>
      <c r="J690" s="140"/>
      <c r="K690" s="140"/>
    </row>
    <row r="691" spans="9:11" ht="15">
      <c r="I691" s="140"/>
      <c r="J691" s="140"/>
      <c r="K691" s="140"/>
    </row>
    <row r="692" spans="9:11" ht="15">
      <c r="I692" s="140"/>
      <c r="J692" s="140"/>
      <c r="K692" s="140"/>
    </row>
    <row r="693" spans="9:11" ht="15">
      <c r="I693" s="140"/>
      <c r="J693" s="140"/>
      <c r="K693" s="140"/>
    </row>
    <row r="694" spans="9:11" ht="15">
      <c r="I694" s="140"/>
      <c r="J694" s="140"/>
      <c r="K694" s="140"/>
    </row>
    <row r="695" spans="9:11" ht="15">
      <c r="I695" s="140"/>
      <c r="J695" s="140"/>
      <c r="K695" s="140"/>
    </row>
    <row r="696" spans="9:11" ht="15">
      <c r="I696" s="140"/>
      <c r="J696" s="140"/>
      <c r="K696" s="140"/>
    </row>
    <row r="697" spans="9:11" ht="15">
      <c r="I697" s="140"/>
      <c r="J697" s="140"/>
      <c r="K697" s="140"/>
    </row>
    <row r="698" spans="9:11" ht="15">
      <c r="I698" s="140"/>
      <c r="J698" s="140"/>
      <c r="K698" s="140"/>
    </row>
    <row r="699" spans="9:11" ht="15">
      <c r="I699" s="140"/>
      <c r="J699" s="140"/>
      <c r="K699" s="140"/>
    </row>
    <row r="700" spans="9:11" ht="15">
      <c r="I700" s="140"/>
      <c r="J700" s="140"/>
      <c r="K700" s="140"/>
    </row>
    <row r="701" spans="9:11" ht="15">
      <c r="I701" s="140"/>
      <c r="J701" s="140"/>
      <c r="K701" s="140"/>
    </row>
    <row r="702" spans="9:11" ht="15">
      <c r="I702" s="140"/>
      <c r="J702" s="140"/>
      <c r="K702" s="140"/>
    </row>
    <row r="703" spans="9:11" ht="15">
      <c r="I703" s="140"/>
      <c r="J703" s="140"/>
      <c r="K703" s="140"/>
    </row>
    <row r="704" spans="9:11" ht="15">
      <c r="I704" s="140"/>
      <c r="J704" s="140"/>
      <c r="K704" s="140"/>
    </row>
    <row r="705" spans="9:11" ht="15">
      <c r="I705" s="140"/>
      <c r="J705" s="140"/>
      <c r="K705" s="140"/>
    </row>
    <row r="706" spans="9:11" ht="15">
      <c r="I706" s="140"/>
      <c r="J706" s="140"/>
      <c r="K706" s="140"/>
    </row>
    <row r="707" spans="9:11" ht="15">
      <c r="I707" s="140"/>
      <c r="J707" s="140"/>
      <c r="K707" s="140"/>
    </row>
    <row r="708" spans="9:11" ht="15">
      <c r="I708" s="140"/>
      <c r="J708" s="140"/>
      <c r="K708" s="140"/>
    </row>
    <row r="709" spans="9:11" ht="15">
      <c r="I709" s="140"/>
      <c r="J709" s="140"/>
      <c r="K709" s="140"/>
    </row>
    <row r="710" spans="9:11" ht="15">
      <c r="I710" s="140"/>
      <c r="J710" s="140"/>
      <c r="K710" s="140"/>
    </row>
    <row r="711" spans="9:11" ht="15">
      <c r="I711" s="140"/>
      <c r="J711" s="140"/>
      <c r="K711" s="140"/>
    </row>
    <row r="712" spans="9:11" ht="15">
      <c r="I712" s="140"/>
      <c r="J712" s="140"/>
      <c r="K712" s="140"/>
    </row>
    <row r="713" spans="9:11" ht="15">
      <c r="I713" s="140"/>
      <c r="J713" s="140"/>
      <c r="K713" s="140"/>
    </row>
    <row r="714" spans="9:11" ht="15">
      <c r="I714" s="140"/>
      <c r="J714" s="140"/>
      <c r="K714" s="140"/>
    </row>
    <row r="715" spans="9:11" ht="15">
      <c r="I715" s="140"/>
      <c r="J715" s="140"/>
      <c r="K715" s="140"/>
    </row>
    <row r="716" spans="9:11" ht="15">
      <c r="I716" s="140"/>
      <c r="J716" s="140"/>
      <c r="K716" s="140"/>
    </row>
    <row r="717" spans="9:11" ht="15">
      <c r="I717" s="140"/>
      <c r="J717" s="140"/>
      <c r="K717" s="140"/>
    </row>
    <row r="718" spans="9:11" ht="15">
      <c r="I718" s="140"/>
      <c r="J718" s="140"/>
      <c r="K718" s="140"/>
    </row>
    <row r="719" spans="9:11" ht="15">
      <c r="I719" s="140"/>
      <c r="J719" s="140"/>
      <c r="K719" s="140"/>
    </row>
    <row r="720" spans="9:11" ht="15">
      <c r="I720" s="140"/>
      <c r="J720" s="140"/>
      <c r="K720" s="140"/>
    </row>
    <row r="721" spans="9:11" ht="15">
      <c r="I721" s="140"/>
      <c r="J721" s="140"/>
      <c r="K721" s="140"/>
    </row>
    <row r="722" spans="9:11" ht="15">
      <c r="I722" s="140"/>
      <c r="J722" s="140"/>
      <c r="K722" s="140"/>
    </row>
    <row r="723" spans="9:11" ht="15">
      <c r="I723" s="140"/>
      <c r="J723" s="140"/>
      <c r="K723" s="140"/>
    </row>
    <row r="724" spans="9:11" ht="15">
      <c r="I724" s="140"/>
      <c r="J724" s="140"/>
      <c r="K724" s="140"/>
    </row>
    <row r="725" spans="9:11" ht="15">
      <c r="I725" s="140"/>
      <c r="J725" s="140"/>
      <c r="K725" s="140"/>
    </row>
    <row r="726" spans="9:11" ht="15">
      <c r="I726" s="140"/>
      <c r="J726" s="140"/>
      <c r="K726" s="140"/>
    </row>
    <row r="727" spans="9:11" ht="15">
      <c r="I727" s="140"/>
      <c r="J727" s="140"/>
      <c r="K727" s="140"/>
    </row>
    <row r="728" spans="9:11" ht="15">
      <c r="I728" s="140"/>
      <c r="J728" s="140"/>
      <c r="K728" s="140"/>
    </row>
    <row r="729" spans="9:11" ht="15">
      <c r="I729" s="140"/>
      <c r="J729" s="140"/>
      <c r="K729" s="140"/>
    </row>
    <row r="730" spans="9:11" ht="15">
      <c r="I730" s="140"/>
      <c r="J730" s="140"/>
      <c r="K730" s="140"/>
    </row>
    <row r="731" spans="9:11" ht="15">
      <c r="I731" s="140"/>
      <c r="J731" s="140"/>
      <c r="K731" s="140"/>
    </row>
    <row r="732" spans="9:11" ht="15">
      <c r="I732" s="140"/>
      <c r="J732" s="140"/>
      <c r="K732" s="140"/>
    </row>
    <row r="733" spans="9:11" ht="15">
      <c r="I733" s="140"/>
      <c r="J733" s="140"/>
      <c r="K733" s="140"/>
    </row>
    <row r="734" spans="9:11" ht="15">
      <c r="I734" s="140"/>
      <c r="J734" s="140"/>
      <c r="K734" s="140"/>
    </row>
    <row r="735" spans="9:11" ht="15">
      <c r="I735" s="140"/>
      <c r="J735" s="140"/>
      <c r="K735" s="140"/>
    </row>
    <row r="736" spans="9:11" ht="15">
      <c r="I736" s="140"/>
      <c r="J736" s="140"/>
      <c r="K736" s="140"/>
    </row>
    <row r="737" spans="9:11" ht="15">
      <c r="I737" s="140"/>
      <c r="J737" s="140"/>
      <c r="K737" s="140"/>
    </row>
    <row r="738" spans="9:11" ht="15">
      <c r="I738" s="140"/>
      <c r="J738" s="140"/>
      <c r="K738" s="140"/>
    </row>
    <row r="739" spans="9:11" ht="15">
      <c r="I739" s="140"/>
      <c r="J739" s="140"/>
      <c r="K739" s="140"/>
    </row>
    <row r="740" spans="9:11" ht="15">
      <c r="I740" s="140"/>
      <c r="J740" s="140"/>
      <c r="K740" s="140"/>
    </row>
    <row r="741" spans="9:11" ht="15">
      <c r="I741" s="140"/>
      <c r="J741" s="140"/>
      <c r="K741" s="140"/>
    </row>
    <row r="742" spans="9:11" ht="15">
      <c r="I742" s="140"/>
      <c r="J742" s="140"/>
      <c r="K742" s="140"/>
    </row>
    <row r="743" spans="9:11" ht="15">
      <c r="I743" s="140"/>
      <c r="J743" s="140"/>
      <c r="K743" s="140"/>
    </row>
    <row r="744" spans="9:11" ht="15">
      <c r="I744" s="140"/>
      <c r="J744" s="140"/>
      <c r="K744" s="140"/>
    </row>
    <row r="745" spans="9:11" ht="15">
      <c r="I745" s="140"/>
      <c r="J745" s="140"/>
      <c r="K745" s="140"/>
    </row>
    <row r="746" spans="9:11" ht="15">
      <c r="I746" s="140"/>
      <c r="J746" s="140"/>
      <c r="K746" s="140"/>
    </row>
    <row r="747" spans="9:11" ht="15">
      <c r="I747" s="140"/>
      <c r="J747" s="140"/>
      <c r="K747" s="140"/>
    </row>
    <row r="748" spans="9:11" ht="15">
      <c r="I748" s="140"/>
      <c r="J748" s="140"/>
      <c r="K748" s="140"/>
    </row>
    <row r="749" spans="9:11" ht="15">
      <c r="I749" s="140"/>
      <c r="J749" s="140"/>
      <c r="K749" s="140"/>
    </row>
    <row r="750" spans="9:11" ht="15">
      <c r="I750" s="140"/>
      <c r="J750" s="140"/>
      <c r="K750" s="140"/>
    </row>
    <row r="751" spans="9:11" ht="15">
      <c r="I751" s="140"/>
      <c r="J751" s="140"/>
      <c r="K751" s="140"/>
    </row>
    <row r="752" spans="9:11" ht="15">
      <c r="I752" s="140"/>
      <c r="J752" s="140"/>
      <c r="K752" s="140"/>
    </row>
    <row r="753" spans="9:11" ht="15">
      <c r="I753" s="140"/>
      <c r="J753" s="140"/>
      <c r="K753" s="140"/>
    </row>
    <row r="754" spans="9:11" ht="15">
      <c r="I754" s="140"/>
      <c r="J754" s="140"/>
      <c r="K754" s="140"/>
    </row>
    <row r="755" spans="9:11" ht="15">
      <c r="I755" s="140"/>
      <c r="J755" s="140"/>
      <c r="K755" s="140"/>
    </row>
    <row r="756" spans="9:11" ht="15">
      <c r="I756" s="140"/>
      <c r="J756" s="140"/>
      <c r="K756" s="140"/>
    </row>
    <row r="757" spans="9:11" ht="15">
      <c r="I757" s="140"/>
      <c r="J757" s="140"/>
      <c r="K757" s="140"/>
    </row>
    <row r="758" spans="9:11" ht="15">
      <c r="I758" s="140"/>
      <c r="J758" s="140"/>
      <c r="K758" s="140"/>
    </row>
    <row r="759" spans="9:11" ht="15">
      <c r="I759" s="140"/>
      <c r="J759" s="140"/>
      <c r="K759" s="140"/>
    </row>
    <row r="760" spans="9:11" ht="15">
      <c r="I760" s="140"/>
      <c r="J760" s="140"/>
      <c r="K760" s="140"/>
    </row>
    <row r="761" spans="9:11" ht="15">
      <c r="I761" s="140"/>
      <c r="J761" s="140"/>
      <c r="K761" s="140"/>
    </row>
    <row r="762" spans="9:11" ht="15">
      <c r="I762" s="140"/>
      <c r="J762" s="140"/>
      <c r="K762" s="140"/>
    </row>
    <row r="763" spans="9:11" ht="15">
      <c r="I763" s="140"/>
      <c r="J763" s="140"/>
      <c r="K763" s="140"/>
    </row>
    <row r="764" spans="9:11" ht="15">
      <c r="I764" s="140"/>
      <c r="J764" s="140"/>
      <c r="K764" s="140"/>
    </row>
    <row r="765" spans="9:11" ht="15">
      <c r="I765" s="140"/>
      <c r="J765" s="140"/>
      <c r="K765" s="140"/>
    </row>
    <row r="766" spans="9:11" ht="15">
      <c r="I766" s="140"/>
      <c r="J766" s="140"/>
      <c r="K766" s="140"/>
    </row>
    <row r="767" spans="9:11" ht="15">
      <c r="I767" s="140"/>
      <c r="J767" s="140"/>
      <c r="K767" s="140"/>
    </row>
    <row r="768" spans="9:11" ht="15">
      <c r="I768" s="140"/>
      <c r="J768" s="140"/>
      <c r="K768" s="140"/>
    </row>
    <row r="769" spans="9:11" ht="15">
      <c r="I769" s="140"/>
      <c r="J769" s="140"/>
      <c r="K769" s="140"/>
    </row>
    <row r="770" spans="9:11" ht="15">
      <c r="I770" s="140"/>
      <c r="J770" s="140"/>
      <c r="K770" s="140"/>
    </row>
    <row r="771" spans="9:11" ht="15">
      <c r="I771" s="140"/>
      <c r="J771" s="140"/>
      <c r="K771" s="140"/>
    </row>
    <row r="772" spans="9:11" ht="15">
      <c r="I772" s="140"/>
      <c r="J772" s="140"/>
      <c r="K772" s="140"/>
    </row>
    <row r="773" spans="9:11" ht="15">
      <c r="I773" s="140"/>
      <c r="J773" s="140"/>
      <c r="K773" s="140"/>
    </row>
    <row r="774" spans="9:11" ht="15">
      <c r="I774" s="140"/>
      <c r="J774" s="140"/>
      <c r="K774" s="140"/>
    </row>
    <row r="775" spans="9:11" ht="15">
      <c r="I775" s="140"/>
      <c r="J775" s="140"/>
      <c r="K775" s="140"/>
    </row>
    <row r="776" spans="9:11" ht="15">
      <c r="I776" s="140"/>
      <c r="J776" s="140"/>
      <c r="K776" s="140"/>
    </row>
    <row r="777" spans="9:11" ht="15">
      <c r="I777" s="140"/>
      <c r="J777" s="140"/>
      <c r="K777" s="140"/>
    </row>
    <row r="778" spans="9:11" ht="15">
      <c r="I778" s="140"/>
      <c r="J778" s="140"/>
      <c r="K778" s="140"/>
    </row>
    <row r="779" spans="9:11" ht="15">
      <c r="I779" s="140"/>
      <c r="J779" s="140"/>
      <c r="K779" s="140"/>
    </row>
    <row r="780" spans="9:11" ht="15">
      <c r="I780" s="140"/>
      <c r="J780" s="140"/>
      <c r="K780" s="140"/>
    </row>
    <row r="781" spans="9:11" ht="15">
      <c r="I781" s="140"/>
      <c r="J781" s="140"/>
      <c r="K781" s="140"/>
    </row>
    <row r="782" spans="9:11" ht="15">
      <c r="I782" s="140"/>
      <c r="J782" s="140"/>
      <c r="K782" s="140"/>
    </row>
    <row r="783" spans="9:11" ht="15">
      <c r="I783" s="140"/>
      <c r="J783" s="140"/>
      <c r="K783" s="140"/>
    </row>
    <row r="784" spans="9:11" ht="15">
      <c r="I784" s="140"/>
      <c r="J784" s="140"/>
      <c r="K784" s="140"/>
    </row>
    <row r="785" spans="9:11" ht="15">
      <c r="I785" s="140"/>
      <c r="J785" s="140"/>
      <c r="K785" s="140"/>
    </row>
    <row r="786" spans="9:11" ht="15">
      <c r="I786" s="140"/>
      <c r="J786" s="140"/>
      <c r="K786" s="140"/>
    </row>
    <row r="787" spans="9:11" ht="15">
      <c r="I787" s="140"/>
      <c r="J787" s="140"/>
      <c r="K787" s="140"/>
    </row>
    <row r="788" spans="9:11" ht="15">
      <c r="I788" s="140"/>
      <c r="J788" s="140"/>
      <c r="K788" s="140"/>
    </row>
    <row r="789" spans="9:11" ht="15">
      <c r="I789" s="140"/>
      <c r="J789" s="140"/>
      <c r="K789" s="140"/>
    </row>
    <row r="790" spans="9:11" ht="15">
      <c r="I790" s="140"/>
      <c r="J790" s="140"/>
      <c r="K790" s="140"/>
    </row>
    <row r="791" spans="9:11" ht="15">
      <c r="I791" s="140"/>
      <c r="J791" s="140"/>
      <c r="K791" s="140"/>
    </row>
    <row r="792" spans="9:11" ht="15">
      <c r="I792" s="140"/>
      <c r="J792" s="140"/>
      <c r="K792" s="140"/>
    </row>
    <row r="793" spans="9:11" ht="15">
      <c r="I793" s="140"/>
      <c r="J793" s="140"/>
      <c r="K793" s="140"/>
    </row>
    <row r="794" spans="9:11" ht="15">
      <c r="I794" s="140"/>
      <c r="J794" s="140"/>
      <c r="K794" s="140"/>
    </row>
    <row r="795" spans="9:11" ht="15">
      <c r="I795" s="140"/>
      <c r="J795" s="140"/>
      <c r="K795" s="140"/>
    </row>
    <row r="796" spans="9:11" ht="15">
      <c r="I796" s="140"/>
      <c r="J796" s="140"/>
      <c r="K796" s="140"/>
    </row>
    <row r="797" spans="9:11" ht="15">
      <c r="I797" s="140"/>
      <c r="J797" s="140"/>
      <c r="K797" s="140"/>
    </row>
    <row r="798" spans="9:11" ht="15">
      <c r="I798" s="140"/>
      <c r="J798" s="140"/>
      <c r="K798" s="140"/>
    </row>
    <row r="799" spans="9:11" ht="15">
      <c r="I799" s="140"/>
      <c r="J799" s="140"/>
      <c r="K799" s="140"/>
    </row>
    <row r="800" spans="9:11" ht="15">
      <c r="I800" s="140"/>
      <c r="J800" s="140"/>
      <c r="K800" s="140"/>
    </row>
    <row r="801" spans="9:11" ht="15">
      <c r="I801" s="140"/>
      <c r="J801" s="140"/>
      <c r="K801" s="140"/>
    </row>
    <row r="802" spans="9:11" ht="15">
      <c r="I802" s="140"/>
      <c r="J802" s="140"/>
      <c r="K802" s="140"/>
    </row>
    <row r="803" spans="9:11" ht="15">
      <c r="I803" s="140"/>
      <c r="J803" s="140"/>
      <c r="K803" s="140"/>
    </row>
    <row r="804" spans="9:11" ht="15">
      <c r="I804" s="140"/>
      <c r="J804" s="140"/>
      <c r="K804" s="140"/>
    </row>
    <row r="805" spans="9:11" ht="15">
      <c r="I805" s="140"/>
      <c r="J805" s="140"/>
      <c r="K805" s="140"/>
    </row>
    <row r="806" spans="9:11" ht="15">
      <c r="I806" s="140"/>
      <c r="J806" s="140"/>
      <c r="K806" s="140"/>
    </row>
    <row r="807" spans="9:11" ht="15">
      <c r="I807" s="140"/>
      <c r="J807" s="140"/>
      <c r="K807" s="140"/>
    </row>
    <row r="808" spans="9:11" ht="15">
      <c r="I808" s="140"/>
      <c r="J808" s="140"/>
      <c r="K808" s="140"/>
    </row>
    <row r="809" spans="9:11" ht="15">
      <c r="I809" s="140"/>
      <c r="J809" s="140"/>
      <c r="K809" s="140"/>
    </row>
    <row r="810" spans="9:11" ht="15">
      <c r="I810" s="140"/>
      <c r="J810" s="140"/>
      <c r="K810" s="140"/>
    </row>
    <row r="811" spans="9:11" ht="15">
      <c r="I811" s="140"/>
      <c r="J811" s="140"/>
      <c r="K811" s="140"/>
    </row>
    <row r="812" spans="9:11" ht="15">
      <c r="I812" s="140"/>
      <c r="J812" s="140"/>
      <c r="K812" s="140"/>
    </row>
    <row r="813" spans="9:11" ht="15">
      <c r="I813" s="140"/>
      <c r="J813" s="140"/>
      <c r="K813" s="140"/>
    </row>
    <row r="814" spans="9:11" ht="15">
      <c r="I814" s="140"/>
      <c r="J814" s="140"/>
      <c r="K814" s="140"/>
    </row>
    <row r="815" spans="9:11" ht="15">
      <c r="I815" s="140"/>
      <c r="J815" s="140"/>
      <c r="K815" s="140"/>
    </row>
    <row r="816" spans="9:11" ht="15">
      <c r="I816" s="140"/>
      <c r="J816" s="140"/>
      <c r="K816" s="140"/>
    </row>
    <row r="817" spans="9:11" ht="15">
      <c r="I817" s="140"/>
      <c r="J817" s="140"/>
      <c r="K817" s="140"/>
    </row>
    <row r="818" spans="9:11" ht="15">
      <c r="I818" s="140"/>
      <c r="J818" s="140"/>
      <c r="K818" s="140"/>
    </row>
    <row r="819" spans="9:11" ht="15">
      <c r="I819" s="140"/>
      <c r="J819" s="140"/>
      <c r="K819" s="140"/>
    </row>
    <row r="820" spans="9:11" ht="15">
      <c r="I820" s="140"/>
      <c r="J820" s="140"/>
      <c r="K820" s="140"/>
    </row>
    <row r="821" spans="9:11" ht="15">
      <c r="I821" s="140"/>
      <c r="J821" s="140"/>
      <c r="K821" s="140"/>
    </row>
    <row r="822" spans="9:11" ht="15">
      <c r="I822" s="140"/>
      <c r="J822" s="140"/>
      <c r="K822" s="140"/>
    </row>
    <row r="823" spans="9:11" ht="15">
      <c r="I823" s="140"/>
      <c r="J823" s="140"/>
      <c r="K823" s="140"/>
    </row>
    <row r="824" spans="9:11" ht="15">
      <c r="I824" s="140"/>
      <c r="J824" s="140"/>
      <c r="K824" s="140"/>
    </row>
    <row r="825" spans="9:11" ht="15">
      <c r="I825" s="140"/>
      <c r="J825" s="140"/>
      <c r="K825" s="140"/>
    </row>
    <row r="826" spans="9:11" ht="15">
      <c r="I826" s="140"/>
      <c r="J826" s="140"/>
      <c r="K826" s="140"/>
    </row>
    <row r="827" spans="9:11" ht="15">
      <c r="I827" s="140"/>
      <c r="J827" s="140"/>
      <c r="K827" s="140"/>
    </row>
    <row r="828" spans="9:11" ht="15">
      <c r="I828" s="140"/>
      <c r="J828" s="140"/>
      <c r="K828" s="140"/>
    </row>
    <row r="829" spans="9:11" ht="15">
      <c r="I829" s="140"/>
      <c r="J829" s="140"/>
      <c r="K829" s="140"/>
    </row>
    <row r="830" spans="9:11" ht="15">
      <c r="I830" s="140"/>
      <c r="J830" s="140"/>
      <c r="K830" s="140"/>
    </row>
    <row r="831" spans="9:11" ht="15">
      <c r="I831" s="140"/>
      <c r="J831" s="140"/>
      <c r="K831" s="140"/>
    </row>
    <row r="832" spans="9:11" ht="15">
      <c r="I832" s="140"/>
      <c r="J832" s="140"/>
      <c r="K832" s="140"/>
    </row>
    <row r="833" spans="9:11" ht="15">
      <c r="I833" s="140"/>
      <c r="J833" s="140"/>
      <c r="K833" s="140"/>
    </row>
    <row r="834" spans="9:11" ht="15">
      <c r="I834" s="140"/>
      <c r="J834" s="140"/>
      <c r="K834" s="140"/>
    </row>
    <row r="835" spans="9:11" ht="15">
      <c r="I835" s="140"/>
      <c r="J835" s="140"/>
      <c r="K835" s="140"/>
    </row>
    <row r="836" spans="9:11" ht="15">
      <c r="I836" s="140"/>
      <c r="J836" s="140"/>
      <c r="K836" s="140"/>
    </row>
    <row r="837" spans="9:11" ht="15">
      <c r="I837" s="140"/>
      <c r="J837" s="140"/>
      <c r="K837" s="140"/>
    </row>
    <row r="838" spans="9:11" ht="15">
      <c r="I838" s="140"/>
      <c r="J838" s="140"/>
      <c r="K838" s="140"/>
    </row>
    <row r="839" spans="9:11" ht="15">
      <c r="I839" s="140"/>
      <c r="J839" s="140"/>
      <c r="K839" s="140"/>
    </row>
    <row r="840" spans="9:11" ht="15">
      <c r="I840" s="140"/>
      <c r="J840" s="140"/>
      <c r="K840" s="140"/>
    </row>
    <row r="841" spans="9:11" ht="15">
      <c r="I841" s="140"/>
      <c r="J841" s="140"/>
      <c r="K841" s="140"/>
    </row>
    <row r="842" spans="9:11" ht="15">
      <c r="I842" s="140"/>
      <c r="J842" s="140"/>
      <c r="K842" s="140"/>
    </row>
    <row r="843" spans="9:11" ht="15">
      <c r="I843" s="140"/>
      <c r="J843" s="140"/>
      <c r="K843" s="140"/>
    </row>
    <row r="844" spans="9:11" ht="15">
      <c r="I844" s="140"/>
      <c r="J844" s="140"/>
      <c r="K844" s="140"/>
    </row>
    <row r="845" spans="9:11" ht="15">
      <c r="I845" s="140"/>
      <c r="J845" s="140"/>
      <c r="K845" s="140"/>
    </row>
    <row r="846" spans="9:11" ht="15">
      <c r="I846" s="140"/>
      <c r="J846" s="140"/>
      <c r="K846" s="140"/>
    </row>
    <row r="847" spans="9:11" ht="15">
      <c r="I847" s="140"/>
      <c r="J847" s="140"/>
      <c r="K847" s="140"/>
    </row>
    <row r="848" spans="9:11" ht="15">
      <c r="I848" s="140"/>
      <c r="J848" s="140"/>
      <c r="K848" s="140"/>
    </row>
    <row r="849" spans="9:11" ht="15">
      <c r="I849" s="140"/>
      <c r="J849" s="140"/>
      <c r="K849" s="140"/>
    </row>
    <row r="850" spans="9:11" ht="15">
      <c r="I850" s="140"/>
      <c r="J850" s="140"/>
      <c r="K850" s="140"/>
    </row>
    <row r="851" spans="9:11" ht="15">
      <c r="I851" s="140"/>
      <c r="J851" s="140"/>
      <c r="K851" s="140"/>
    </row>
    <row r="852" spans="9:11" ht="15">
      <c r="I852" s="140"/>
      <c r="J852" s="140"/>
      <c r="K852" s="140"/>
    </row>
    <row r="853" spans="9:11" ht="15">
      <c r="I853" s="140"/>
      <c r="J853" s="140"/>
      <c r="K853" s="140"/>
    </row>
    <row r="854" spans="9:11" ht="15">
      <c r="I854" s="140"/>
      <c r="J854" s="140"/>
      <c r="K854" s="140"/>
    </row>
    <row r="855" spans="9:11" ht="15">
      <c r="I855" s="140"/>
      <c r="J855" s="140"/>
      <c r="K855" s="140"/>
    </row>
    <row r="856" spans="9:11" ht="15">
      <c r="I856" s="140"/>
      <c r="J856" s="140"/>
      <c r="K856" s="140"/>
    </row>
    <row r="857" spans="9:11" ht="15">
      <c r="I857" s="140"/>
      <c r="J857" s="140"/>
      <c r="K857" s="140"/>
    </row>
    <row r="858" spans="9:11" ht="15">
      <c r="I858" s="140"/>
      <c r="J858" s="140"/>
      <c r="K858" s="140"/>
    </row>
    <row r="859" spans="9:11" ht="15">
      <c r="I859" s="140"/>
      <c r="J859" s="140"/>
      <c r="K859" s="140"/>
    </row>
    <row r="860" spans="9:11" ht="15">
      <c r="I860" s="140"/>
      <c r="J860" s="140"/>
      <c r="K860" s="140"/>
    </row>
    <row r="861" spans="9:11" ht="15">
      <c r="I861" s="140"/>
      <c r="J861" s="140"/>
      <c r="K861" s="140"/>
    </row>
    <row r="862" spans="9:11" ht="15">
      <c r="I862" s="140"/>
      <c r="J862" s="140"/>
      <c r="K862" s="140"/>
    </row>
    <row r="863" spans="9:11" ht="15">
      <c r="I863" s="140"/>
      <c r="J863" s="140"/>
      <c r="K863" s="140"/>
    </row>
    <row r="864" spans="9:11" ht="15">
      <c r="I864" s="140"/>
      <c r="J864" s="140"/>
      <c r="K864" s="140"/>
    </row>
    <row r="865" spans="9:11" ht="15">
      <c r="I865" s="140"/>
      <c r="J865" s="140"/>
      <c r="K865" s="140"/>
    </row>
    <row r="866" spans="9:11" ht="15">
      <c r="I866" s="140"/>
      <c r="J866" s="140"/>
      <c r="K866" s="140"/>
    </row>
    <row r="867" spans="9:11" ht="15">
      <c r="I867" s="140"/>
      <c r="J867" s="140"/>
      <c r="K867" s="140"/>
    </row>
    <row r="868" spans="9:11" ht="15">
      <c r="I868" s="140"/>
      <c r="J868" s="140"/>
      <c r="K868" s="140"/>
    </row>
    <row r="869" spans="9:11" ht="15">
      <c r="I869" s="140"/>
      <c r="J869" s="140"/>
      <c r="K869" s="140"/>
    </row>
    <row r="870" spans="9:11" ht="15">
      <c r="I870" s="140"/>
      <c r="J870" s="140"/>
      <c r="K870" s="140"/>
    </row>
    <row r="871" spans="9:11" ht="15">
      <c r="I871" s="140"/>
      <c r="J871" s="140"/>
      <c r="K871" s="140"/>
    </row>
    <row r="872" spans="9:11" ht="15">
      <c r="I872" s="140"/>
      <c r="J872" s="140"/>
      <c r="K872" s="140"/>
    </row>
    <row r="873" spans="9:11" ht="15">
      <c r="I873" s="140"/>
      <c r="J873" s="140"/>
      <c r="K873" s="140"/>
    </row>
    <row r="874" spans="9:11" ht="15">
      <c r="I874" s="140"/>
      <c r="J874" s="140"/>
      <c r="K874" s="140"/>
    </row>
    <row r="875" spans="9:11" ht="15">
      <c r="I875" s="140"/>
      <c r="J875" s="140"/>
      <c r="K875" s="140"/>
    </row>
    <row r="876" spans="9:11" ht="15">
      <c r="I876" s="140"/>
      <c r="J876" s="140"/>
      <c r="K876" s="140"/>
    </row>
    <row r="877" spans="9:11" ht="15">
      <c r="I877" s="140"/>
      <c r="J877" s="140"/>
      <c r="K877" s="140"/>
    </row>
    <row r="878" spans="9:11" ht="15">
      <c r="I878" s="140"/>
      <c r="J878" s="140"/>
      <c r="K878" s="140"/>
    </row>
    <row r="879" spans="9:11" ht="15">
      <c r="I879" s="140"/>
      <c r="J879" s="140"/>
      <c r="K879" s="140"/>
    </row>
    <row r="880" spans="9:11" ht="15">
      <c r="I880" s="140"/>
      <c r="J880" s="140"/>
      <c r="K880" s="140"/>
    </row>
    <row r="881" spans="9:11" ht="15">
      <c r="I881" s="140"/>
      <c r="J881" s="140"/>
      <c r="K881" s="140"/>
    </row>
    <row r="882" spans="9:11" ht="15">
      <c r="I882" s="140"/>
      <c r="J882" s="140"/>
      <c r="K882" s="140"/>
    </row>
    <row r="883" spans="9:11" ht="15">
      <c r="I883" s="140"/>
      <c r="J883" s="140"/>
      <c r="K883" s="140"/>
    </row>
    <row r="884" spans="9:11" ht="15">
      <c r="I884" s="140"/>
      <c r="J884" s="140"/>
      <c r="K884" s="140"/>
    </row>
    <row r="885" spans="9:11" ht="15">
      <c r="I885" s="140"/>
      <c r="J885" s="140"/>
      <c r="K885" s="140"/>
    </row>
    <row r="886" spans="9:11" ht="15">
      <c r="I886" s="140"/>
      <c r="J886" s="140"/>
      <c r="K886" s="140"/>
    </row>
    <row r="887" spans="9:11" ht="15">
      <c r="I887" s="140"/>
      <c r="J887" s="140"/>
      <c r="K887" s="140"/>
    </row>
    <row r="888" spans="9:11" ht="15">
      <c r="I888" s="140"/>
      <c r="J888" s="140"/>
      <c r="K888" s="140"/>
    </row>
    <row r="889" spans="9:11" ht="15">
      <c r="I889" s="140"/>
      <c r="J889" s="140"/>
      <c r="K889" s="140"/>
    </row>
    <row r="890" spans="9:11" ht="15">
      <c r="I890" s="140"/>
      <c r="J890" s="140"/>
      <c r="K890" s="140"/>
    </row>
    <row r="891" spans="9:11" ht="15">
      <c r="I891" s="140"/>
      <c r="J891" s="140"/>
      <c r="K891" s="140"/>
    </row>
    <row r="892" spans="9:11" ht="15">
      <c r="I892" s="140"/>
      <c r="J892" s="140"/>
      <c r="K892" s="140"/>
    </row>
    <row r="893" spans="9:11" ht="15">
      <c r="I893" s="140"/>
      <c r="J893" s="140"/>
      <c r="K893" s="140"/>
    </row>
    <row r="894" spans="9:11" ht="15">
      <c r="I894" s="140"/>
      <c r="J894" s="140"/>
      <c r="K894" s="140"/>
    </row>
    <row r="895" spans="9:11" ht="15">
      <c r="I895" s="140"/>
      <c r="J895" s="140"/>
      <c r="K895" s="140"/>
    </row>
    <row r="896" spans="9:11" ht="15">
      <c r="I896" s="140"/>
      <c r="J896" s="140"/>
      <c r="K896" s="140"/>
    </row>
    <row r="897" spans="9:11" ht="15">
      <c r="I897" s="140"/>
      <c r="J897" s="140"/>
      <c r="K897" s="140"/>
    </row>
    <row r="898" spans="9:11" ht="15">
      <c r="I898" s="140"/>
      <c r="J898" s="140"/>
      <c r="K898" s="140"/>
    </row>
    <row r="899" spans="9:11" ht="15">
      <c r="I899" s="140"/>
      <c r="J899" s="140"/>
      <c r="K899" s="140"/>
    </row>
    <row r="900" spans="9:11" ht="15">
      <c r="I900" s="140"/>
      <c r="J900" s="140"/>
      <c r="K900" s="140"/>
    </row>
    <row r="901" spans="9:11" ht="15">
      <c r="I901" s="140"/>
      <c r="J901" s="140"/>
      <c r="K901" s="140"/>
    </row>
    <row r="902" spans="9:11" ht="15">
      <c r="I902" s="140"/>
      <c r="J902" s="140"/>
      <c r="K902" s="140"/>
    </row>
    <row r="903" spans="9:11" ht="15">
      <c r="I903" s="140"/>
      <c r="J903" s="140"/>
      <c r="K903" s="140"/>
    </row>
    <row r="904" spans="9:11" ht="15">
      <c r="I904" s="140"/>
      <c r="J904" s="140"/>
      <c r="K904" s="140"/>
    </row>
    <row r="905" spans="9:11" ht="15">
      <c r="I905" s="140"/>
      <c r="J905" s="140"/>
      <c r="K905" s="140"/>
    </row>
    <row r="906" spans="9:11" ht="15">
      <c r="I906" s="140"/>
      <c r="J906" s="140"/>
      <c r="K906" s="140"/>
    </row>
    <row r="907" spans="9:11" ht="15">
      <c r="I907" s="140"/>
      <c r="J907" s="140"/>
      <c r="K907" s="140"/>
    </row>
    <row r="908" spans="9:11" ht="15">
      <c r="I908" s="140"/>
      <c r="J908" s="140"/>
      <c r="K908" s="140"/>
    </row>
    <row r="909" spans="9:11" ht="15">
      <c r="I909" s="140"/>
      <c r="J909" s="140"/>
      <c r="K909" s="140"/>
    </row>
    <row r="910" spans="9:11" ht="15">
      <c r="I910" s="140"/>
      <c r="J910" s="140"/>
      <c r="K910" s="140"/>
    </row>
    <row r="911" spans="9:11" ht="15">
      <c r="I911" s="140"/>
      <c r="J911" s="140"/>
      <c r="K911" s="140"/>
    </row>
    <row r="912" spans="9:11" ht="15">
      <c r="I912" s="140"/>
      <c r="J912" s="140"/>
      <c r="K912" s="140"/>
    </row>
    <row r="913" spans="9:11" ht="15">
      <c r="I913" s="140"/>
      <c r="J913" s="140"/>
      <c r="K913" s="140"/>
    </row>
    <row r="914" spans="9:11" ht="15">
      <c r="I914" s="140"/>
      <c r="J914" s="140"/>
      <c r="K914" s="140"/>
    </row>
    <row r="915" spans="9:11" ht="15">
      <c r="I915" s="140"/>
      <c r="J915" s="140"/>
      <c r="K915" s="140"/>
    </row>
    <row r="916" spans="9:11" ht="15">
      <c r="I916" s="140"/>
      <c r="J916" s="140"/>
      <c r="K916" s="140"/>
    </row>
    <row r="917" spans="9:11" ht="15">
      <c r="I917" s="140"/>
      <c r="J917" s="140"/>
      <c r="K917" s="140"/>
    </row>
    <row r="918" spans="9:11" ht="15">
      <c r="I918" s="140"/>
      <c r="J918" s="140"/>
      <c r="K918" s="140"/>
    </row>
    <row r="919" spans="9:11" ht="15">
      <c r="I919" s="140"/>
      <c r="J919" s="140"/>
      <c r="K919" s="140"/>
    </row>
    <row r="920" spans="9:11" ht="15">
      <c r="I920" s="140"/>
      <c r="J920" s="140"/>
      <c r="K920" s="140"/>
    </row>
    <row r="921" spans="9:11" ht="15">
      <c r="I921" s="140"/>
      <c r="J921" s="140"/>
      <c r="K921" s="140"/>
    </row>
    <row r="922" spans="9:11" ht="15">
      <c r="I922" s="140"/>
      <c r="J922" s="140"/>
      <c r="K922" s="140"/>
    </row>
    <row r="923" spans="9:11" ht="15">
      <c r="I923" s="140"/>
      <c r="J923" s="140"/>
      <c r="K923" s="140"/>
    </row>
    <row r="924" spans="9:11" ht="15">
      <c r="I924" s="140"/>
      <c r="J924" s="140"/>
      <c r="K924" s="140"/>
    </row>
    <row r="925" spans="9:11" ht="15">
      <c r="I925" s="140"/>
      <c r="J925" s="140"/>
      <c r="K925" s="140"/>
    </row>
    <row r="926" spans="9:11" ht="15">
      <c r="I926" s="140"/>
      <c r="J926" s="140"/>
      <c r="K926" s="140"/>
    </row>
    <row r="927" spans="9:11" ht="15">
      <c r="I927" s="140"/>
      <c r="J927" s="140"/>
      <c r="K927" s="140"/>
    </row>
    <row r="928" spans="9:11" ht="15">
      <c r="I928" s="140"/>
      <c r="J928" s="140"/>
      <c r="K928" s="140"/>
    </row>
    <row r="929" spans="9:11" ht="15">
      <c r="I929" s="140"/>
      <c r="J929" s="140"/>
      <c r="K929" s="140"/>
    </row>
    <row r="930" spans="9:11" ht="15">
      <c r="I930" s="140"/>
      <c r="J930" s="140"/>
      <c r="K930" s="140"/>
    </row>
    <row r="931" spans="9:11" ht="15">
      <c r="I931" s="140"/>
      <c r="J931" s="140"/>
      <c r="K931" s="140"/>
    </row>
    <row r="932" spans="9:11" ht="15">
      <c r="I932" s="140"/>
      <c r="J932" s="140"/>
      <c r="K932" s="140"/>
    </row>
    <row r="933" spans="9:11" ht="15">
      <c r="I933" s="140"/>
      <c r="J933" s="140"/>
      <c r="K933" s="140"/>
    </row>
    <row r="934" spans="9:11" ht="15">
      <c r="I934" s="140"/>
      <c r="J934" s="140"/>
      <c r="K934" s="140"/>
    </row>
    <row r="935" spans="9:11" ht="15">
      <c r="I935" s="140"/>
      <c r="J935" s="140"/>
      <c r="K935" s="140"/>
    </row>
    <row r="936" spans="9:11" ht="15">
      <c r="I936" s="140"/>
      <c r="J936" s="140"/>
      <c r="K936" s="140"/>
    </row>
    <row r="937" spans="9:11" ht="15">
      <c r="I937" s="140"/>
      <c r="J937" s="140"/>
      <c r="K937" s="140"/>
    </row>
    <row r="938" spans="9:11" ht="15">
      <c r="I938" s="140"/>
      <c r="J938" s="140"/>
      <c r="K938" s="140"/>
    </row>
    <row r="939" spans="9:11" ht="15">
      <c r="I939" s="140"/>
      <c r="J939" s="140"/>
      <c r="K939" s="140"/>
    </row>
    <row r="940" spans="9:11" ht="15">
      <c r="I940" s="140"/>
      <c r="J940" s="140"/>
      <c r="K940" s="140"/>
    </row>
    <row r="941" spans="9:11" ht="15">
      <c r="I941" s="140"/>
      <c r="J941" s="140"/>
      <c r="K941" s="140"/>
    </row>
    <row r="942" spans="9:11" ht="15">
      <c r="I942" s="140"/>
      <c r="J942" s="140"/>
      <c r="K942" s="140"/>
    </row>
    <row r="943" spans="9:11" ht="15">
      <c r="I943" s="140"/>
      <c r="J943" s="140"/>
      <c r="K943" s="140"/>
    </row>
    <row r="944" spans="9:11" ht="15">
      <c r="I944" s="140"/>
      <c r="J944" s="140"/>
      <c r="K944" s="140"/>
    </row>
    <row r="945" spans="9:11" ht="15">
      <c r="I945" s="140"/>
      <c r="J945" s="140"/>
      <c r="K945" s="140"/>
    </row>
    <row r="946" spans="9:11" ht="15">
      <c r="I946" s="140"/>
      <c r="J946" s="140"/>
      <c r="K946" s="140"/>
    </row>
    <row r="947" spans="9:11" ht="15">
      <c r="I947" s="140"/>
      <c r="J947" s="140"/>
      <c r="K947" s="140"/>
    </row>
    <row r="948" spans="9:11" ht="15">
      <c r="I948" s="140"/>
      <c r="J948" s="140"/>
      <c r="K948" s="140"/>
    </row>
    <row r="949" spans="9:11" ht="15">
      <c r="I949" s="140"/>
      <c r="J949" s="140"/>
      <c r="K949" s="140"/>
    </row>
    <row r="950" spans="9:11" ht="15">
      <c r="I950" s="140"/>
      <c r="J950" s="140"/>
      <c r="K950" s="140"/>
    </row>
    <row r="951" spans="9:11" ht="15">
      <c r="I951" s="140"/>
      <c r="J951" s="140"/>
      <c r="K951" s="140"/>
    </row>
    <row r="952" spans="9:11" ht="15">
      <c r="I952" s="140"/>
      <c r="J952" s="140"/>
      <c r="K952" s="140"/>
    </row>
    <row r="953" spans="9:11" ht="15">
      <c r="I953" s="140"/>
      <c r="J953" s="140"/>
      <c r="K953" s="140"/>
    </row>
    <row r="954" spans="9:11" ht="15">
      <c r="I954" s="140"/>
      <c r="J954" s="140"/>
      <c r="K954" s="140"/>
    </row>
    <row r="955" spans="9:11" ht="15">
      <c r="I955" s="140"/>
      <c r="J955" s="140"/>
      <c r="K955" s="140"/>
    </row>
    <row r="956" spans="9:11" ht="15">
      <c r="I956" s="140"/>
      <c r="J956" s="140"/>
      <c r="K956" s="140"/>
    </row>
    <row r="957" spans="9:11" ht="15">
      <c r="I957" s="140"/>
      <c r="J957" s="140"/>
      <c r="K957" s="140"/>
    </row>
    <row r="958" spans="9:11" ht="15">
      <c r="I958" s="140"/>
      <c r="J958" s="140"/>
      <c r="K958" s="140"/>
    </row>
    <row r="959" spans="9:11" ht="15">
      <c r="I959" s="140"/>
      <c r="J959" s="140"/>
      <c r="K959" s="140"/>
    </row>
    <row r="960" spans="9:11" ht="15">
      <c r="I960" s="140"/>
      <c r="J960" s="140"/>
      <c r="K960" s="140"/>
    </row>
    <row r="961" spans="9:11" ht="15">
      <c r="I961" s="140"/>
      <c r="J961" s="140"/>
      <c r="K961" s="140"/>
    </row>
    <row r="962" spans="9:11" ht="15">
      <c r="I962" s="140"/>
      <c r="J962" s="140"/>
      <c r="K962" s="140"/>
    </row>
    <row r="963" spans="9:11" ht="15">
      <c r="I963" s="140"/>
      <c r="J963" s="140"/>
      <c r="K963" s="140"/>
    </row>
    <row r="964" spans="9:11" ht="15">
      <c r="I964" s="140"/>
      <c r="J964" s="140"/>
      <c r="K964" s="140"/>
    </row>
    <row r="965" spans="9:11" ht="15">
      <c r="I965" s="140"/>
      <c r="J965" s="140"/>
      <c r="K965" s="140"/>
    </row>
    <row r="966" spans="9:11" ht="15">
      <c r="I966" s="140"/>
      <c r="J966" s="140"/>
      <c r="K966" s="140"/>
    </row>
    <row r="967" spans="9:11" ht="15">
      <c r="I967" s="140"/>
      <c r="J967" s="140"/>
      <c r="K967" s="140"/>
    </row>
    <row r="968" spans="9:11" ht="15">
      <c r="I968" s="140"/>
      <c r="J968" s="140"/>
      <c r="K968" s="140"/>
    </row>
    <row r="969" spans="9:11" ht="15">
      <c r="I969" s="140"/>
      <c r="J969" s="140"/>
      <c r="K969" s="140"/>
    </row>
    <row r="970" spans="9:11" ht="15">
      <c r="I970" s="140"/>
      <c r="J970" s="140"/>
      <c r="K970" s="140"/>
    </row>
    <row r="971" spans="9:11" ht="15">
      <c r="I971" s="140"/>
      <c r="J971" s="140"/>
      <c r="K971" s="140"/>
    </row>
    <row r="972" spans="9:11" ht="15">
      <c r="I972" s="140"/>
      <c r="J972" s="140"/>
      <c r="K972" s="140"/>
    </row>
    <row r="973" spans="9:11" ht="15">
      <c r="I973" s="140"/>
      <c r="J973" s="140"/>
      <c r="K973" s="140"/>
    </row>
    <row r="974" spans="9:11" ht="15">
      <c r="I974" s="140"/>
      <c r="J974" s="140"/>
      <c r="K974" s="140"/>
    </row>
    <row r="975" spans="9:11" ht="15">
      <c r="I975" s="140"/>
      <c r="J975" s="140"/>
      <c r="K975" s="140"/>
    </row>
    <row r="976" spans="9:11" ht="15">
      <c r="I976" s="140"/>
      <c r="J976" s="140"/>
      <c r="K976" s="140"/>
    </row>
    <row r="977" spans="9:11" ht="15">
      <c r="I977" s="140"/>
      <c r="J977" s="140"/>
      <c r="K977" s="140"/>
    </row>
    <row r="978" spans="9:11" ht="15">
      <c r="I978" s="140"/>
      <c r="J978" s="140"/>
      <c r="K978" s="140"/>
    </row>
    <row r="979" spans="9:11" ht="15">
      <c r="I979" s="140"/>
      <c r="J979" s="140"/>
      <c r="K979" s="140"/>
    </row>
    <row r="980" spans="9:11" ht="15">
      <c r="I980" s="140"/>
      <c r="J980" s="140"/>
      <c r="K980" s="140"/>
    </row>
    <row r="981" spans="9:11" ht="15">
      <c r="I981" s="140"/>
      <c r="J981" s="140"/>
      <c r="K981" s="140"/>
    </row>
    <row r="982" spans="9:11" ht="15">
      <c r="I982" s="140"/>
      <c r="J982" s="140"/>
      <c r="K982" s="140"/>
    </row>
    <row r="983" spans="9:11" ht="15">
      <c r="I983" s="140"/>
      <c r="J983" s="140"/>
      <c r="K983" s="140"/>
    </row>
    <row r="984" spans="9:11" ht="15">
      <c r="I984" s="140"/>
      <c r="J984" s="140"/>
      <c r="K984" s="140"/>
    </row>
    <row r="985" spans="9:11" ht="15">
      <c r="I985" s="140"/>
      <c r="J985" s="140"/>
      <c r="K985" s="140"/>
    </row>
    <row r="986" spans="9:11" ht="15">
      <c r="I986" s="140"/>
      <c r="J986" s="140"/>
      <c r="K986" s="140"/>
    </row>
    <row r="987" spans="9:11" ht="15">
      <c r="I987" s="140"/>
      <c r="J987" s="140"/>
      <c r="K987" s="140"/>
    </row>
    <row r="988" spans="9:11" ht="15">
      <c r="I988" s="140"/>
      <c r="J988" s="140"/>
      <c r="K988" s="140"/>
    </row>
    <row r="989" spans="9:11" ht="15">
      <c r="I989" s="140"/>
      <c r="J989" s="140"/>
      <c r="K989" s="140"/>
    </row>
    <row r="990" spans="9:11" ht="15">
      <c r="I990" s="140"/>
      <c r="J990" s="140"/>
      <c r="K990" s="140"/>
    </row>
    <row r="991" spans="9:11" ht="15">
      <c r="I991" s="140"/>
      <c r="J991" s="140"/>
      <c r="K991" s="140"/>
    </row>
    <row r="992" spans="9:11" ht="15">
      <c r="I992" s="140"/>
      <c r="J992" s="140"/>
      <c r="K992" s="140"/>
    </row>
    <row r="993" spans="9:11" ht="15">
      <c r="I993" s="140"/>
      <c r="J993" s="140"/>
      <c r="K993" s="140"/>
    </row>
    <row r="994" spans="9:11" ht="15">
      <c r="I994" s="140"/>
      <c r="J994" s="140"/>
      <c r="K994" s="140"/>
    </row>
    <row r="995" spans="9:11" ht="15">
      <c r="I995" s="140"/>
      <c r="J995" s="140"/>
      <c r="K995" s="140"/>
    </row>
    <row r="996" spans="9:11" ht="15">
      <c r="I996" s="140"/>
      <c r="J996" s="140"/>
      <c r="K996" s="140"/>
    </row>
    <row r="997" spans="9:11" ht="15">
      <c r="I997" s="140"/>
      <c r="J997" s="140"/>
      <c r="K997" s="140"/>
    </row>
    <row r="998" spans="9:11" ht="15">
      <c r="I998" s="140"/>
      <c r="J998" s="140"/>
      <c r="K998" s="140"/>
    </row>
    <row r="999" spans="9:11" ht="15">
      <c r="I999" s="140"/>
      <c r="J999" s="140"/>
      <c r="K999" s="140"/>
    </row>
    <row r="1000" spans="9:11" ht="15">
      <c r="I1000" s="140"/>
      <c r="J1000" s="140"/>
      <c r="K1000" s="140"/>
    </row>
    <row r="1001" spans="9:11" ht="15">
      <c r="I1001" s="140"/>
      <c r="J1001" s="140"/>
      <c r="K1001" s="140"/>
    </row>
    <row r="1002" spans="9:11" ht="15">
      <c r="I1002" s="140"/>
      <c r="J1002" s="140"/>
      <c r="K1002" s="140"/>
    </row>
    <row r="1003" spans="9:11" ht="15">
      <c r="I1003" s="140"/>
      <c r="J1003" s="140"/>
      <c r="K1003" s="140"/>
    </row>
    <row r="1004" spans="9:11" ht="15">
      <c r="I1004" s="140"/>
      <c r="J1004" s="140"/>
      <c r="K1004" s="140"/>
    </row>
    <row r="1005" spans="9:11" ht="15">
      <c r="I1005" s="140"/>
      <c r="J1005" s="140"/>
      <c r="K1005" s="140"/>
    </row>
    <row r="1006" spans="9:11" ht="15">
      <c r="I1006" s="140"/>
      <c r="J1006" s="140"/>
      <c r="K1006" s="140"/>
    </row>
    <row r="1007" spans="9:11" ht="15">
      <c r="I1007" s="140"/>
      <c r="J1007" s="140"/>
      <c r="K1007" s="140"/>
    </row>
    <row r="1008" spans="9:11" ht="15">
      <c r="I1008" s="140"/>
      <c r="J1008" s="140"/>
      <c r="K1008" s="140"/>
    </row>
    <row r="1009" spans="9:11" ht="15">
      <c r="I1009" s="140"/>
      <c r="J1009" s="140"/>
      <c r="K1009" s="140"/>
    </row>
    <row r="1010" spans="9:11" ht="15">
      <c r="I1010" s="140"/>
      <c r="J1010" s="140"/>
      <c r="K1010" s="140"/>
    </row>
    <row r="1011" spans="9:11" ht="15">
      <c r="I1011" s="140"/>
      <c r="J1011" s="140"/>
      <c r="K1011" s="140"/>
    </row>
    <row r="1012" spans="9:11" ht="15">
      <c r="I1012" s="140"/>
      <c r="J1012" s="140"/>
      <c r="K1012" s="140"/>
    </row>
    <row r="1013" spans="9:11" ht="15">
      <c r="I1013" s="140"/>
      <c r="J1013" s="140"/>
      <c r="K1013" s="140"/>
    </row>
    <row r="1014" spans="9:11" ht="15">
      <c r="I1014" s="140"/>
      <c r="J1014" s="140"/>
      <c r="K1014" s="140"/>
    </row>
    <row r="1015" spans="9:11" ht="15">
      <c r="I1015" s="140"/>
      <c r="J1015" s="140"/>
      <c r="K1015" s="140"/>
    </row>
    <row r="1016" spans="9:11" ht="15">
      <c r="I1016" s="140"/>
      <c r="J1016" s="140"/>
      <c r="K1016" s="140"/>
    </row>
    <row r="1017" spans="9:11" ht="15">
      <c r="I1017" s="140"/>
      <c r="J1017" s="140"/>
      <c r="K1017" s="140"/>
    </row>
    <row r="1018" spans="9:11" ht="15">
      <c r="I1018" s="140"/>
      <c r="J1018" s="140"/>
      <c r="K1018" s="140"/>
    </row>
    <row r="1019" spans="9:11" ht="15">
      <c r="I1019" s="140"/>
      <c r="J1019" s="140"/>
      <c r="K1019" s="140"/>
    </row>
    <row r="1020" spans="9:11" ht="15">
      <c r="I1020" s="140"/>
      <c r="J1020" s="140"/>
      <c r="K1020" s="140"/>
    </row>
    <row r="1021" spans="9:11" ht="15">
      <c r="I1021" s="140"/>
      <c r="J1021" s="140"/>
      <c r="K1021" s="140"/>
    </row>
    <row r="1022" spans="9:11" ht="15">
      <c r="I1022" s="140"/>
      <c r="J1022" s="140"/>
      <c r="K1022" s="140"/>
    </row>
    <row r="1023" spans="9:11" ht="15">
      <c r="I1023" s="140"/>
      <c r="J1023" s="140"/>
      <c r="K1023" s="140"/>
    </row>
    <row r="1024" spans="9:11" ht="15">
      <c r="I1024" s="140"/>
      <c r="J1024" s="140"/>
      <c r="K1024" s="140"/>
    </row>
    <row r="1025" spans="9:11" ht="15">
      <c r="I1025" s="140"/>
      <c r="J1025" s="140"/>
      <c r="K1025" s="140"/>
    </row>
    <row r="1026" spans="9:11" ht="15">
      <c r="I1026" s="140"/>
      <c r="J1026" s="140"/>
      <c r="K1026" s="140"/>
    </row>
    <row r="1027" spans="9:11" ht="15">
      <c r="I1027" s="140"/>
      <c r="J1027" s="140"/>
      <c r="K1027" s="140"/>
    </row>
    <row r="1028" spans="9:11" ht="15">
      <c r="I1028" s="140"/>
      <c r="J1028" s="140"/>
      <c r="K1028" s="140"/>
    </row>
    <row r="1029" spans="9:11" ht="15">
      <c r="I1029" s="140"/>
      <c r="J1029" s="140"/>
      <c r="K1029" s="140"/>
    </row>
    <row r="1030" spans="9:11" ht="15">
      <c r="I1030" s="140"/>
      <c r="J1030" s="140"/>
      <c r="K1030" s="140"/>
    </row>
    <row r="1031" spans="9:11" ht="15">
      <c r="I1031" s="140"/>
      <c r="J1031" s="140"/>
      <c r="K1031" s="140"/>
    </row>
    <row r="1032" spans="9:11" ht="15">
      <c r="I1032" s="140"/>
      <c r="J1032" s="140"/>
      <c r="K1032" s="140"/>
    </row>
    <row r="1033" spans="9:11" ht="15">
      <c r="I1033" s="140"/>
      <c r="J1033" s="140"/>
      <c r="K1033" s="140"/>
    </row>
    <row r="1034" spans="9:11" ht="15">
      <c r="I1034" s="140"/>
      <c r="J1034" s="140"/>
      <c r="K1034" s="140"/>
    </row>
    <row r="1035" spans="9:11" ht="15">
      <c r="I1035" s="140"/>
      <c r="J1035" s="140"/>
      <c r="K1035" s="140"/>
    </row>
    <row r="1036" spans="9:11" ht="15">
      <c r="I1036" s="140"/>
      <c r="J1036" s="140"/>
      <c r="K1036" s="140"/>
    </row>
    <row r="1037" spans="9:11" ht="15">
      <c r="I1037" s="140"/>
      <c r="J1037" s="140"/>
      <c r="K1037" s="140"/>
    </row>
    <row r="1038" spans="9:11" ht="15">
      <c r="I1038" s="140"/>
      <c r="J1038" s="140"/>
      <c r="K1038" s="140"/>
    </row>
    <row r="1039" spans="9:11" ht="15">
      <c r="I1039" s="140"/>
      <c r="J1039" s="140"/>
      <c r="K1039" s="140"/>
    </row>
    <row r="1040" spans="9:11" ht="15">
      <c r="I1040" s="140"/>
      <c r="J1040" s="140"/>
      <c r="K1040" s="140"/>
    </row>
    <row r="1041" spans="9:11" ht="15">
      <c r="I1041" s="140"/>
      <c r="J1041" s="140"/>
      <c r="K1041" s="140"/>
    </row>
    <row r="1042" spans="9:11" ht="15">
      <c r="I1042" s="140"/>
      <c r="J1042" s="140"/>
      <c r="K1042" s="140"/>
    </row>
    <row r="1043" spans="9:11" ht="15">
      <c r="I1043" s="140"/>
      <c r="J1043" s="140"/>
      <c r="K1043" s="140"/>
    </row>
    <row r="1044" spans="9:11" ht="15">
      <c r="I1044" s="140"/>
      <c r="J1044" s="140"/>
      <c r="K1044" s="140"/>
    </row>
    <row r="1045" spans="9:11" ht="15">
      <c r="I1045" s="140"/>
      <c r="J1045" s="140"/>
      <c r="K1045" s="140"/>
    </row>
    <row r="1046" spans="9:11" ht="15">
      <c r="I1046" s="140"/>
      <c r="J1046" s="140"/>
      <c r="K1046" s="140"/>
    </row>
    <row r="1047" spans="9:11" ht="15">
      <c r="I1047" s="140"/>
      <c r="J1047" s="140"/>
      <c r="K1047" s="140"/>
    </row>
    <row r="1048" spans="9:11" ht="15">
      <c r="I1048" s="140"/>
      <c r="J1048" s="140"/>
      <c r="K1048" s="140"/>
    </row>
    <row r="1049" spans="9:11" ht="15">
      <c r="I1049" s="140"/>
      <c r="J1049" s="140"/>
      <c r="K1049" s="140"/>
    </row>
    <row r="1050" spans="9:11" ht="15">
      <c r="I1050" s="140"/>
      <c r="J1050" s="140"/>
      <c r="K1050" s="140"/>
    </row>
    <row r="1051" spans="9:11" ht="15">
      <c r="I1051" s="140"/>
      <c r="J1051" s="140"/>
      <c r="K1051" s="140"/>
    </row>
    <row r="1052" spans="9:11" ht="15">
      <c r="I1052" s="140"/>
      <c r="J1052" s="140"/>
      <c r="K1052" s="140"/>
    </row>
    <row r="1053" spans="9:11" ht="15">
      <c r="I1053" s="140"/>
      <c r="J1053" s="140"/>
      <c r="K1053" s="140"/>
    </row>
    <row r="1054" spans="9:11" ht="15">
      <c r="I1054" s="140"/>
      <c r="J1054" s="140"/>
      <c r="K1054" s="140"/>
    </row>
    <row r="1055" spans="9:11" ht="15">
      <c r="I1055" s="140"/>
      <c r="J1055" s="140"/>
      <c r="K1055" s="140"/>
    </row>
    <row r="1056" spans="9:11" ht="15">
      <c r="I1056" s="140"/>
      <c r="J1056" s="140"/>
      <c r="K1056" s="140"/>
    </row>
    <row r="1057" spans="9:11" ht="15">
      <c r="I1057" s="140"/>
      <c r="J1057" s="140"/>
      <c r="K1057" s="140"/>
    </row>
    <row r="1058" spans="9:11" ht="15">
      <c r="I1058" s="140"/>
      <c r="J1058" s="140"/>
      <c r="K1058" s="140"/>
    </row>
    <row r="1059" spans="9:11" ht="15">
      <c r="I1059" s="140"/>
      <c r="J1059" s="140"/>
      <c r="K1059" s="140"/>
    </row>
    <row r="1060" spans="9:11" ht="15">
      <c r="I1060" s="140"/>
      <c r="J1060" s="140"/>
      <c r="K1060" s="140"/>
    </row>
    <row r="1061" spans="9:11" ht="15">
      <c r="I1061" s="140"/>
      <c r="J1061" s="140"/>
      <c r="K1061" s="140"/>
    </row>
    <row r="1062" spans="9:11" ht="15">
      <c r="I1062" s="140"/>
      <c r="J1062" s="140"/>
      <c r="K1062" s="140"/>
    </row>
    <row r="1063" spans="9:11" ht="15">
      <c r="I1063" s="140"/>
      <c r="J1063" s="140"/>
      <c r="K1063" s="140"/>
    </row>
    <row r="1064" spans="9:11" ht="15">
      <c r="I1064" s="140"/>
      <c r="J1064" s="140"/>
      <c r="K1064" s="140"/>
    </row>
    <row r="1065" spans="9:11" ht="15">
      <c r="I1065" s="140"/>
      <c r="J1065" s="140"/>
      <c r="K1065" s="140"/>
    </row>
    <row r="1066" spans="9:11" ht="15">
      <c r="I1066" s="140"/>
      <c r="J1066" s="140"/>
      <c r="K1066" s="140"/>
    </row>
    <row r="1067" spans="9:11" ht="15">
      <c r="I1067" s="140"/>
      <c r="J1067" s="140"/>
      <c r="K1067" s="140"/>
    </row>
    <row r="1068" spans="9:11" ht="15">
      <c r="I1068" s="140"/>
      <c r="J1068" s="140"/>
      <c r="K1068" s="140"/>
    </row>
    <row r="1069" spans="9:11" ht="15">
      <c r="I1069" s="140"/>
      <c r="J1069" s="140"/>
      <c r="K1069" s="140"/>
    </row>
    <row r="1070" spans="9:11" ht="15">
      <c r="I1070" s="140"/>
      <c r="J1070" s="140"/>
      <c r="K1070" s="140"/>
    </row>
    <row r="1071" spans="9:11" ht="15">
      <c r="I1071" s="140"/>
      <c r="J1071" s="140"/>
      <c r="K1071" s="140"/>
    </row>
    <row r="1072" spans="9:11" ht="15">
      <c r="I1072" s="140"/>
      <c r="J1072" s="140"/>
      <c r="K1072" s="140"/>
    </row>
    <row r="1073" spans="9:11" ht="15">
      <c r="I1073" s="140"/>
      <c r="J1073" s="140"/>
      <c r="K1073" s="140"/>
    </row>
    <row r="1074" spans="9:11" ht="15">
      <c r="I1074" s="140"/>
      <c r="J1074" s="140"/>
      <c r="K1074" s="140"/>
    </row>
    <row r="1075" spans="9:11" ht="15">
      <c r="I1075" s="140"/>
      <c r="J1075" s="140"/>
      <c r="K1075" s="140"/>
    </row>
    <row r="1076" spans="9:11" ht="15">
      <c r="I1076" s="140"/>
      <c r="J1076" s="140"/>
      <c r="K1076" s="140"/>
    </row>
    <row r="1077" spans="9:11" ht="15">
      <c r="I1077" s="140"/>
      <c r="J1077" s="140"/>
      <c r="K1077" s="140"/>
    </row>
    <row r="1078" spans="9:11" ht="15">
      <c r="I1078" s="140"/>
      <c r="J1078" s="140"/>
      <c r="K1078" s="140"/>
    </row>
    <row r="1079" spans="9:11" ht="15">
      <c r="I1079" s="140"/>
      <c r="J1079" s="140"/>
      <c r="K1079" s="140"/>
    </row>
    <row r="1080" spans="9:11" ht="15">
      <c r="I1080" s="140"/>
      <c r="J1080" s="140"/>
      <c r="K1080" s="140"/>
    </row>
    <row r="1081" spans="9:11" ht="15">
      <c r="I1081" s="140"/>
      <c r="J1081" s="140"/>
      <c r="K1081" s="140"/>
    </row>
    <row r="1082" spans="9:11" ht="15">
      <c r="I1082" s="140"/>
      <c r="J1082" s="140"/>
      <c r="K1082" s="140"/>
    </row>
    <row r="1083" spans="9:11" ht="15">
      <c r="I1083" s="140"/>
      <c r="J1083" s="140"/>
      <c r="K1083" s="140"/>
    </row>
    <row r="1084" spans="9:11" ht="15">
      <c r="I1084" s="140"/>
      <c r="J1084" s="140"/>
      <c r="K1084" s="140"/>
    </row>
    <row r="1085" spans="9:11" ht="15">
      <c r="I1085" s="140"/>
      <c r="J1085" s="140"/>
      <c r="K1085" s="140"/>
    </row>
    <row r="1086" spans="9:11" ht="15">
      <c r="I1086" s="140"/>
      <c r="J1086" s="140"/>
      <c r="K1086" s="140"/>
    </row>
    <row r="1087" spans="9:11" ht="15">
      <c r="I1087" s="140"/>
      <c r="J1087" s="140"/>
      <c r="K1087" s="140"/>
    </row>
    <row r="1088" spans="9:11" ht="15">
      <c r="I1088" s="140"/>
      <c r="J1088" s="140"/>
      <c r="K1088" s="140"/>
    </row>
    <row r="1089" spans="9:11" ht="15">
      <c r="I1089" s="140"/>
      <c r="J1089" s="140"/>
      <c r="K1089" s="140"/>
    </row>
    <row r="1090" spans="9:11" ht="15">
      <c r="I1090" s="140"/>
      <c r="J1090" s="140"/>
      <c r="K1090" s="140"/>
    </row>
    <row r="1091" spans="9:11" ht="15">
      <c r="I1091" s="140"/>
      <c r="J1091" s="140"/>
      <c r="K1091" s="140"/>
    </row>
    <row r="1092" spans="9:11" ht="15">
      <c r="I1092" s="140"/>
      <c r="J1092" s="140"/>
      <c r="K1092" s="140"/>
    </row>
    <row r="1093" spans="9:11" ht="15">
      <c r="I1093" s="140"/>
      <c r="J1093" s="140"/>
      <c r="K1093" s="140"/>
    </row>
    <row r="1094" spans="9:11" ht="15">
      <c r="I1094" s="140"/>
      <c r="J1094" s="140"/>
      <c r="K1094" s="140"/>
    </row>
    <row r="1095" spans="9:11" ht="15">
      <c r="I1095" s="140"/>
      <c r="J1095" s="140"/>
      <c r="K1095" s="140"/>
    </row>
    <row r="1096" spans="9:11" ht="15">
      <c r="I1096" s="140"/>
      <c r="J1096" s="140"/>
      <c r="K1096" s="140"/>
    </row>
    <row r="1097" spans="9:11" ht="15">
      <c r="I1097" s="140"/>
      <c r="J1097" s="140"/>
      <c r="K1097" s="140"/>
    </row>
    <row r="1098" spans="9:11" ht="15">
      <c r="I1098" s="140"/>
      <c r="J1098" s="140"/>
      <c r="K1098" s="140"/>
    </row>
    <row r="1099" spans="9:11" ht="15">
      <c r="I1099" s="140"/>
      <c r="J1099" s="140"/>
      <c r="K1099" s="140"/>
    </row>
    <row r="1100" spans="9:11" ht="15">
      <c r="I1100" s="140"/>
      <c r="J1100" s="140"/>
      <c r="K1100" s="140"/>
    </row>
    <row r="1101" spans="9:11" ht="15">
      <c r="I1101" s="140"/>
      <c r="J1101" s="140"/>
      <c r="K1101" s="140"/>
    </row>
    <row r="1102" spans="9:11" ht="15">
      <c r="I1102" s="140"/>
      <c r="J1102" s="140"/>
      <c r="K1102" s="140"/>
    </row>
    <row r="1103" spans="9:11" ht="15">
      <c r="I1103" s="140"/>
      <c r="J1103" s="140"/>
      <c r="K1103" s="140"/>
    </row>
    <row r="1104" spans="9:11" ht="15">
      <c r="I1104" s="140"/>
      <c r="J1104" s="140"/>
      <c r="K1104" s="140"/>
    </row>
    <row r="1105" spans="9:11" ht="15">
      <c r="I1105" s="140"/>
      <c r="J1105" s="140"/>
      <c r="K1105" s="140"/>
    </row>
    <row r="1106" spans="9:11" ht="15">
      <c r="I1106" s="140"/>
      <c r="J1106" s="140"/>
      <c r="K1106" s="140"/>
    </row>
    <row r="1107" spans="9:11" ht="15">
      <c r="I1107" s="140"/>
      <c r="J1107" s="140"/>
      <c r="K1107" s="140"/>
    </row>
    <row r="1108" spans="9:11" ht="15">
      <c r="I1108" s="140"/>
      <c r="J1108" s="140"/>
      <c r="K1108" s="140"/>
    </row>
    <row r="1109" spans="9:11" ht="15">
      <c r="I1109" s="140"/>
      <c r="J1109" s="140"/>
      <c r="K1109" s="140"/>
    </row>
    <row r="1110" spans="9:11" ht="15">
      <c r="I1110" s="140"/>
      <c r="J1110" s="140"/>
      <c r="K1110" s="140"/>
    </row>
    <row r="1111" spans="9:11" ht="15">
      <c r="I1111" s="140"/>
      <c r="J1111" s="140"/>
      <c r="K1111" s="140"/>
    </row>
    <row r="1112" spans="9:11" ht="15">
      <c r="I1112" s="140"/>
      <c r="J1112" s="140"/>
      <c r="K1112" s="140"/>
    </row>
    <row r="1113" spans="9:11" ht="15">
      <c r="I1113" s="140"/>
      <c r="J1113" s="140"/>
      <c r="K1113" s="140"/>
    </row>
    <row r="1114" spans="9:11" ht="15">
      <c r="I1114" s="140"/>
      <c r="J1114" s="140"/>
      <c r="K1114" s="140"/>
    </row>
    <row r="1115" spans="9:11" ht="15">
      <c r="I1115" s="140"/>
      <c r="J1115" s="140"/>
      <c r="K1115" s="140"/>
    </row>
    <row r="1116" spans="9:11" ht="15">
      <c r="I1116" s="140"/>
      <c r="J1116" s="140"/>
      <c r="K1116" s="140"/>
    </row>
    <row r="1117" spans="9:11" ht="15">
      <c r="I1117" s="140"/>
      <c r="J1117" s="140"/>
      <c r="K1117" s="140"/>
    </row>
    <row r="1118" spans="9:11" ht="15">
      <c r="I1118" s="140"/>
      <c r="J1118" s="140"/>
      <c r="K1118" s="140"/>
    </row>
    <row r="1119" spans="9:11" ht="15">
      <c r="I1119" s="140"/>
      <c r="J1119" s="140"/>
      <c r="K1119" s="140"/>
    </row>
    <row r="1120" spans="9:11" ht="15">
      <c r="I1120" s="140"/>
      <c r="J1120" s="140"/>
      <c r="K1120" s="140"/>
    </row>
    <row r="1121" spans="9:11" ht="15">
      <c r="I1121" s="140"/>
      <c r="J1121" s="140"/>
      <c r="K1121" s="140"/>
    </row>
    <row r="1122" spans="9:11" ht="15">
      <c r="I1122" s="140"/>
      <c r="J1122" s="140"/>
      <c r="K1122" s="140"/>
    </row>
    <row r="1123" spans="9:11" ht="15">
      <c r="I1123" s="140"/>
      <c r="J1123" s="140"/>
      <c r="K1123" s="140"/>
    </row>
    <row r="1124" spans="9:11" ht="15">
      <c r="I1124" s="140"/>
      <c r="J1124" s="140"/>
      <c r="K1124" s="140"/>
    </row>
    <row r="1125" spans="9:11" ht="15">
      <c r="I1125" s="140"/>
      <c r="J1125" s="140"/>
      <c r="K1125" s="140"/>
    </row>
    <row r="1126" spans="9:11" ht="15">
      <c r="I1126" s="140"/>
      <c r="J1126" s="140"/>
      <c r="K1126" s="140"/>
    </row>
    <row r="1127" spans="9:11" ht="15">
      <c r="I1127" s="140"/>
      <c r="J1127" s="140"/>
      <c r="K1127" s="140"/>
    </row>
    <row r="1128" spans="9:11" ht="15">
      <c r="I1128" s="140"/>
      <c r="J1128" s="140"/>
      <c r="K1128" s="140"/>
    </row>
    <row r="1129" spans="9:11" ht="15">
      <c r="I1129" s="140"/>
      <c r="J1129" s="140"/>
      <c r="K1129" s="140"/>
    </row>
    <row r="1130" spans="9:11" ht="15">
      <c r="I1130" s="140"/>
      <c r="J1130" s="140"/>
      <c r="K1130" s="140"/>
    </row>
    <row r="1131" spans="9:11" ht="15">
      <c r="I1131" s="140"/>
      <c r="J1131" s="140"/>
      <c r="K1131" s="140"/>
    </row>
    <row r="1132" spans="9:11" ht="15">
      <c r="I1132" s="140"/>
      <c r="J1132" s="140"/>
      <c r="K1132" s="140"/>
    </row>
    <row r="1133" spans="9:11" ht="15">
      <c r="I1133" s="140"/>
      <c r="J1133" s="140"/>
      <c r="K1133" s="140"/>
    </row>
    <row r="1134" spans="9:11" ht="15">
      <c r="I1134" s="140"/>
      <c r="J1134" s="140"/>
      <c r="K1134" s="140"/>
    </row>
    <row r="1135" spans="9:11" ht="15">
      <c r="I1135" s="140"/>
      <c r="J1135" s="140"/>
      <c r="K1135" s="140"/>
    </row>
    <row r="1136" spans="9:11" ht="15">
      <c r="I1136" s="140"/>
      <c r="J1136" s="140"/>
      <c r="K1136" s="140"/>
    </row>
    <row r="1137" spans="9:11" ht="15">
      <c r="I1137" s="140"/>
      <c r="J1137" s="140"/>
      <c r="K1137" s="140"/>
    </row>
    <row r="1138" spans="9:11" ht="15">
      <c r="I1138" s="140"/>
      <c r="J1138" s="140"/>
      <c r="K1138" s="140"/>
    </row>
    <row r="1139" spans="9:11" ht="15">
      <c r="I1139" s="140"/>
      <c r="J1139" s="140"/>
      <c r="K1139" s="140"/>
    </row>
    <row r="1140" spans="9:11" ht="15">
      <c r="I1140" s="140"/>
      <c r="J1140" s="140"/>
      <c r="K1140" s="140"/>
    </row>
    <row r="1141" spans="9:11" ht="15">
      <c r="I1141" s="140"/>
      <c r="J1141" s="140"/>
      <c r="K1141" s="140"/>
    </row>
    <row r="1142" spans="9:11" ht="15">
      <c r="I1142" s="140"/>
      <c r="J1142" s="140"/>
      <c r="K1142" s="140"/>
    </row>
    <row r="1143" spans="9:11" ht="15">
      <c r="I1143" s="140"/>
      <c r="J1143" s="140"/>
      <c r="K1143" s="140"/>
    </row>
    <row r="1144" spans="9:11" ht="15">
      <c r="I1144" s="140"/>
      <c r="J1144" s="140"/>
      <c r="K1144" s="140"/>
    </row>
    <row r="1145" spans="9:11" ht="15">
      <c r="I1145" s="140"/>
      <c r="J1145" s="140"/>
      <c r="K1145" s="140"/>
    </row>
    <row r="1146" spans="9:11" ht="15">
      <c r="I1146" s="140"/>
      <c r="J1146" s="140"/>
      <c r="K1146" s="140"/>
    </row>
    <row r="1147" spans="9:11" ht="15">
      <c r="I1147" s="140"/>
      <c r="J1147" s="140"/>
      <c r="K1147" s="140"/>
    </row>
    <row r="1148" spans="9:11" ht="15">
      <c r="I1148" s="140"/>
      <c r="J1148" s="140"/>
      <c r="K1148" s="140"/>
    </row>
    <row r="1149" spans="9:11" ht="15">
      <c r="I1149" s="140"/>
      <c r="J1149" s="140"/>
      <c r="K1149" s="140"/>
    </row>
    <row r="1150" spans="9:11" ht="15">
      <c r="I1150" s="140"/>
      <c r="J1150" s="140"/>
      <c r="K1150" s="140"/>
    </row>
    <row r="1151" spans="9:11" ht="15">
      <c r="I1151" s="140"/>
      <c r="J1151" s="140"/>
      <c r="K1151" s="140"/>
    </row>
    <row r="1152" spans="9:11" ht="15">
      <c r="I1152" s="140"/>
      <c r="J1152" s="140"/>
      <c r="K1152" s="140"/>
    </row>
    <row r="1153" spans="9:11" ht="15">
      <c r="I1153" s="140"/>
      <c r="J1153" s="140"/>
      <c r="K1153" s="140"/>
    </row>
    <row r="1154" spans="9:11" ht="15">
      <c r="I1154" s="140"/>
      <c r="J1154" s="140"/>
      <c r="K1154" s="140"/>
    </row>
    <row r="1155" spans="9:11" ht="15">
      <c r="I1155" s="140"/>
      <c r="J1155" s="140"/>
      <c r="K1155" s="140"/>
    </row>
    <row r="1156" spans="9:11" ht="15">
      <c r="I1156" s="140"/>
      <c r="J1156" s="140"/>
      <c r="K1156" s="140"/>
    </row>
    <row r="1157" spans="9:11" ht="15">
      <c r="I1157" s="140"/>
      <c r="J1157" s="140"/>
      <c r="K1157" s="140"/>
    </row>
    <row r="1158" spans="9:11" ht="15">
      <c r="I1158" s="140"/>
      <c r="J1158" s="140"/>
      <c r="K1158" s="140"/>
    </row>
    <row r="1159" spans="9:11" ht="15">
      <c r="I1159" s="140"/>
      <c r="J1159" s="140"/>
      <c r="K1159" s="140"/>
    </row>
    <row r="1160" spans="9:11" ht="15">
      <c r="I1160" s="140"/>
      <c r="J1160" s="140"/>
      <c r="K1160" s="140"/>
    </row>
    <row r="1161" spans="9:11" ht="15">
      <c r="I1161" s="140"/>
      <c r="J1161" s="140"/>
      <c r="K1161" s="140"/>
    </row>
    <row r="1162" spans="9:11" ht="15">
      <c r="I1162" s="140"/>
      <c r="J1162" s="140"/>
      <c r="K1162" s="140"/>
    </row>
    <row r="1163" spans="9:11" ht="15">
      <c r="I1163" s="140"/>
      <c r="J1163" s="140"/>
      <c r="K1163" s="140"/>
    </row>
    <row r="1164" spans="9:11" ht="15">
      <c r="I1164" s="140"/>
      <c r="J1164" s="140"/>
      <c r="K1164" s="140"/>
    </row>
    <row r="1165" spans="9:11" ht="15">
      <c r="I1165" s="140"/>
      <c r="J1165" s="140"/>
      <c r="K1165" s="140"/>
    </row>
    <row r="1166" spans="9:11" ht="15">
      <c r="I1166" s="140"/>
      <c r="J1166" s="140"/>
      <c r="K1166" s="140"/>
    </row>
    <row r="1167" spans="9:11" ht="15">
      <c r="I1167" s="140"/>
      <c r="J1167" s="140"/>
      <c r="K1167" s="140"/>
    </row>
    <row r="1168" spans="9:11" ht="15">
      <c r="I1168" s="140"/>
      <c r="J1168" s="140"/>
      <c r="K1168" s="140"/>
    </row>
    <row r="1169" spans="9:11" ht="15">
      <c r="I1169" s="140"/>
      <c r="J1169" s="140"/>
      <c r="K1169" s="140"/>
    </row>
    <row r="1170" spans="9:11" ht="15">
      <c r="I1170" s="140"/>
      <c r="J1170" s="140"/>
      <c r="K1170" s="140"/>
    </row>
    <row r="1171" spans="9:11" ht="15">
      <c r="I1171" s="140"/>
      <c r="J1171" s="140"/>
      <c r="K1171" s="140"/>
    </row>
    <row r="1172" spans="9:11" ht="15">
      <c r="I1172" s="140"/>
      <c r="J1172" s="140"/>
      <c r="K1172" s="140"/>
    </row>
    <row r="1173" spans="9:11" ht="15">
      <c r="I1173" s="140"/>
      <c r="J1173" s="140"/>
      <c r="K1173" s="140"/>
    </row>
    <row r="1174" spans="9:11" ht="15">
      <c r="I1174" s="140"/>
      <c r="J1174" s="140"/>
      <c r="K1174" s="140"/>
    </row>
    <row r="1175" spans="9:11" ht="15">
      <c r="I1175" s="140"/>
      <c r="J1175" s="140"/>
      <c r="K1175" s="140"/>
    </row>
    <row r="1176" spans="9:11" ht="15">
      <c r="I1176" s="140"/>
      <c r="J1176" s="140"/>
      <c r="K1176" s="140"/>
    </row>
    <row r="1177" spans="9:11" ht="15">
      <c r="I1177" s="140"/>
      <c r="J1177" s="140"/>
      <c r="K1177" s="140"/>
    </row>
    <row r="1178" spans="9:11" ht="15">
      <c r="I1178" s="140"/>
      <c r="J1178" s="140"/>
      <c r="K1178" s="140"/>
    </row>
    <row r="1179" spans="9:11" ht="15">
      <c r="I1179" s="140"/>
      <c r="J1179" s="140"/>
      <c r="K1179" s="140"/>
    </row>
    <row r="1180" spans="9:11" ht="15">
      <c r="I1180" s="140"/>
      <c r="J1180" s="140"/>
      <c r="K1180" s="140"/>
    </row>
    <row r="1181" spans="9:11" ht="15">
      <c r="I1181" s="140"/>
      <c r="J1181" s="140"/>
      <c r="K1181" s="140"/>
    </row>
    <row r="1182" spans="9:11" ht="15">
      <c r="I1182" s="140"/>
      <c r="J1182" s="140"/>
      <c r="K1182" s="140"/>
    </row>
    <row r="1183" spans="9:11" ht="15">
      <c r="I1183" s="140"/>
      <c r="J1183" s="140"/>
      <c r="K1183" s="140"/>
    </row>
    <row r="1184" spans="9:11" ht="15">
      <c r="I1184" s="140"/>
      <c r="J1184" s="140"/>
      <c r="K1184" s="140"/>
    </row>
    <row r="1185" spans="9:11" ht="15">
      <c r="I1185" s="140"/>
      <c r="J1185" s="140"/>
      <c r="K1185" s="140"/>
    </row>
    <row r="1186" spans="9:11" ht="15">
      <c r="I1186" s="140"/>
      <c r="J1186" s="140"/>
      <c r="K1186" s="140"/>
    </row>
    <row r="1187" spans="9:11" ht="15">
      <c r="I1187" s="140"/>
      <c r="J1187" s="140"/>
      <c r="K1187" s="140"/>
    </row>
    <row r="1188" spans="9:11" ht="15">
      <c r="I1188" s="140"/>
      <c r="J1188" s="140"/>
      <c r="K1188" s="140"/>
    </row>
    <row r="1189" spans="9:11" ht="15">
      <c r="I1189" s="140"/>
      <c r="J1189" s="140"/>
      <c r="K1189" s="140"/>
    </row>
    <row r="1190" spans="9:11" ht="15">
      <c r="I1190" s="140"/>
      <c r="J1190" s="140"/>
      <c r="K1190" s="140"/>
    </row>
    <row r="1191" spans="9:11" ht="15">
      <c r="I1191" s="140"/>
      <c r="J1191" s="140"/>
      <c r="K1191" s="140"/>
    </row>
    <row r="1192" spans="9:11" ht="15">
      <c r="I1192" s="140"/>
      <c r="J1192" s="140"/>
      <c r="K1192" s="140"/>
    </row>
    <row r="1193" spans="9:11" ht="15">
      <c r="I1193" s="140"/>
      <c r="J1193" s="140"/>
      <c r="K1193" s="140"/>
    </row>
    <row r="1194" spans="9:11" ht="15">
      <c r="I1194" s="140"/>
      <c r="J1194" s="140"/>
      <c r="K1194" s="140"/>
    </row>
    <row r="1195" spans="9:11" ht="15">
      <c r="I1195" s="140"/>
      <c r="J1195" s="140"/>
      <c r="K1195" s="140"/>
    </row>
    <row r="1196" spans="9:11" ht="15">
      <c r="I1196" s="140"/>
      <c r="J1196" s="140"/>
      <c r="K1196" s="140"/>
    </row>
    <row r="1197" spans="9:11" ht="15">
      <c r="I1197" s="140"/>
      <c r="J1197" s="140"/>
      <c r="K1197" s="140"/>
    </row>
    <row r="1198" spans="9:11" ht="15">
      <c r="I1198" s="140"/>
      <c r="J1198" s="140"/>
      <c r="K1198" s="140"/>
    </row>
    <row r="1199" spans="9:11" ht="15">
      <c r="I1199" s="140"/>
      <c r="J1199" s="140"/>
      <c r="K1199" s="140"/>
    </row>
    <row r="1200" spans="9:11" ht="15">
      <c r="I1200" s="140"/>
      <c r="J1200" s="140"/>
      <c r="K1200" s="140"/>
    </row>
    <row r="1201" spans="9:11" ht="15">
      <c r="I1201" s="140"/>
      <c r="J1201" s="140"/>
      <c r="K1201" s="140"/>
    </row>
    <row r="1202" spans="9:11" ht="15">
      <c r="I1202" s="140"/>
      <c r="J1202" s="140"/>
      <c r="K1202" s="140"/>
    </row>
    <row r="1203" spans="9:11" ht="15">
      <c r="I1203" s="140"/>
      <c r="J1203" s="140"/>
      <c r="K1203" s="140"/>
    </row>
    <row r="1204" spans="9:11" ht="15">
      <c r="I1204" s="140"/>
      <c r="J1204" s="140"/>
      <c r="K1204" s="140"/>
    </row>
    <row r="1205" spans="9:11" ht="15">
      <c r="I1205" s="140"/>
      <c r="J1205" s="140"/>
      <c r="K1205" s="140"/>
    </row>
    <row r="1206" spans="9:11" ht="15">
      <c r="I1206" s="140"/>
      <c r="J1206" s="140"/>
      <c r="K1206" s="140"/>
    </row>
    <row r="1207" spans="9:11" ht="15">
      <c r="I1207" s="140"/>
      <c r="J1207" s="140"/>
      <c r="K1207" s="140"/>
    </row>
    <row r="1208" spans="9:11" ht="15">
      <c r="I1208" s="140"/>
      <c r="J1208" s="140"/>
      <c r="K1208" s="140"/>
    </row>
    <row r="1209" spans="9:11" ht="15">
      <c r="I1209" s="140"/>
      <c r="J1209" s="140"/>
      <c r="K1209" s="140"/>
    </row>
    <row r="1210" spans="9:11" ht="15">
      <c r="I1210" s="140"/>
      <c r="J1210" s="140"/>
      <c r="K1210" s="140"/>
    </row>
    <row r="1211" spans="9:11" ht="15">
      <c r="I1211" s="140"/>
      <c r="J1211" s="140"/>
      <c r="K1211" s="140"/>
    </row>
    <row r="1212" spans="9:11" ht="15">
      <c r="I1212" s="140"/>
      <c r="J1212" s="140"/>
      <c r="K1212" s="140"/>
    </row>
    <row r="1213" spans="9:11" ht="15">
      <c r="I1213" s="140"/>
      <c r="J1213" s="140"/>
      <c r="K1213" s="140"/>
    </row>
    <row r="1214" spans="9:11" ht="15">
      <c r="I1214" s="140"/>
      <c r="J1214" s="140"/>
      <c r="K1214" s="140"/>
    </row>
    <row r="1215" spans="9:11" ht="15">
      <c r="I1215" s="140"/>
      <c r="J1215" s="140"/>
      <c r="K1215" s="140"/>
    </row>
    <row r="1216" spans="9:11" ht="15">
      <c r="I1216" s="140"/>
      <c r="J1216" s="140"/>
      <c r="K1216" s="140"/>
    </row>
    <row r="1217" spans="9:11" ht="15">
      <c r="I1217" s="140"/>
      <c r="J1217" s="140"/>
      <c r="K1217" s="140"/>
    </row>
    <row r="1218" spans="9:11" ht="15">
      <c r="I1218" s="140"/>
      <c r="J1218" s="140"/>
      <c r="K1218" s="140"/>
    </row>
    <row r="1219" spans="9:11" ht="15">
      <c r="I1219" s="140"/>
      <c r="J1219" s="140"/>
      <c r="K1219" s="140"/>
    </row>
    <row r="1220" spans="9:11" ht="15">
      <c r="I1220" s="140"/>
      <c r="J1220" s="140"/>
      <c r="K1220" s="140"/>
    </row>
    <row r="1221" spans="9:11" ht="15">
      <c r="I1221" s="140"/>
      <c r="J1221" s="140"/>
      <c r="K1221" s="140"/>
    </row>
    <row r="1222" spans="9:11" ht="15">
      <c r="I1222" s="140"/>
      <c r="J1222" s="140"/>
      <c r="K1222" s="140"/>
    </row>
    <row r="1223" spans="9:11" ht="15">
      <c r="I1223" s="140"/>
      <c r="J1223" s="140"/>
      <c r="K1223" s="140"/>
    </row>
    <row r="1224" spans="9:11" ht="15">
      <c r="I1224" s="140"/>
      <c r="J1224" s="140"/>
      <c r="K1224" s="140"/>
    </row>
    <row r="1225" spans="9:11" ht="15">
      <c r="I1225" s="140"/>
      <c r="J1225" s="140"/>
      <c r="K1225" s="140"/>
    </row>
    <row r="1226" spans="9:11" ht="15">
      <c r="I1226" s="140"/>
      <c r="J1226" s="140"/>
      <c r="K1226" s="140"/>
    </row>
    <row r="1227" spans="9:11" ht="15">
      <c r="I1227" s="140"/>
      <c r="J1227" s="140"/>
      <c r="K1227" s="140"/>
    </row>
    <row r="1228" spans="9:11" ht="15">
      <c r="I1228" s="140"/>
      <c r="J1228" s="140"/>
      <c r="K1228" s="140"/>
    </row>
    <row r="1229" spans="9:11" ht="15">
      <c r="I1229" s="140"/>
      <c r="J1229" s="140"/>
      <c r="K1229" s="140"/>
    </row>
    <row r="1230" spans="9:11" ht="15">
      <c r="I1230" s="140"/>
      <c r="J1230" s="140"/>
      <c r="K1230" s="140"/>
    </row>
    <row r="1231" spans="9:11" ht="15">
      <c r="I1231" s="140"/>
      <c r="J1231" s="140"/>
      <c r="K1231" s="140"/>
    </row>
    <row r="1232" spans="9:11" ht="15">
      <c r="I1232" s="140"/>
      <c r="J1232" s="140"/>
      <c r="K1232" s="140"/>
    </row>
    <row r="1233" spans="9:11" ht="15">
      <c r="I1233" s="140"/>
      <c r="J1233" s="140"/>
      <c r="K1233" s="140"/>
    </row>
    <row r="1234" spans="9:11" ht="15">
      <c r="I1234" s="140"/>
      <c r="J1234" s="140"/>
      <c r="K1234" s="140"/>
    </row>
    <row r="1235" spans="9:11" ht="15">
      <c r="I1235" s="140"/>
      <c r="J1235" s="140"/>
      <c r="K1235" s="140"/>
    </row>
    <row r="1236" spans="9:11" ht="15">
      <c r="I1236" s="140"/>
      <c r="J1236" s="140"/>
      <c r="K1236" s="140"/>
    </row>
    <row r="1237" spans="9:11" ht="15">
      <c r="I1237" s="140"/>
      <c r="J1237" s="140"/>
      <c r="K1237" s="140"/>
    </row>
    <row r="1238" spans="9:11" ht="15">
      <c r="I1238" s="140"/>
      <c r="J1238" s="140"/>
      <c r="K1238" s="140"/>
    </row>
    <row r="1239" spans="9:11" ht="15">
      <c r="I1239" s="140"/>
      <c r="J1239" s="140"/>
      <c r="K1239" s="140"/>
    </row>
    <row r="1240" spans="9:11" ht="15">
      <c r="I1240" s="140"/>
      <c r="J1240" s="140"/>
      <c r="K1240" s="140"/>
    </row>
    <row r="1241" spans="9:11" ht="15">
      <c r="I1241" s="140"/>
      <c r="J1241" s="140"/>
      <c r="K1241" s="140"/>
    </row>
    <row r="1242" spans="9:11" ht="15">
      <c r="I1242" s="140"/>
      <c r="J1242" s="140"/>
      <c r="K1242" s="140"/>
    </row>
    <row r="1243" spans="9:11" ht="15">
      <c r="I1243" s="140"/>
      <c r="J1243" s="140"/>
      <c r="K1243" s="140"/>
    </row>
    <row r="1244" spans="9:11" ht="15">
      <c r="I1244" s="140"/>
      <c r="J1244" s="140"/>
      <c r="K1244" s="140"/>
    </row>
    <row r="1245" spans="9:11" ht="15">
      <c r="I1245" s="140"/>
      <c r="J1245" s="140"/>
      <c r="K1245" s="140"/>
    </row>
    <row r="1246" spans="9:11" ht="15">
      <c r="I1246" s="140"/>
      <c r="J1246" s="140"/>
      <c r="K1246" s="140"/>
    </row>
    <row r="1247" spans="9:11" ht="15">
      <c r="I1247" s="140"/>
      <c r="J1247" s="140"/>
      <c r="K1247" s="140"/>
    </row>
    <row r="1248" spans="9:11" ht="15">
      <c r="I1248" s="140"/>
      <c r="J1248" s="140"/>
      <c r="K1248" s="140"/>
    </row>
    <row r="1249" spans="9:11" ht="15">
      <c r="I1249" s="140"/>
      <c r="J1249" s="140"/>
      <c r="K1249" s="140"/>
    </row>
    <row r="1250" spans="9:11" ht="15">
      <c r="I1250" s="140"/>
      <c r="J1250" s="140"/>
      <c r="K1250" s="140"/>
    </row>
    <row r="1251" spans="9:11" ht="15">
      <c r="I1251" s="140"/>
      <c r="J1251" s="140"/>
      <c r="K1251" s="140"/>
    </row>
    <row r="1252" spans="9:11" ht="15">
      <c r="I1252" s="140"/>
      <c r="J1252" s="140"/>
      <c r="K1252" s="140"/>
    </row>
    <row r="1253" spans="9:11" ht="15">
      <c r="I1253" s="140"/>
      <c r="J1253" s="140"/>
      <c r="K1253" s="140"/>
    </row>
    <row r="1254" spans="9:11" ht="15">
      <c r="I1254" s="140"/>
      <c r="J1254" s="140"/>
      <c r="K1254" s="140"/>
    </row>
    <row r="1255" spans="9:11" ht="15">
      <c r="I1255" s="140"/>
      <c r="J1255" s="140"/>
      <c r="K1255" s="140"/>
    </row>
    <row r="1256" spans="9:11" ht="15">
      <c r="I1256" s="140"/>
      <c r="J1256" s="140"/>
      <c r="K1256" s="140"/>
    </row>
    <row r="1257" spans="9:11" ht="15">
      <c r="I1257" s="140"/>
      <c r="J1257" s="140"/>
      <c r="K1257" s="140"/>
    </row>
    <row r="1258" spans="9:11" ht="15">
      <c r="I1258" s="140"/>
      <c r="J1258" s="140"/>
      <c r="K1258" s="140"/>
    </row>
    <row r="1259" spans="9:11" ht="15">
      <c r="I1259" s="140"/>
      <c r="J1259" s="140"/>
      <c r="K1259" s="140"/>
    </row>
    <row r="1260" spans="9:11" ht="15">
      <c r="I1260" s="140"/>
      <c r="J1260" s="140"/>
      <c r="K1260" s="140"/>
    </row>
    <row r="1261" spans="9:11" ht="15">
      <c r="I1261" s="140"/>
      <c r="J1261" s="140"/>
      <c r="K1261" s="140"/>
    </row>
    <row r="1262" spans="9:11" ht="15">
      <c r="I1262" s="140"/>
      <c r="J1262" s="140"/>
      <c r="K1262" s="140"/>
    </row>
    <row r="1263" spans="9:11" ht="15">
      <c r="I1263" s="140"/>
      <c r="J1263" s="140"/>
      <c r="K1263" s="140"/>
    </row>
    <row r="1264" spans="9:11" ht="15">
      <c r="I1264" s="140"/>
      <c r="J1264" s="140"/>
      <c r="K1264" s="140"/>
    </row>
    <row r="1265" spans="9:11" ht="15">
      <c r="I1265" s="140"/>
      <c r="J1265" s="140"/>
      <c r="K1265" s="140"/>
    </row>
    <row r="1266" spans="9:11" ht="15">
      <c r="I1266" s="140"/>
      <c r="J1266" s="140"/>
      <c r="K1266" s="140"/>
    </row>
    <row r="1267" spans="9:11" ht="15">
      <c r="I1267" s="140"/>
      <c r="J1267" s="140"/>
      <c r="K1267" s="140"/>
    </row>
    <row r="1268" spans="9:11" ht="15">
      <c r="I1268" s="140"/>
      <c r="J1268" s="140"/>
      <c r="K1268" s="140"/>
    </row>
    <row r="1269" spans="9:11" ht="15">
      <c r="I1269" s="140"/>
      <c r="J1269" s="140"/>
      <c r="K1269" s="140"/>
    </row>
    <row r="1270" spans="9:11" ht="15">
      <c r="I1270" s="140"/>
      <c r="J1270" s="140"/>
      <c r="K1270" s="140"/>
    </row>
    <row r="1271" spans="9:11" ht="15">
      <c r="I1271" s="140"/>
      <c r="J1271" s="140"/>
      <c r="K1271" s="140"/>
    </row>
    <row r="1272" spans="9:11" ht="15">
      <c r="I1272" s="140"/>
      <c r="J1272" s="140"/>
      <c r="K1272" s="140"/>
    </row>
    <row r="1273" spans="9:11" ht="15">
      <c r="I1273" s="140"/>
      <c r="J1273" s="140"/>
      <c r="K1273" s="140"/>
    </row>
    <row r="1274" spans="9:11" ht="15">
      <c r="I1274" s="140"/>
      <c r="J1274" s="140"/>
      <c r="K1274" s="140"/>
    </row>
    <row r="1275" spans="9:11" ht="15">
      <c r="I1275" s="140"/>
      <c r="J1275" s="140"/>
      <c r="K1275" s="140"/>
    </row>
    <row r="1276" spans="9:11" ht="15">
      <c r="I1276" s="140"/>
      <c r="J1276" s="140"/>
      <c r="K1276" s="140"/>
    </row>
    <row r="1277" spans="9:11" ht="15">
      <c r="I1277" s="140"/>
      <c r="J1277" s="140"/>
      <c r="K1277" s="140"/>
    </row>
    <row r="1278" spans="9:11" ht="15">
      <c r="I1278" s="140"/>
      <c r="J1278" s="140"/>
      <c r="K1278" s="140"/>
    </row>
    <row r="1279" spans="9:11" ht="15">
      <c r="I1279" s="140"/>
      <c r="J1279" s="140"/>
      <c r="K1279" s="140"/>
    </row>
    <row r="1280" spans="9:11" ht="15">
      <c r="I1280" s="140"/>
      <c r="J1280" s="140"/>
      <c r="K1280" s="140"/>
    </row>
    <row r="1281" spans="9:11" ht="15">
      <c r="I1281" s="140"/>
      <c r="J1281" s="140"/>
      <c r="K1281" s="140"/>
    </row>
    <row r="1282" spans="9:11" ht="15">
      <c r="I1282" s="140"/>
      <c r="J1282" s="140"/>
      <c r="K1282" s="140"/>
    </row>
    <row r="1283" spans="9:11" ht="15">
      <c r="I1283" s="140"/>
      <c r="J1283" s="140"/>
      <c r="K1283" s="140"/>
    </row>
    <row r="1284" spans="9:11" ht="15">
      <c r="I1284" s="140"/>
      <c r="J1284" s="140"/>
      <c r="K1284" s="140"/>
    </row>
    <row r="1285" spans="9:11" ht="15">
      <c r="I1285" s="140"/>
      <c r="J1285" s="140"/>
      <c r="K1285" s="140"/>
    </row>
    <row r="1286" spans="9:11" ht="15">
      <c r="I1286" s="140"/>
      <c r="J1286" s="140"/>
      <c r="K1286" s="140"/>
    </row>
    <row r="1287" spans="9:11" ht="15">
      <c r="I1287" s="140"/>
      <c r="J1287" s="140"/>
      <c r="K1287" s="140"/>
    </row>
    <row r="1288" spans="9:11" ht="15">
      <c r="I1288" s="140"/>
      <c r="J1288" s="140"/>
      <c r="K1288" s="140"/>
    </row>
    <row r="1289" spans="9:11" ht="15">
      <c r="I1289" s="140"/>
      <c r="J1289" s="140"/>
      <c r="K1289" s="140"/>
    </row>
    <row r="1290" spans="9:11" ht="15">
      <c r="I1290" s="140"/>
      <c r="J1290" s="140"/>
      <c r="K1290" s="140"/>
    </row>
    <row r="1291" spans="9:11" ht="15">
      <c r="I1291" s="140"/>
      <c r="J1291" s="140"/>
      <c r="K1291" s="140"/>
    </row>
    <row r="1292" spans="9:11" ht="15">
      <c r="I1292" s="140"/>
      <c r="J1292" s="140"/>
      <c r="K1292" s="140"/>
    </row>
    <row r="1293" spans="9:11" ht="15">
      <c r="I1293" s="140"/>
      <c r="J1293" s="140"/>
      <c r="K1293" s="140"/>
    </row>
    <row r="1294" spans="9:11" ht="15">
      <c r="I1294" s="140"/>
      <c r="J1294" s="140"/>
      <c r="K1294" s="140"/>
    </row>
    <row r="1295" spans="9:11" ht="15">
      <c r="I1295" s="140"/>
      <c r="J1295" s="140"/>
      <c r="K1295" s="140"/>
    </row>
    <row r="1296" spans="9:11" ht="15">
      <c r="I1296" s="140"/>
      <c r="J1296" s="140"/>
      <c r="K1296" s="140"/>
    </row>
    <row r="1297" spans="9:11" ht="15">
      <c r="I1297" s="140"/>
      <c r="J1297" s="140"/>
      <c r="K1297" s="140"/>
    </row>
    <row r="1298" spans="9:11" ht="15">
      <c r="I1298" s="140"/>
      <c r="J1298" s="140"/>
      <c r="K1298" s="140"/>
    </row>
    <row r="1299" spans="9:11" ht="15">
      <c r="I1299" s="140"/>
      <c r="J1299" s="140"/>
      <c r="K1299" s="140"/>
    </row>
    <row r="1300" spans="9:11" ht="15">
      <c r="I1300" s="140"/>
      <c r="J1300" s="140"/>
      <c r="K1300" s="140"/>
    </row>
    <row r="1301" spans="9:11" ht="15">
      <c r="I1301" s="140"/>
      <c r="J1301" s="140"/>
      <c r="K1301" s="140"/>
    </row>
    <row r="1302" spans="9:11" ht="15">
      <c r="I1302" s="140"/>
      <c r="J1302" s="140"/>
      <c r="K1302" s="140"/>
    </row>
    <row r="1303" spans="9:11" ht="15">
      <c r="I1303" s="140"/>
      <c r="J1303" s="140"/>
      <c r="K1303" s="140"/>
    </row>
    <row r="1304" spans="9:11" ht="15">
      <c r="I1304" s="140"/>
      <c r="J1304" s="140"/>
      <c r="K1304" s="140"/>
    </row>
    <row r="1305" spans="9:11" ht="15">
      <c r="I1305" s="140"/>
      <c r="J1305" s="140"/>
      <c r="K1305" s="140"/>
    </row>
    <row r="1306" spans="9:11" ht="15">
      <c r="I1306" s="140"/>
      <c r="J1306" s="140"/>
      <c r="K1306" s="140"/>
    </row>
    <row r="1307" spans="9:11" ht="15">
      <c r="I1307" s="140"/>
      <c r="J1307" s="140"/>
      <c r="K1307" s="140"/>
    </row>
    <row r="1308" spans="9:11" ht="15">
      <c r="I1308" s="140"/>
      <c r="J1308" s="140"/>
      <c r="K1308" s="140"/>
    </row>
    <row r="1309" spans="9:11" ht="15">
      <c r="I1309" s="140"/>
      <c r="J1309" s="140"/>
      <c r="K1309" s="140"/>
    </row>
    <row r="1310" spans="9:11" ht="15">
      <c r="I1310" s="140"/>
      <c r="J1310" s="140"/>
      <c r="K1310" s="140"/>
    </row>
    <row r="1311" spans="9:11" ht="15">
      <c r="I1311" s="140"/>
      <c r="J1311" s="140"/>
      <c r="K1311" s="140"/>
    </row>
    <row r="1312" spans="9:11" ht="15">
      <c r="I1312" s="140"/>
      <c r="J1312" s="140"/>
      <c r="K1312" s="140"/>
    </row>
    <row r="1313" spans="9:11" ht="15">
      <c r="I1313" s="140"/>
      <c r="J1313" s="140"/>
      <c r="K1313" s="140"/>
    </row>
    <row r="1314" spans="9:11" ht="15">
      <c r="I1314" s="140"/>
      <c r="J1314" s="140"/>
      <c r="K1314" s="140"/>
    </row>
    <row r="1315" spans="9:11" ht="15">
      <c r="I1315" s="140"/>
      <c r="J1315" s="140"/>
      <c r="K1315" s="140"/>
    </row>
    <row r="1316" spans="9:11" ht="15">
      <c r="I1316" s="140"/>
      <c r="J1316" s="140"/>
      <c r="K1316" s="140"/>
    </row>
    <row r="1317" spans="9:11" ht="15">
      <c r="I1317" s="140"/>
      <c r="J1317" s="140"/>
      <c r="K1317" s="140"/>
    </row>
    <row r="1318" spans="9:11" ht="15">
      <c r="I1318" s="140"/>
      <c r="J1318" s="140"/>
      <c r="K1318" s="140"/>
    </row>
    <row r="1319" spans="9:11" ht="15">
      <c r="I1319" s="140"/>
      <c r="J1319" s="140"/>
      <c r="K1319" s="140"/>
    </row>
    <row r="1320" spans="9:11" ht="15">
      <c r="I1320" s="140"/>
      <c r="J1320" s="140"/>
      <c r="K1320" s="140"/>
    </row>
    <row r="1321" spans="9:11" ht="15">
      <c r="I1321" s="140"/>
      <c r="J1321" s="140"/>
      <c r="K1321" s="140"/>
    </row>
    <row r="1322" spans="9:11" ht="15">
      <c r="I1322" s="140"/>
      <c r="J1322" s="140"/>
      <c r="K1322" s="140"/>
    </row>
    <row r="1323" spans="9:11" ht="15">
      <c r="I1323" s="140"/>
      <c r="J1323" s="140"/>
      <c r="K1323" s="140"/>
    </row>
    <row r="1324" spans="9:11" ht="15">
      <c r="I1324" s="140"/>
      <c r="J1324" s="140"/>
      <c r="K1324" s="140"/>
    </row>
    <row r="1325" spans="9:11" ht="15">
      <c r="I1325" s="140"/>
      <c r="J1325" s="140"/>
      <c r="K1325" s="140"/>
    </row>
    <row r="1326" spans="9:11" ht="15">
      <c r="I1326" s="140"/>
      <c r="J1326" s="140"/>
      <c r="K1326" s="140"/>
    </row>
    <row r="1327" spans="9:11" ht="15">
      <c r="I1327" s="140"/>
      <c r="J1327" s="140"/>
      <c r="K1327" s="140"/>
    </row>
    <row r="1328" spans="9:11" ht="15">
      <c r="I1328" s="140"/>
      <c r="J1328" s="140"/>
      <c r="K1328" s="140"/>
    </row>
    <row r="1329" spans="9:11" ht="15">
      <c r="I1329" s="140"/>
      <c r="J1329" s="140"/>
      <c r="K1329" s="140"/>
    </row>
    <row r="1330" spans="9:11" ht="15">
      <c r="I1330" s="140"/>
      <c r="J1330" s="140"/>
      <c r="K1330" s="140"/>
    </row>
    <row r="1331" spans="9:11" ht="15">
      <c r="I1331" s="140"/>
      <c r="J1331" s="140"/>
      <c r="K1331" s="140"/>
    </row>
    <row r="1332" spans="9:11" ht="15">
      <c r="I1332" s="140"/>
      <c r="J1332" s="140"/>
      <c r="K1332" s="140"/>
    </row>
    <row r="1333" spans="9:11" ht="15">
      <c r="I1333" s="140"/>
      <c r="J1333" s="140"/>
      <c r="K1333" s="140"/>
    </row>
    <row r="1334" spans="9:11" ht="15">
      <c r="I1334" s="140"/>
      <c r="J1334" s="140"/>
      <c r="K1334" s="140"/>
    </row>
    <row r="1335" spans="9:11" ht="15">
      <c r="I1335" s="140"/>
      <c r="J1335" s="140"/>
      <c r="K1335" s="140"/>
    </row>
    <row r="1336" spans="9:11" ht="15">
      <c r="I1336" s="140"/>
      <c r="J1336" s="140"/>
      <c r="K1336" s="140"/>
    </row>
    <row r="1337" spans="9:11" ht="15">
      <c r="I1337" s="140"/>
      <c r="J1337" s="140"/>
      <c r="K1337" s="140"/>
    </row>
    <row r="1338" spans="9:11" ht="15">
      <c r="I1338" s="140"/>
      <c r="J1338" s="140"/>
      <c r="K1338" s="140"/>
    </row>
    <row r="1339" spans="9:11" ht="15">
      <c r="I1339" s="140"/>
      <c r="J1339" s="140"/>
      <c r="K1339" s="140"/>
    </row>
    <row r="1340" spans="9:11" ht="15">
      <c r="I1340" s="140"/>
      <c r="J1340" s="140"/>
      <c r="K1340" s="140"/>
    </row>
    <row r="1341" spans="9:11" ht="15">
      <c r="I1341" s="140"/>
      <c r="J1341" s="140"/>
      <c r="K1341" s="140"/>
    </row>
    <row r="1342" spans="9:11" ht="15">
      <c r="I1342" s="140"/>
      <c r="J1342" s="140"/>
      <c r="K1342" s="140"/>
    </row>
    <row r="1343" spans="9:11" ht="15">
      <c r="I1343" s="140"/>
      <c r="J1343" s="140"/>
      <c r="K1343" s="140"/>
    </row>
    <row r="1344" spans="9:11" ht="15">
      <c r="I1344" s="140"/>
      <c r="J1344" s="140"/>
      <c r="K1344" s="140"/>
    </row>
    <row r="1345" spans="9:11" ht="15">
      <c r="I1345" s="140"/>
      <c r="J1345" s="140"/>
      <c r="K1345" s="140"/>
    </row>
    <row r="1346" spans="9:11" ht="15">
      <c r="I1346" s="140"/>
      <c r="J1346" s="140"/>
      <c r="K1346" s="140"/>
    </row>
    <row r="1347" spans="9:11" ht="15">
      <c r="I1347" s="140"/>
      <c r="J1347" s="140"/>
      <c r="K1347" s="140"/>
    </row>
    <row r="1348" spans="9:11" ht="15">
      <c r="I1348" s="140"/>
      <c r="J1348" s="140"/>
      <c r="K1348" s="140"/>
    </row>
    <row r="1349" spans="9:11" ht="15">
      <c r="I1349" s="140"/>
      <c r="J1349" s="140"/>
      <c r="K1349" s="140"/>
    </row>
    <row r="1350" spans="9:11" ht="15">
      <c r="I1350" s="140"/>
      <c r="J1350" s="140"/>
      <c r="K1350" s="140"/>
    </row>
    <row r="1351" spans="9:11" ht="15">
      <c r="I1351" s="140"/>
      <c r="J1351" s="140"/>
      <c r="K1351" s="140"/>
    </row>
    <row r="1352" spans="9:11" ht="15">
      <c r="I1352" s="140"/>
      <c r="J1352" s="140"/>
      <c r="K1352" s="140"/>
    </row>
    <row r="1353" spans="9:11" ht="15">
      <c r="I1353" s="140"/>
      <c r="J1353" s="140"/>
      <c r="K1353" s="140"/>
    </row>
    <row r="1354" spans="9:11" ht="15">
      <c r="I1354" s="140"/>
      <c r="J1354" s="140"/>
      <c r="K1354" s="140"/>
    </row>
    <row r="1355" spans="9:11" ht="15">
      <c r="I1355" s="140"/>
      <c r="J1355" s="140"/>
      <c r="K1355" s="140"/>
    </row>
    <row r="1356" spans="9:11" ht="15">
      <c r="I1356" s="140"/>
      <c r="J1356" s="140"/>
      <c r="K1356" s="140"/>
    </row>
    <row r="1357" spans="9:11" ht="15">
      <c r="I1357" s="140"/>
      <c r="J1357" s="140"/>
      <c r="K1357" s="140"/>
    </row>
    <row r="1358" spans="9:11" ht="15">
      <c r="I1358" s="140"/>
      <c r="J1358" s="140"/>
      <c r="K1358" s="140"/>
    </row>
    <row r="1359" spans="9:11" ht="15">
      <c r="I1359" s="140"/>
      <c r="J1359" s="140"/>
      <c r="K1359" s="140"/>
    </row>
    <row r="1360" spans="9:11" ht="15">
      <c r="I1360" s="140"/>
      <c r="J1360" s="140"/>
      <c r="K1360" s="140"/>
    </row>
    <row r="1361" spans="9:11" ht="15">
      <c r="I1361" s="140"/>
      <c r="J1361" s="140"/>
      <c r="K1361" s="140"/>
    </row>
    <row r="1362" spans="9:11" ht="15">
      <c r="I1362" s="140"/>
      <c r="J1362" s="140"/>
      <c r="K1362" s="140"/>
    </row>
    <row r="1363" spans="9:11" ht="15">
      <c r="I1363" s="140"/>
      <c r="J1363" s="140"/>
      <c r="K1363" s="140"/>
    </row>
    <row r="1364" spans="9:11" ht="15">
      <c r="I1364" s="140"/>
      <c r="J1364" s="140"/>
      <c r="K1364" s="140"/>
    </row>
    <row r="1365" spans="9:11" ht="15">
      <c r="I1365" s="140"/>
      <c r="J1365" s="140"/>
      <c r="K1365" s="140"/>
    </row>
    <row r="1366" spans="9:11" ht="15">
      <c r="I1366" s="140"/>
      <c r="J1366" s="140"/>
      <c r="K1366" s="140"/>
    </row>
    <row r="1367" spans="9:11" ht="15">
      <c r="I1367" s="140"/>
      <c r="J1367" s="140"/>
      <c r="K1367" s="140"/>
    </row>
    <row r="1368" spans="9:11" ht="15">
      <c r="I1368" s="140"/>
      <c r="J1368" s="140"/>
      <c r="K1368" s="140"/>
    </row>
    <row r="1369" spans="9:11" ht="15">
      <c r="I1369" s="140"/>
      <c r="J1369" s="140"/>
      <c r="K1369" s="140"/>
    </row>
    <row r="1370" spans="9:11" ht="15">
      <c r="I1370" s="140"/>
      <c r="J1370" s="140"/>
      <c r="K1370" s="140"/>
    </row>
    <row r="1371" spans="9:11" ht="15">
      <c r="I1371" s="140"/>
      <c r="J1371" s="140"/>
      <c r="K1371" s="140"/>
    </row>
    <row r="1372" spans="9:11" ht="15">
      <c r="I1372" s="140"/>
      <c r="J1372" s="140"/>
      <c r="K1372" s="140"/>
    </row>
    <row r="1373" spans="9:11" ht="15">
      <c r="I1373" s="140"/>
      <c r="J1373" s="140"/>
      <c r="K1373" s="140"/>
    </row>
    <row r="1374" spans="9:11" ht="15">
      <c r="I1374" s="140"/>
      <c r="J1374" s="140"/>
      <c r="K1374" s="140"/>
    </row>
    <row r="1375" spans="9:11" ht="15">
      <c r="I1375" s="140"/>
      <c r="J1375" s="140"/>
      <c r="K1375" s="140"/>
    </row>
    <row r="1376" spans="9:11" ht="15">
      <c r="I1376" s="140"/>
      <c r="J1376" s="140"/>
      <c r="K1376" s="140"/>
    </row>
    <row r="1377" spans="9:11" ht="15">
      <c r="I1377" s="140"/>
      <c r="J1377" s="140"/>
      <c r="K1377" s="140"/>
    </row>
    <row r="1378" spans="9:11" ht="15">
      <c r="I1378" s="140"/>
      <c r="J1378" s="140"/>
      <c r="K1378" s="140"/>
    </row>
    <row r="1379" spans="9:11" ht="15">
      <c r="I1379" s="140"/>
      <c r="J1379" s="140"/>
      <c r="K1379" s="140"/>
    </row>
    <row r="1380" spans="9:11" ht="15">
      <c r="I1380" s="140"/>
      <c r="J1380" s="140"/>
      <c r="K1380" s="140"/>
    </row>
    <row r="1381" spans="9:11" ht="15">
      <c r="I1381" s="140"/>
      <c r="J1381" s="140"/>
      <c r="K1381" s="140"/>
    </row>
    <row r="1382" spans="9:11" ht="15">
      <c r="I1382" s="140"/>
      <c r="J1382" s="140"/>
      <c r="K1382" s="140"/>
    </row>
    <row r="1383" spans="9:11" ht="15">
      <c r="I1383" s="140"/>
      <c r="J1383" s="140"/>
      <c r="K1383" s="140"/>
    </row>
    <row r="1384" spans="9:11" ht="15">
      <c r="I1384" s="140"/>
      <c r="J1384" s="140"/>
      <c r="K1384" s="140"/>
    </row>
    <row r="1385" spans="9:11" ht="15">
      <c r="I1385" s="140"/>
      <c r="J1385" s="140"/>
      <c r="K1385" s="140"/>
    </row>
    <row r="1386" spans="9:11" ht="15">
      <c r="I1386" s="140"/>
      <c r="J1386" s="140"/>
      <c r="K1386" s="140"/>
    </row>
    <row r="1387" spans="9:11" ht="15">
      <c r="I1387" s="140"/>
      <c r="J1387" s="140"/>
      <c r="K1387" s="140"/>
    </row>
    <row r="1388" spans="9:11" ht="15">
      <c r="I1388" s="140"/>
      <c r="J1388" s="140"/>
      <c r="K1388" s="140"/>
    </row>
    <row r="1389" spans="9:11" ht="15">
      <c r="I1389" s="140"/>
      <c r="J1389" s="140"/>
      <c r="K1389" s="140"/>
    </row>
    <row r="1390" spans="9:11" ht="15">
      <c r="I1390" s="140"/>
      <c r="J1390" s="140"/>
      <c r="K1390" s="140"/>
    </row>
    <row r="1391" spans="9:11" ht="15">
      <c r="I1391" s="140"/>
      <c r="J1391" s="140"/>
      <c r="K1391" s="140"/>
    </row>
    <row r="1392" spans="9:11" ht="15">
      <c r="I1392" s="140"/>
      <c r="J1392" s="140"/>
      <c r="K1392" s="140"/>
    </row>
    <row r="1393" spans="9:11" ht="15">
      <c r="I1393" s="140"/>
      <c r="J1393" s="140"/>
      <c r="K1393" s="140"/>
    </row>
    <row r="1394" spans="9:11" ht="15">
      <c r="I1394" s="140"/>
      <c r="J1394" s="140"/>
      <c r="K1394" s="140"/>
    </row>
    <row r="1395" spans="9:11" ht="15">
      <c r="I1395" s="140"/>
      <c r="J1395" s="140"/>
      <c r="K1395" s="140"/>
    </row>
    <row r="1396" spans="9:11" ht="15">
      <c r="I1396" s="140"/>
      <c r="J1396" s="140"/>
      <c r="K1396" s="140"/>
    </row>
    <row r="1397" spans="9:11" ht="15">
      <c r="I1397" s="140"/>
      <c r="J1397" s="140"/>
      <c r="K1397" s="140"/>
    </row>
    <row r="1398" spans="9:11" ht="15">
      <c r="I1398" s="140"/>
      <c r="J1398" s="140"/>
      <c r="K1398" s="140"/>
    </row>
    <row r="1399" spans="9:11" ht="15">
      <c r="I1399" s="140"/>
      <c r="J1399" s="140"/>
      <c r="K1399" s="140"/>
    </row>
    <row r="1400" spans="9:11" ht="15">
      <c r="I1400" s="140"/>
      <c r="J1400" s="140"/>
      <c r="K1400" s="140"/>
    </row>
    <row r="1401" spans="9:11" ht="15">
      <c r="I1401" s="140"/>
      <c r="J1401" s="140"/>
      <c r="K1401" s="140"/>
    </row>
    <row r="1402" spans="9:11" ht="15">
      <c r="I1402" s="140"/>
      <c r="J1402" s="140"/>
      <c r="K1402" s="140"/>
    </row>
    <row r="1403" spans="9:11" ht="15">
      <c r="I1403" s="140"/>
      <c r="J1403" s="140"/>
      <c r="K1403" s="140"/>
    </row>
    <row r="1404" spans="9:11" ht="15">
      <c r="I1404" s="140"/>
      <c r="J1404" s="140"/>
      <c r="K1404" s="140"/>
    </row>
    <row r="1405" spans="9:11" ht="15">
      <c r="I1405" s="140"/>
      <c r="J1405" s="140"/>
      <c r="K1405" s="140"/>
    </row>
    <row r="1406" spans="9:11" ht="15">
      <c r="I1406" s="140"/>
      <c r="J1406" s="140"/>
      <c r="K1406" s="140"/>
    </row>
    <row r="1407" spans="9:11" ht="15">
      <c r="I1407" s="140"/>
      <c r="J1407" s="140"/>
      <c r="K1407" s="140"/>
    </row>
    <row r="1408" spans="9:11" ht="15">
      <c r="I1408" s="140"/>
      <c r="J1408" s="140"/>
      <c r="K1408" s="140"/>
    </row>
    <row r="1409" spans="9:11" ht="15">
      <c r="I1409" s="140"/>
      <c r="J1409" s="140"/>
      <c r="K1409" s="140"/>
    </row>
    <row r="1410" spans="9:11" ht="15">
      <c r="I1410" s="140"/>
      <c r="J1410" s="140"/>
      <c r="K1410" s="140"/>
    </row>
    <row r="1411" spans="9:11" ht="15">
      <c r="I1411" s="140"/>
      <c r="J1411" s="140"/>
      <c r="K1411" s="140"/>
    </row>
    <row r="1412" spans="9:11" ht="15">
      <c r="I1412" s="140"/>
      <c r="J1412" s="140"/>
      <c r="K1412" s="140"/>
    </row>
    <row r="1413" spans="9:11" ht="15">
      <c r="I1413" s="140"/>
      <c r="J1413" s="140"/>
      <c r="K1413" s="140"/>
    </row>
    <row r="1414" spans="9:11" ht="15">
      <c r="I1414" s="140"/>
      <c r="J1414" s="140"/>
      <c r="K1414" s="140"/>
    </row>
    <row r="1415" spans="9:11" ht="15">
      <c r="I1415" s="140"/>
      <c r="J1415" s="140"/>
      <c r="K1415" s="140"/>
    </row>
    <row r="1416" spans="9:11" ht="15">
      <c r="I1416" s="140"/>
      <c r="J1416" s="140"/>
      <c r="K1416" s="140"/>
    </row>
    <row r="1417" spans="9:11" ht="15">
      <c r="I1417" s="140"/>
      <c r="J1417" s="140"/>
      <c r="K1417" s="140"/>
    </row>
    <row r="1418" spans="9:11" ht="15">
      <c r="I1418" s="140"/>
      <c r="J1418" s="140"/>
      <c r="K1418" s="140"/>
    </row>
    <row r="1419" spans="9:11" ht="15">
      <c r="I1419" s="140"/>
      <c r="J1419" s="140"/>
      <c r="K1419" s="140"/>
    </row>
    <row r="1420" spans="9:11" ht="15">
      <c r="I1420" s="140"/>
      <c r="J1420" s="140"/>
      <c r="K1420" s="140"/>
    </row>
    <row r="1421" spans="9:11" ht="15">
      <c r="I1421" s="140"/>
      <c r="J1421" s="140"/>
      <c r="K1421" s="140"/>
    </row>
    <row r="1422" spans="9:11" ht="15">
      <c r="I1422" s="140"/>
      <c r="J1422" s="140"/>
      <c r="K1422" s="140"/>
    </row>
    <row r="1423" spans="9:11" ht="15">
      <c r="I1423" s="140"/>
      <c r="J1423" s="140"/>
      <c r="K1423" s="140"/>
    </row>
    <row r="1424" spans="9:11" ht="15">
      <c r="I1424" s="140"/>
      <c r="J1424" s="140"/>
      <c r="K1424" s="140"/>
    </row>
    <row r="1425" spans="9:11" ht="15">
      <c r="I1425" s="140"/>
      <c r="J1425" s="140"/>
      <c r="K1425" s="140"/>
    </row>
    <row r="1426" spans="9:11" ht="15">
      <c r="I1426" s="140"/>
      <c r="J1426" s="140"/>
      <c r="K1426" s="140"/>
    </row>
    <row r="1427" spans="9:11" ht="15">
      <c r="I1427" s="140"/>
      <c r="J1427" s="140"/>
      <c r="K1427" s="140"/>
    </row>
    <row r="1428" spans="9:11" ht="15">
      <c r="I1428" s="140"/>
      <c r="J1428" s="140"/>
      <c r="K1428" s="140"/>
    </row>
    <row r="1429" spans="9:11" ht="15">
      <c r="I1429" s="140"/>
      <c r="J1429" s="140"/>
      <c r="K1429" s="140"/>
    </row>
    <row r="1430" spans="9:11" ht="15">
      <c r="I1430" s="140"/>
      <c r="J1430" s="140"/>
      <c r="K1430" s="140"/>
    </row>
    <row r="1431" spans="9:11" ht="15">
      <c r="I1431" s="140"/>
      <c r="J1431" s="140"/>
      <c r="K1431" s="140"/>
    </row>
    <row r="1432" spans="9:11" ht="15">
      <c r="I1432" s="140"/>
      <c r="J1432" s="140"/>
      <c r="K1432" s="140"/>
    </row>
    <row r="1433" spans="9:11" ht="15">
      <c r="I1433" s="140"/>
      <c r="J1433" s="140"/>
      <c r="K1433" s="140"/>
    </row>
    <row r="1434" spans="9:11" ht="15">
      <c r="I1434" s="140"/>
      <c r="J1434" s="140"/>
      <c r="K1434" s="140"/>
    </row>
    <row r="1435" spans="9:11" ht="15">
      <c r="I1435" s="140"/>
      <c r="J1435" s="140"/>
      <c r="K1435" s="140"/>
    </row>
    <row r="1436" spans="9:11" ht="15">
      <c r="I1436" s="140"/>
      <c r="J1436" s="140"/>
      <c r="K1436" s="140"/>
    </row>
    <row r="1437" spans="9:11" ht="15">
      <c r="I1437" s="140"/>
      <c r="J1437" s="140"/>
      <c r="K1437" s="140"/>
    </row>
    <row r="1438" spans="9:11" ht="15">
      <c r="I1438" s="140"/>
      <c r="J1438" s="140"/>
      <c r="K1438" s="140"/>
    </row>
    <row r="1439" spans="9:11" ht="15">
      <c r="I1439" s="140"/>
      <c r="J1439" s="140"/>
      <c r="K1439" s="140"/>
    </row>
    <row r="1440" spans="9:11" ht="15">
      <c r="I1440" s="140"/>
      <c r="J1440" s="140"/>
      <c r="K1440" s="140"/>
    </row>
    <row r="1441" spans="9:11" ht="15">
      <c r="I1441" s="140"/>
      <c r="J1441" s="140"/>
      <c r="K1441" s="140"/>
    </row>
    <row r="1442" spans="9:11" ht="15">
      <c r="I1442" s="140"/>
      <c r="J1442" s="140"/>
      <c r="K1442" s="140"/>
    </row>
    <row r="1443" spans="9:11" ht="15">
      <c r="I1443" s="140"/>
      <c r="J1443" s="140"/>
      <c r="K1443" s="140"/>
    </row>
    <row r="1444" spans="9:11" ht="15">
      <c r="I1444" s="140"/>
      <c r="J1444" s="140"/>
      <c r="K1444" s="140"/>
    </row>
    <row r="1445" spans="9:11" ht="15">
      <c r="I1445" s="140"/>
      <c r="J1445" s="140"/>
      <c r="K1445" s="140"/>
    </row>
    <row r="1446" spans="9:11" ht="15">
      <c r="I1446" s="140"/>
      <c r="J1446" s="140"/>
      <c r="K1446" s="140"/>
    </row>
    <row r="1447" spans="9:11" ht="15">
      <c r="I1447" s="140"/>
      <c r="J1447" s="140"/>
      <c r="K1447" s="140"/>
    </row>
    <row r="1448" spans="9:11" ht="15">
      <c r="I1448" s="140"/>
      <c r="J1448" s="140"/>
      <c r="K1448" s="140"/>
    </row>
    <row r="1449" spans="9:11" ht="15">
      <c r="I1449" s="140"/>
      <c r="J1449" s="140"/>
      <c r="K1449" s="140"/>
    </row>
    <row r="1450" spans="9:11" ht="15">
      <c r="I1450" s="140"/>
      <c r="J1450" s="140"/>
      <c r="K1450" s="140"/>
    </row>
    <row r="1451" spans="9:11" ht="15">
      <c r="I1451" s="140"/>
      <c r="J1451" s="140"/>
      <c r="K1451" s="140"/>
    </row>
    <row r="1452" spans="9:11" ht="15">
      <c r="I1452" s="140"/>
      <c r="J1452" s="140"/>
      <c r="K1452" s="140"/>
    </row>
    <row r="1453" spans="9:11" ht="15">
      <c r="I1453" s="140"/>
      <c r="J1453" s="140"/>
      <c r="K1453" s="140"/>
    </row>
    <row r="1454" spans="9:11" ht="15">
      <c r="I1454" s="140"/>
      <c r="J1454" s="140"/>
      <c r="K1454" s="140"/>
    </row>
    <row r="1455" spans="9:11" ht="15">
      <c r="I1455" s="140"/>
      <c r="J1455" s="140"/>
      <c r="K1455" s="140"/>
    </row>
    <row r="1456" spans="9:11" ht="15">
      <c r="I1456" s="140"/>
      <c r="J1456" s="140"/>
      <c r="K1456" s="140"/>
    </row>
    <row r="1457" spans="9:11" ht="15">
      <c r="I1457" s="140"/>
      <c r="J1457" s="140"/>
      <c r="K1457" s="140"/>
    </row>
    <row r="1458" spans="9:11" ht="15">
      <c r="I1458" s="140"/>
      <c r="J1458" s="140"/>
      <c r="K1458" s="140"/>
    </row>
    <row r="1459" spans="9:11" ht="15">
      <c r="I1459" s="140"/>
      <c r="J1459" s="140"/>
      <c r="K1459" s="140"/>
    </row>
    <row r="1460" spans="9:11" ht="15">
      <c r="I1460" s="140"/>
      <c r="J1460" s="140"/>
      <c r="K1460" s="140"/>
    </row>
    <row r="1461" spans="9:11" ht="15">
      <c r="I1461" s="140"/>
      <c r="J1461" s="140"/>
      <c r="K1461" s="140"/>
    </row>
    <row r="1462" spans="9:11" ht="15">
      <c r="I1462" s="140"/>
      <c r="J1462" s="140"/>
      <c r="K1462" s="140"/>
    </row>
    <row r="1463" spans="9:11" ht="15">
      <c r="I1463" s="140"/>
      <c r="J1463" s="140"/>
      <c r="K1463" s="140"/>
    </row>
    <row r="1464" spans="9:11" ht="15">
      <c r="I1464" s="140"/>
      <c r="J1464" s="140"/>
      <c r="K1464" s="140"/>
    </row>
    <row r="1465" spans="9:11" ht="15">
      <c r="I1465" s="140"/>
      <c r="J1465" s="140"/>
      <c r="K1465" s="140"/>
    </row>
    <row r="1466" spans="9:11" ht="15">
      <c r="I1466" s="140"/>
      <c r="J1466" s="140"/>
      <c r="K1466" s="140"/>
    </row>
    <row r="1467" spans="9:11" ht="15">
      <c r="I1467" s="140"/>
      <c r="J1467" s="140"/>
      <c r="K1467" s="140"/>
    </row>
    <row r="1468" spans="9:11" ht="15">
      <c r="I1468" s="140"/>
      <c r="J1468" s="140"/>
      <c r="K1468" s="140"/>
    </row>
    <row r="1469" spans="9:11" ht="15">
      <c r="I1469" s="140"/>
      <c r="J1469" s="140"/>
      <c r="K1469" s="140"/>
    </row>
    <row r="1470" spans="9:11" ht="15">
      <c r="I1470" s="140"/>
      <c r="J1470" s="140"/>
      <c r="K1470" s="140"/>
    </row>
    <row r="1471" spans="9:11" ht="15">
      <c r="I1471" s="140"/>
      <c r="J1471" s="140"/>
      <c r="K1471" s="140"/>
    </row>
    <row r="1472" spans="9:11" ht="15">
      <c r="I1472" s="140"/>
      <c r="J1472" s="140"/>
      <c r="K1472" s="140"/>
    </row>
    <row r="1473" spans="9:11" ht="15">
      <c r="I1473" s="140"/>
      <c r="J1473" s="140"/>
      <c r="K1473" s="140"/>
    </row>
    <row r="1474" spans="9:11" ht="15">
      <c r="I1474" s="140"/>
      <c r="J1474" s="140"/>
      <c r="K1474" s="140"/>
    </row>
    <row r="1475" spans="9:11" ht="15">
      <c r="I1475" s="140"/>
      <c r="J1475" s="140"/>
      <c r="K1475" s="140"/>
    </row>
    <row r="1476" spans="9:11" ht="15">
      <c r="I1476" s="140"/>
      <c r="J1476" s="140"/>
      <c r="K1476" s="140"/>
    </row>
    <row r="1477" spans="9:11" ht="15">
      <c r="I1477" s="140"/>
      <c r="J1477" s="140"/>
      <c r="K1477" s="140"/>
    </row>
    <row r="1478" spans="9:11" ht="15">
      <c r="I1478" s="140"/>
      <c r="J1478" s="140"/>
      <c r="K1478" s="140"/>
    </row>
    <row r="1479" spans="9:11" ht="15">
      <c r="I1479" s="140"/>
      <c r="J1479" s="140"/>
      <c r="K1479" s="140"/>
    </row>
    <row r="1480" spans="9:11" ht="15">
      <c r="I1480" s="140"/>
      <c r="J1480" s="140"/>
      <c r="K1480" s="140"/>
    </row>
    <row r="1481" spans="9:11" ht="15">
      <c r="I1481" s="140"/>
      <c r="J1481" s="140"/>
      <c r="K1481" s="140"/>
    </row>
    <row r="1482" spans="9:11" ht="15">
      <c r="I1482" s="140"/>
      <c r="J1482" s="140"/>
      <c r="K1482" s="140"/>
    </row>
    <row r="1483" spans="9:11" ht="15">
      <c r="I1483" s="140"/>
      <c r="J1483" s="140"/>
      <c r="K1483" s="140"/>
    </row>
    <row r="1484" spans="9:11" ht="15">
      <c r="I1484" s="140"/>
      <c r="J1484" s="140"/>
      <c r="K1484" s="140"/>
    </row>
    <row r="1485" spans="9:11" ht="15">
      <c r="I1485" s="140"/>
      <c r="J1485" s="140"/>
      <c r="K1485" s="140"/>
    </row>
    <row r="1486" spans="9:11" ht="15">
      <c r="I1486" s="140"/>
      <c r="J1486" s="140"/>
      <c r="K1486" s="140"/>
    </row>
    <row r="1487" spans="9:11" ht="15">
      <c r="I1487" s="140"/>
      <c r="J1487" s="140"/>
      <c r="K1487" s="140"/>
    </row>
    <row r="1488" spans="9:11" ht="15">
      <c r="I1488" s="140"/>
      <c r="J1488" s="140"/>
      <c r="K1488" s="140"/>
    </row>
    <row r="1489" spans="9:11" ht="15">
      <c r="I1489" s="140"/>
      <c r="J1489" s="140"/>
      <c r="K1489" s="140"/>
    </row>
    <row r="1490" spans="9:11" ht="15">
      <c r="I1490" s="140"/>
      <c r="J1490" s="140"/>
      <c r="K1490" s="140"/>
    </row>
    <row r="1491" spans="9:11" ht="15">
      <c r="I1491" s="140"/>
      <c r="J1491" s="140"/>
      <c r="K1491" s="140"/>
    </row>
    <row r="1492" spans="9:11" ht="15">
      <c r="I1492" s="140"/>
      <c r="J1492" s="140"/>
      <c r="K1492" s="140"/>
    </row>
    <row r="1493" spans="9:11" ht="15">
      <c r="I1493" s="140"/>
      <c r="J1493" s="140"/>
      <c r="K1493" s="140"/>
    </row>
    <row r="1494" spans="9:11" ht="15">
      <c r="I1494" s="140"/>
      <c r="J1494" s="140"/>
      <c r="K1494" s="140"/>
    </row>
    <row r="1495" spans="9:11" ht="15">
      <c r="I1495" s="140"/>
      <c r="J1495" s="140"/>
      <c r="K1495" s="140"/>
    </row>
    <row r="1496" spans="9:11" ht="15">
      <c r="I1496" s="140"/>
      <c r="J1496" s="140"/>
      <c r="K1496" s="140"/>
    </row>
    <row r="1497" spans="9:11" ht="15">
      <c r="I1497" s="140"/>
      <c r="J1497" s="140"/>
      <c r="K1497" s="140"/>
    </row>
    <row r="1498" spans="9:11" ht="15">
      <c r="I1498" s="140"/>
      <c r="J1498" s="140"/>
      <c r="K1498" s="140"/>
    </row>
    <row r="1499" spans="9:11" ht="15">
      <c r="I1499" s="140"/>
      <c r="J1499" s="140"/>
      <c r="K1499" s="140"/>
    </row>
    <row r="1500" spans="9:11" ht="15">
      <c r="I1500" s="140"/>
      <c r="J1500" s="140"/>
      <c r="K1500" s="140"/>
    </row>
    <row r="1501" spans="9:11" ht="15">
      <c r="I1501" s="140"/>
      <c r="J1501" s="140"/>
      <c r="K1501" s="140"/>
    </row>
    <row r="1502" spans="9:11" ht="15">
      <c r="I1502" s="140"/>
      <c r="J1502" s="140"/>
      <c r="K1502" s="140"/>
    </row>
    <row r="1503" spans="9:11" ht="15">
      <c r="I1503" s="140"/>
      <c r="J1503" s="140"/>
      <c r="K1503" s="140"/>
    </row>
    <row r="1504" spans="9:11" ht="15">
      <c r="I1504" s="140"/>
      <c r="J1504" s="140"/>
      <c r="K1504" s="140"/>
    </row>
    <row r="1505" spans="9:11" ht="15">
      <c r="I1505" s="140"/>
      <c r="J1505" s="140"/>
      <c r="K1505" s="140"/>
    </row>
    <row r="1506" spans="9:11" ht="15">
      <c r="I1506" s="140"/>
      <c r="J1506" s="140"/>
      <c r="K1506" s="140"/>
    </row>
    <row r="1507" spans="9:11" ht="15">
      <c r="I1507" s="140"/>
      <c r="J1507" s="140"/>
      <c r="K1507" s="140"/>
    </row>
    <row r="1508" spans="9:11" ht="15">
      <c r="I1508" s="140"/>
      <c r="J1508" s="140"/>
      <c r="K1508" s="140"/>
    </row>
    <row r="1509" spans="9:11" ht="15">
      <c r="I1509" s="140"/>
      <c r="J1509" s="140"/>
      <c r="K1509" s="140"/>
    </row>
    <row r="1510" spans="9:11" ht="15">
      <c r="I1510" s="140"/>
      <c r="J1510" s="140"/>
      <c r="K1510" s="140"/>
    </row>
    <row r="1511" spans="9:11" ht="15">
      <c r="I1511" s="140"/>
      <c r="J1511" s="140"/>
      <c r="K1511" s="140"/>
    </row>
    <row r="1512" spans="9:11" ht="15">
      <c r="I1512" s="140"/>
      <c r="J1512" s="140"/>
      <c r="K1512" s="140"/>
    </row>
    <row r="1513" spans="9:11" ht="15">
      <c r="I1513" s="140"/>
      <c r="J1513" s="140"/>
      <c r="K1513" s="140"/>
    </row>
    <row r="1514" spans="9:11" ht="15">
      <c r="I1514" s="140"/>
      <c r="J1514" s="140"/>
      <c r="K1514" s="140"/>
    </row>
    <row r="1515" spans="9:11" ht="15">
      <c r="I1515" s="140"/>
      <c r="J1515" s="140"/>
      <c r="K1515" s="140"/>
    </row>
    <row r="1516" spans="9:11" ht="15">
      <c r="I1516" s="140"/>
      <c r="J1516" s="140"/>
      <c r="K1516" s="140"/>
    </row>
    <row r="1517" spans="9:11" ht="15">
      <c r="I1517" s="140"/>
      <c r="J1517" s="140"/>
      <c r="K1517" s="140"/>
    </row>
    <row r="1518" spans="9:11" ht="15">
      <c r="I1518" s="140"/>
      <c r="J1518" s="140"/>
      <c r="K1518" s="140"/>
    </row>
    <row r="1519" spans="9:11" ht="15">
      <c r="I1519" s="140"/>
      <c r="J1519" s="140"/>
      <c r="K1519" s="140"/>
    </row>
    <row r="1520" spans="9:11" ht="15">
      <c r="I1520" s="140"/>
      <c r="J1520" s="140"/>
      <c r="K1520" s="140"/>
    </row>
    <row r="1521" spans="9:11" ht="15">
      <c r="I1521" s="140"/>
      <c r="J1521" s="140"/>
      <c r="K1521" s="140"/>
    </row>
    <row r="1522" spans="9:11" ht="15">
      <c r="I1522" s="140"/>
      <c r="J1522" s="140"/>
      <c r="K1522" s="140"/>
    </row>
    <row r="1523" spans="9:11" ht="15">
      <c r="I1523" s="140"/>
      <c r="J1523" s="140"/>
      <c r="K1523" s="140"/>
    </row>
    <row r="1524" spans="9:11" ht="15">
      <c r="I1524" s="140"/>
      <c r="J1524" s="140"/>
      <c r="K1524" s="140"/>
    </row>
    <row r="1525" spans="9:11" ht="15">
      <c r="I1525" s="140"/>
      <c r="J1525" s="140"/>
      <c r="K1525" s="140"/>
    </row>
    <row r="1526" spans="9:11" ht="15">
      <c r="I1526" s="140"/>
      <c r="J1526" s="140"/>
      <c r="K1526" s="140"/>
    </row>
    <row r="1527" spans="9:11" ht="15">
      <c r="I1527" s="140"/>
      <c r="J1527" s="140"/>
      <c r="K1527" s="140"/>
    </row>
    <row r="1528" spans="9:11" ht="15">
      <c r="I1528" s="140"/>
      <c r="J1528" s="140"/>
      <c r="K1528" s="140"/>
    </row>
    <row r="1529" spans="9:11" ht="15">
      <c r="I1529" s="140"/>
      <c r="J1529" s="140"/>
      <c r="K1529" s="140"/>
    </row>
    <row r="1530" spans="9:11" ht="15">
      <c r="I1530" s="140"/>
      <c r="J1530" s="140"/>
      <c r="K1530" s="140"/>
    </row>
    <row r="1531" spans="9:11" ht="15">
      <c r="I1531" s="140"/>
      <c r="J1531" s="140"/>
      <c r="K1531" s="140"/>
    </row>
    <row r="1532" spans="9:11" ht="15">
      <c r="I1532" s="140"/>
      <c r="J1532" s="140"/>
      <c r="K1532" s="140"/>
    </row>
    <row r="1533" spans="9:11" ht="15">
      <c r="I1533" s="140"/>
      <c r="J1533" s="140"/>
      <c r="K1533" s="140"/>
    </row>
    <row r="1534" spans="9:11" ht="15">
      <c r="I1534" s="140"/>
      <c r="J1534" s="140"/>
      <c r="K1534" s="140"/>
    </row>
    <row r="1535" spans="9:11" ht="15">
      <c r="I1535" s="140"/>
      <c r="J1535" s="140"/>
      <c r="K1535" s="140"/>
    </row>
    <row r="1536" spans="9:11" ht="15">
      <c r="I1536" s="140"/>
      <c r="J1536" s="140"/>
      <c r="K1536" s="140"/>
    </row>
    <row r="1537" spans="9:11" ht="15">
      <c r="I1537" s="140"/>
      <c r="J1537" s="140"/>
      <c r="K1537" s="140"/>
    </row>
    <row r="1538" spans="9:11" ht="15">
      <c r="I1538" s="140"/>
      <c r="J1538" s="140"/>
      <c r="K1538" s="140"/>
    </row>
    <row r="1539" spans="9:11" ht="15">
      <c r="I1539" s="140"/>
      <c r="J1539" s="140"/>
      <c r="K1539" s="140"/>
    </row>
    <row r="1540" spans="9:11" ht="15">
      <c r="I1540" s="140"/>
      <c r="J1540" s="140"/>
      <c r="K1540" s="140"/>
    </row>
    <row r="1541" spans="9:11" ht="15">
      <c r="I1541" s="140"/>
      <c r="J1541" s="140"/>
      <c r="K1541" s="140"/>
    </row>
    <row r="1542" spans="9:11" ht="15">
      <c r="I1542" s="140"/>
      <c r="J1542" s="140"/>
      <c r="K1542" s="140"/>
    </row>
    <row r="1543" spans="9:11" ht="15">
      <c r="I1543" s="140"/>
      <c r="J1543" s="140"/>
      <c r="K1543" s="140"/>
    </row>
    <row r="1544" spans="9:11" ht="15">
      <c r="I1544" s="140"/>
      <c r="J1544" s="140"/>
      <c r="K1544" s="140"/>
    </row>
    <row r="1545" spans="9:11" ht="15">
      <c r="I1545" s="140"/>
      <c r="J1545" s="140"/>
      <c r="K1545" s="140"/>
    </row>
    <row r="1546" spans="9:11" ht="15">
      <c r="I1546" s="140"/>
      <c r="J1546" s="140"/>
      <c r="K1546" s="140"/>
    </row>
    <row r="1547" spans="9:11" ht="15">
      <c r="I1547" s="140"/>
      <c r="J1547" s="140"/>
      <c r="K1547" s="140"/>
    </row>
    <row r="1548" spans="9:11" ht="15">
      <c r="I1548" s="140"/>
      <c r="J1548" s="140"/>
      <c r="K1548" s="140"/>
    </row>
    <row r="1549" spans="9:11" ht="15">
      <c r="I1549" s="140"/>
      <c r="J1549" s="140"/>
      <c r="K1549" s="140"/>
    </row>
    <row r="1550" spans="9:11" ht="15">
      <c r="I1550" s="140"/>
      <c r="J1550" s="140"/>
      <c r="K1550" s="140"/>
    </row>
    <row r="1551" spans="9:11" ht="15">
      <c r="I1551" s="140"/>
      <c r="J1551" s="140"/>
      <c r="K1551" s="140"/>
    </row>
    <row r="1552" spans="9:11" ht="15">
      <c r="I1552" s="140"/>
      <c r="J1552" s="140"/>
      <c r="K1552" s="140"/>
    </row>
    <row r="1553" spans="9:11" ht="15">
      <c r="I1553" s="140"/>
      <c r="J1553" s="140"/>
      <c r="K1553" s="140"/>
    </row>
    <row r="1554" spans="9:11" ht="15">
      <c r="I1554" s="140"/>
      <c r="J1554" s="140"/>
      <c r="K1554" s="140"/>
    </row>
    <row r="1555" spans="9:11" ht="15">
      <c r="I1555" s="140"/>
      <c r="J1555" s="140"/>
      <c r="K1555" s="140"/>
    </row>
    <row r="1556" spans="9:11" ht="15">
      <c r="I1556" s="140"/>
      <c r="J1556" s="140"/>
      <c r="K1556" s="140"/>
    </row>
    <row r="1557" spans="9:11" ht="15">
      <c r="I1557" s="140"/>
      <c r="J1557" s="140"/>
      <c r="K1557" s="140"/>
    </row>
    <row r="1558" spans="9:11" ht="15">
      <c r="I1558" s="140"/>
      <c r="J1558" s="140"/>
      <c r="K1558" s="140"/>
    </row>
    <row r="1559" spans="9:11" ht="15">
      <c r="I1559" s="140"/>
      <c r="J1559" s="140"/>
      <c r="K1559" s="140"/>
    </row>
    <row r="1560" spans="9:11" ht="15">
      <c r="I1560" s="140"/>
      <c r="J1560" s="140"/>
      <c r="K1560" s="140"/>
    </row>
    <row r="1561" spans="9:11" ht="15">
      <c r="I1561" s="140"/>
      <c r="J1561" s="140"/>
      <c r="K1561" s="140"/>
    </row>
    <row r="1562" spans="9:11" ht="15">
      <c r="I1562" s="140"/>
      <c r="J1562" s="140"/>
      <c r="K1562" s="140"/>
    </row>
    <row r="1563" spans="9:11" ht="15">
      <c r="I1563" s="140"/>
      <c r="J1563" s="140"/>
      <c r="K1563" s="140"/>
    </row>
    <row r="1564" spans="9:11" ht="15">
      <c r="I1564" s="140"/>
      <c r="J1564" s="140"/>
      <c r="K1564" s="140"/>
    </row>
    <row r="1565" spans="9:11" ht="15">
      <c r="I1565" s="140"/>
      <c r="J1565" s="140"/>
      <c r="K1565" s="140"/>
    </row>
    <row r="1566" spans="9:11" ht="15">
      <c r="I1566" s="140"/>
      <c r="J1566" s="140"/>
      <c r="K1566" s="140"/>
    </row>
    <row r="1567" spans="9:11" ht="15">
      <c r="I1567" s="140"/>
      <c r="J1567" s="140"/>
      <c r="K1567" s="140"/>
    </row>
    <row r="1568" spans="9:11" ht="15">
      <c r="I1568" s="140"/>
      <c r="J1568" s="140"/>
      <c r="K1568" s="140"/>
    </row>
    <row r="1569" spans="9:11" ht="15">
      <c r="I1569" s="140"/>
      <c r="J1569" s="140"/>
      <c r="K1569" s="140"/>
    </row>
    <row r="1570" spans="9:11" ht="15">
      <c r="I1570" s="140"/>
      <c r="J1570" s="140"/>
      <c r="K1570" s="140"/>
    </row>
    <row r="1571" spans="9:11" ht="15">
      <c r="I1571" s="140"/>
      <c r="J1571" s="140"/>
      <c r="K1571" s="140"/>
    </row>
    <row r="1572" spans="9:11" ht="15">
      <c r="I1572" s="140"/>
      <c r="J1572" s="140"/>
      <c r="K1572" s="140"/>
    </row>
    <row r="1573" spans="9:11" ht="15">
      <c r="I1573" s="140"/>
      <c r="J1573" s="140"/>
      <c r="K1573" s="140"/>
    </row>
    <row r="1574" spans="9:11" ht="15">
      <c r="I1574" s="140"/>
      <c r="J1574" s="140"/>
      <c r="K1574" s="140"/>
    </row>
    <row r="1575" spans="9:11" ht="15">
      <c r="I1575" s="140"/>
      <c r="J1575" s="140"/>
      <c r="K1575" s="140"/>
    </row>
    <row r="1576" spans="9:11" ht="15">
      <c r="I1576" s="140"/>
      <c r="J1576" s="140"/>
      <c r="K1576" s="140"/>
    </row>
    <row r="1577" spans="9:11" ht="15">
      <c r="I1577" s="140"/>
      <c r="J1577" s="140"/>
      <c r="K1577" s="140"/>
    </row>
    <row r="1578" spans="9:11" ht="15">
      <c r="I1578" s="140"/>
      <c r="J1578" s="140"/>
      <c r="K1578" s="140"/>
    </row>
    <row r="1579" spans="9:11" ht="15">
      <c r="I1579" s="140"/>
      <c r="J1579" s="140"/>
      <c r="K1579" s="140"/>
    </row>
    <row r="1580" spans="9:11" ht="15">
      <c r="I1580" s="140"/>
      <c r="J1580" s="140"/>
      <c r="K1580" s="140"/>
    </row>
    <row r="1581" spans="9:11" ht="15">
      <c r="I1581" s="140"/>
      <c r="J1581" s="140"/>
      <c r="K1581" s="140"/>
    </row>
    <row r="1582" spans="9:11" ht="15">
      <c r="I1582" s="140"/>
      <c r="J1582" s="140"/>
      <c r="K1582" s="140"/>
    </row>
    <row r="1583" spans="9:11" ht="15">
      <c r="I1583" s="140"/>
      <c r="J1583" s="140"/>
      <c r="K1583" s="140"/>
    </row>
    <row r="1584" spans="9:11" ht="15">
      <c r="I1584" s="140"/>
      <c r="J1584" s="140"/>
      <c r="K1584" s="140"/>
    </row>
    <row r="1585" spans="9:11" ht="15">
      <c r="I1585" s="140"/>
      <c r="J1585" s="140"/>
      <c r="K1585" s="140"/>
    </row>
    <row r="1586" spans="9:11" ht="15">
      <c r="I1586" s="140"/>
      <c r="J1586" s="140"/>
      <c r="K1586" s="140"/>
    </row>
    <row r="1587" spans="9:11" ht="15">
      <c r="I1587" s="140"/>
      <c r="J1587" s="140"/>
      <c r="K1587" s="140"/>
    </row>
    <row r="1588" spans="9:11" ht="15">
      <c r="I1588" s="140"/>
      <c r="J1588" s="140"/>
      <c r="K1588" s="140"/>
    </row>
    <row r="1589" spans="9:11" ht="15">
      <c r="I1589" s="140"/>
      <c r="J1589" s="140"/>
      <c r="K1589" s="140"/>
    </row>
    <row r="1590" spans="9:11" ht="15">
      <c r="I1590" s="140"/>
      <c r="J1590" s="140"/>
      <c r="K1590" s="140"/>
    </row>
    <row r="1591" spans="9:11" ht="15">
      <c r="I1591" s="140"/>
      <c r="J1591" s="140"/>
      <c r="K1591" s="140"/>
    </row>
    <row r="1592" spans="9:11" ht="15">
      <c r="I1592" s="140"/>
      <c r="J1592" s="140"/>
      <c r="K1592" s="140"/>
    </row>
    <row r="1593" spans="9:11" ht="15">
      <c r="I1593" s="140"/>
      <c r="J1593" s="140"/>
      <c r="K1593" s="140"/>
    </row>
    <row r="1594" spans="9:11" ht="15">
      <c r="I1594" s="140"/>
      <c r="J1594" s="140"/>
      <c r="K1594" s="140"/>
    </row>
    <row r="1595" spans="9:11" ht="15">
      <c r="I1595" s="140"/>
      <c r="J1595" s="140"/>
      <c r="K1595" s="140"/>
    </row>
    <row r="1596" spans="9:11" ht="15">
      <c r="I1596" s="140"/>
      <c r="J1596" s="140"/>
      <c r="K1596" s="140"/>
    </row>
    <row r="1597" spans="9:11" ht="15">
      <c r="I1597" s="140"/>
      <c r="J1597" s="140"/>
      <c r="K1597" s="140"/>
    </row>
    <row r="1598" spans="9:11" ht="15">
      <c r="I1598" s="140"/>
      <c r="J1598" s="140"/>
      <c r="K1598" s="140"/>
    </row>
    <row r="1599" spans="9:11" ht="15">
      <c r="I1599" s="140"/>
      <c r="J1599" s="140"/>
      <c r="K1599" s="140"/>
    </row>
    <row r="1600" spans="9:11" ht="15">
      <c r="I1600" s="140"/>
      <c r="J1600" s="140"/>
      <c r="K1600" s="140"/>
    </row>
    <row r="1601" spans="9:11" ht="15">
      <c r="I1601" s="140"/>
      <c r="J1601" s="140"/>
      <c r="K1601" s="140"/>
    </row>
    <row r="1602" spans="9:11" ht="15">
      <c r="I1602" s="140"/>
      <c r="J1602" s="140"/>
      <c r="K1602" s="140"/>
    </row>
    <row r="1603" spans="9:11" ht="15">
      <c r="I1603" s="140"/>
      <c r="J1603" s="140"/>
      <c r="K1603" s="140"/>
    </row>
    <row r="1604" spans="9:11" ht="15">
      <c r="I1604" s="140"/>
      <c r="J1604" s="140"/>
      <c r="K1604" s="140"/>
    </row>
    <row r="1605" spans="9:11" ht="15">
      <c r="I1605" s="140"/>
      <c r="J1605" s="140"/>
      <c r="K1605" s="140"/>
    </row>
    <row r="1606" spans="9:11" ht="15">
      <c r="I1606" s="140"/>
      <c r="J1606" s="140"/>
      <c r="K1606" s="140"/>
    </row>
    <row r="1607" spans="9:11" ht="15">
      <c r="I1607" s="140"/>
      <c r="J1607" s="140"/>
      <c r="K1607" s="140"/>
    </row>
    <row r="1608" spans="9:11" ht="15">
      <c r="I1608" s="140"/>
      <c r="J1608" s="140"/>
      <c r="K1608" s="140"/>
    </row>
    <row r="1609" spans="9:11" ht="15">
      <c r="I1609" s="140"/>
      <c r="J1609" s="140"/>
      <c r="K1609" s="140"/>
    </row>
    <row r="1610" spans="9:11" ht="15">
      <c r="I1610" s="140"/>
      <c r="J1610" s="140"/>
      <c r="K1610" s="140"/>
    </row>
    <row r="1611" spans="9:11" ht="15">
      <c r="I1611" s="140"/>
      <c r="J1611" s="140"/>
      <c r="K1611" s="140"/>
    </row>
    <row r="1612" spans="9:11" ht="15">
      <c r="I1612" s="140"/>
      <c r="J1612" s="140"/>
      <c r="K1612" s="140"/>
    </row>
    <row r="1613" spans="9:11" ht="15">
      <c r="I1613" s="140"/>
      <c r="J1613" s="140"/>
      <c r="K1613" s="140"/>
    </row>
    <row r="1614" spans="9:11" ht="15">
      <c r="I1614" s="140"/>
      <c r="J1614" s="140"/>
      <c r="K1614" s="140"/>
    </row>
    <row r="1615" spans="9:11" ht="15">
      <c r="I1615" s="140"/>
      <c r="J1615" s="140"/>
      <c r="K1615" s="140"/>
    </row>
    <row r="1616" spans="9:11" ht="15">
      <c r="I1616" s="140"/>
      <c r="J1616" s="140"/>
      <c r="K1616" s="140"/>
    </row>
    <row r="1617" spans="9:11" ht="15">
      <c r="I1617" s="140"/>
      <c r="J1617" s="140"/>
      <c r="K1617" s="140"/>
    </row>
    <row r="1618" spans="9:11" ht="15">
      <c r="I1618" s="140"/>
      <c r="J1618" s="140"/>
      <c r="K1618" s="140"/>
    </row>
    <row r="1619" spans="9:11" ht="15">
      <c r="I1619" s="140"/>
      <c r="J1619" s="140"/>
      <c r="K1619" s="140"/>
    </row>
    <row r="1620" spans="9:11" ht="15">
      <c r="I1620" s="140"/>
      <c r="J1620" s="140"/>
      <c r="K1620" s="140"/>
    </row>
    <row r="1621" spans="9:11" ht="15">
      <c r="I1621" s="140"/>
      <c r="J1621" s="140"/>
      <c r="K1621" s="140"/>
    </row>
    <row r="1622" spans="9:11" ht="15">
      <c r="I1622" s="140"/>
      <c r="J1622" s="140"/>
      <c r="K1622" s="140"/>
    </row>
    <row r="1623" spans="9:11" ht="15">
      <c r="I1623" s="140"/>
      <c r="J1623" s="140"/>
      <c r="K1623" s="140"/>
    </row>
    <row r="1624" spans="9:11" ht="15">
      <c r="I1624" s="140"/>
      <c r="J1624" s="140"/>
      <c r="K1624" s="140"/>
    </row>
    <row r="1625" spans="9:11" ht="15">
      <c r="I1625" s="140"/>
      <c r="J1625" s="140"/>
      <c r="K1625" s="140"/>
    </row>
    <row r="1626" spans="9:11" ht="15">
      <c r="I1626" s="140"/>
      <c r="J1626" s="140"/>
      <c r="K1626" s="140"/>
    </row>
    <row r="1627" spans="9:11" ht="15">
      <c r="I1627" s="140"/>
      <c r="J1627" s="140"/>
      <c r="K1627" s="140"/>
    </row>
    <row r="1628" spans="9:11" ht="15">
      <c r="I1628" s="140"/>
      <c r="J1628" s="140"/>
      <c r="K1628" s="140"/>
    </row>
    <row r="1629" spans="9:11" ht="15">
      <c r="I1629" s="140"/>
      <c r="J1629" s="140"/>
      <c r="K1629" s="140"/>
    </row>
    <row r="1630" spans="9:11" ht="15">
      <c r="I1630" s="140"/>
      <c r="J1630" s="140"/>
      <c r="K1630" s="140"/>
    </row>
    <row r="1631" spans="9:11" ht="15">
      <c r="I1631" s="140"/>
      <c r="J1631" s="140"/>
      <c r="K1631" s="140"/>
    </row>
    <row r="1632" spans="9:11" ht="15">
      <c r="I1632" s="140"/>
      <c r="J1632" s="140"/>
      <c r="K1632" s="140"/>
    </row>
    <row r="1633" spans="9:11" ht="15">
      <c r="I1633" s="140"/>
      <c r="J1633" s="140"/>
      <c r="K1633" s="140"/>
    </row>
    <row r="1634" spans="9:11" ht="15">
      <c r="I1634" s="140"/>
      <c r="J1634" s="140"/>
      <c r="K1634" s="140"/>
    </row>
    <row r="1635" spans="9:11" ht="15">
      <c r="I1635" s="140"/>
      <c r="J1635" s="140"/>
      <c r="K1635" s="140"/>
    </row>
    <row r="1636" spans="9:11" ht="15">
      <c r="I1636" s="140"/>
      <c r="J1636" s="140"/>
      <c r="K1636" s="140"/>
    </row>
    <row r="1637" spans="9:11" ht="15">
      <c r="I1637" s="140"/>
      <c r="J1637" s="140"/>
      <c r="K1637" s="140"/>
    </row>
    <row r="1638" spans="9:11" ht="15">
      <c r="I1638" s="140"/>
      <c r="J1638" s="140"/>
      <c r="K1638" s="140"/>
    </row>
    <row r="1639" spans="9:11" ht="15">
      <c r="I1639" s="140"/>
      <c r="J1639" s="140"/>
      <c r="K1639" s="140"/>
    </row>
    <row r="1640" spans="9:11" ht="15">
      <c r="I1640" s="140"/>
      <c r="J1640" s="140"/>
      <c r="K1640" s="140"/>
    </row>
  </sheetData>
  <mergeCells count="229">
    <mergeCell ref="U21:U26"/>
    <mergeCell ref="V21:V26"/>
    <mergeCell ref="L77:V78"/>
    <mergeCell ref="W77:W78"/>
    <mergeCell ref="Q9:Q14"/>
    <mergeCell ref="R9:R14"/>
    <mergeCell ref="S9:S14"/>
    <mergeCell ref="W9:W14"/>
    <mergeCell ref="W15:W20"/>
    <mergeCell ref="W21:W26"/>
    <mergeCell ref="Q15:Q20"/>
    <mergeCell ref="R15:R20"/>
    <mergeCell ref="S15:S20"/>
    <mergeCell ref="Q21:Q26"/>
    <mergeCell ref="R21:R26"/>
    <mergeCell ref="S21:S26"/>
    <mergeCell ref="L9:L14"/>
    <mergeCell ref="M9:M14"/>
    <mergeCell ref="L15:L20"/>
    <mergeCell ref="M15:M20"/>
    <mergeCell ref="L21:L26"/>
    <mergeCell ref="M21:M26"/>
    <mergeCell ref="N9:N14"/>
    <mergeCell ref="O9:O14"/>
    <mergeCell ref="P9:P14"/>
    <mergeCell ref="L39:L44"/>
    <mergeCell ref="U49:U52"/>
    <mergeCell ref="V49:V52"/>
    <mergeCell ref="S39:S44"/>
    <mergeCell ref="S45:S48"/>
    <mergeCell ref="S49:S52"/>
    <mergeCell ref="M39:M44"/>
    <mergeCell ref="W33:W38"/>
    <mergeCell ref="N33:N38"/>
    <mergeCell ref="O33:O38"/>
    <mergeCell ref="P33:P38"/>
    <mergeCell ref="Q33:Q38"/>
    <mergeCell ref="R33:R38"/>
    <mergeCell ref="S33:S38"/>
    <mergeCell ref="T33:T38"/>
    <mergeCell ref="U33:U38"/>
    <mergeCell ref="V33:V38"/>
    <mergeCell ref="W39:W44"/>
    <mergeCell ref="N39:N44"/>
    <mergeCell ref="O39:O44"/>
    <mergeCell ref="P39:P44"/>
    <mergeCell ref="Q39:Q44"/>
    <mergeCell ref="R39:R44"/>
    <mergeCell ref="W57:W60"/>
    <mergeCell ref="C53:C56"/>
    <mergeCell ref="L53:L56"/>
    <mergeCell ref="M53:M56"/>
    <mergeCell ref="N53:N56"/>
    <mergeCell ref="O53:O56"/>
    <mergeCell ref="P53:P56"/>
    <mergeCell ref="Q57:Q60"/>
    <mergeCell ref="R57:R60"/>
    <mergeCell ref="S57:S60"/>
    <mergeCell ref="C57:C60"/>
    <mergeCell ref="L57:L60"/>
    <mergeCell ref="M57:M60"/>
    <mergeCell ref="N57:N60"/>
    <mergeCell ref="O57:O60"/>
    <mergeCell ref="P57:P60"/>
    <mergeCell ref="T53:T56"/>
    <mergeCell ref="U53:U56"/>
    <mergeCell ref="V53:V56"/>
    <mergeCell ref="T57:T60"/>
    <mergeCell ref="U57:U60"/>
    <mergeCell ref="V57:V60"/>
    <mergeCell ref="W53:W56"/>
    <mergeCell ref="Q53:Q56"/>
    <mergeCell ref="W65:W68"/>
    <mergeCell ref="C61:C64"/>
    <mergeCell ref="L61:L64"/>
    <mergeCell ref="M61:M64"/>
    <mergeCell ref="N61:N64"/>
    <mergeCell ref="O61:O64"/>
    <mergeCell ref="P61:P64"/>
    <mergeCell ref="W61:W64"/>
    <mergeCell ref="Q61:Q64"/>
    <mergeCell ref="R61:R64"/>
    <mergeCell ref="S61:S64"/>
    <mergeCell ref="Q65:Q68"/>
    <mergeCell ref="R65:R68"/>
    <mergeCell ref="S65:S68"/>
    <mergeCell ref="C65:C68"/>
    <mergeCell ref="L65:L68"/>
    <mergeCell ref="M65:M68"/>
    <mergeCell ref="N65:N68"/>
    <mergeCell ref="O65:O68"/>
    <mergeCell ref="T61:T64"/>
    <mergeCell ref="U61:U64"/>
    <mergeCell ref="V61:V64"/>
    <mergeCell ref="T65:T68"/>
    <mergeCell ref="U65:U68"/>
    <mergeCell ref="W73:W76"/>
    <mergeCell ref="C69:C72"/>
    <mergeCell ref="L69:L72"/>
    <mergeCell ref="M69:M72"/>
    <mergeCell ref="N69:N72"/>
    <mergeCell ref="O69:O72"/>
    <mergeCell ref="P69:P72"/>
    <mergeCell ref="W69:W72"/>
    <mergeCell ref="Q69:Q72"/>
    <mergeCell ref="R69:R72"/>
    <mergeCell ref="S69:S72"/>
    <mergeCell ref="Q73:Q76"/>
    <mergeCell ref="R73:R76"/>
    <mergeCell ref="S73:S76"/>
    <mergeCell ref="C73:C76"/>
    <mergeCell ref="L73:L76"/>
    <mergeCell ref="M73:M76"/>
    <mergeCell ref="N73:N76"/>
    <mergeCell ref="O73:O76"/>
    <mergeCell ref="P73:P76"/>
    <mergeCell ref="T69:T72"/>
    <mergeCell ref="U69:U72"/>
    <mergeCell ref="V69:V72"/>
    <mergeCell ref="T73:T76"/>
    <mergeCell ref="U73:U76"/>
    <mergeCell ref="V73:V76"/>
    <mergeCell ref="P65:P68"/>
    <mergeCell ref="A39:A44"/>
    <mergeCell ref="B39:B44"/>
    <mergeCell ref="C39:C42"/>
    <mergeCell ref="C43:C44"/>
    <mergeCell ref="R53:R56"/>
    <mergeCell ref="S53:S56"/>
    <mergeCell ref="Q45:Q48"/>
    <mergeCell ref="R45:R48"/>
    <mergeCell ref="Q49:Q52"/>
    <mergeCell ref="R49:R52"/>
    <mergeCell ref="T39:T44"/>
    <mergeCell ref="U39:U44"/>
    <mergeCell ref="V39:V44"/>
    <mergeCell ref="T45:T48"/>
    <mergeCell ref="U45:U48"/>
    <mergeCell ref="V45:V48"/>
    <mergeCell ref="T49:T52"/>
    <mergeCell ref="C31:C32"/>
    <mergeCell ref="A27:A32"/>
    <mergeCell ref="B27:B32"/>
    <mergeCell ref="C27:C30"/>
    <mergeCell ref="A33:A38"/>
    <mergeCell ref="B33:B38"/>
    <mergeCell ref="C33:C36"/>
    <mergeCell ref="L27:L32"/>
    <mergeCell ref="M27:M32"/>
    <mergeCell ref="L33:L38"/>
    <mergeCell ref="M33:M38"/>
    <mergeCell ref="C37:C38"/>
    <mergeCell ref="T27:T32"/>
    <mergeCell ref="U27:U32"/>
    <mergeCell ref="V27:V32"/>
    <mergeCell ref="W27:W32"/>
    <mergeCell ref="N27:N32"/>
    <mergeCell ref="O27:O32"/>
    <mergeCell ref="P27:P32"/>
    <mergeCell ref="Q27:Q32"/>
    <mergeCell ref="R27:R32"/>
    <mergeCell ref="S27:S32"/>
    <mergeCell ref="I7:K7"/>
    <mergeCell ref="L7:P7"/>
    <mergeCell ref="Q7:W7"/>
    <mergeCell ref="C25:C26"/>
    <mergeCell ref="N21:N26"/>
    <mergeCell ref="O21:O26"/>
    <mergeCell ref="P21:P26"/>
    <mergeCell ref="A21:A26"/>
    <mergeCell ref="B21:B26"/>
    <mergeCell ref="C21:C24"/>
    <mergeCell ref="C19:C20"/>
    <mergeCell ref="N15:N20"/>
    <mergeCell ref="O15:O20"/>
    <mergeCell ref="P15:P20"/>
    <mergeCell ref="A15:A20"/>
    <mergeCell ref="B15:B20"/>
    <mergeCell ref="C15:C18"/>
    <mergeCell ref="T9:T14"/>
    <mergeCell ref="U9:U14"/>
    <mergeCell ref="V9:V14"/>
    <mergeCell ref="T15:T20"/>
    <mergeCell ref="U15:U20"/>
    <mergeCell ref="V15:V20"/>
    <mergeCell ref="T21:T26"/>
    <mergeCell ref="F7:H7"/>
    <mergeCell ref="A9:A14"/>
    <mergeCell ref="B9:B14"/>
    <mergeCell ref="C9:C12"/>
    <mergeCell ref="C13:C14"/>
    <mergeCell ref="A7:A8"/>
    <mergeCell ref="B7:B8"/>
    <mergeCell ref="C7:C8"/>
    <mergeCell ref="D7:D8"/>
    <mergeCell ref="E7:E8"/>
    <mergeCell ref="E6:W6"/>
    <mergeCell ref="A5:D5"/>
    <mergeCell ref="A6:D6"/>
    <mergeCell ref="E2:W2"/>
    <mergeCell ref="E3:W3"/>
    <mergeCell ref="Q4:W4"/>
    <mergeCell ref="E4:P4"/>
    <mergeCell ref="A2:D4"/>
    <mergeCell ref="E5:W5"/>
    <mergeCell ref="F85:H85"/>
    <mergeCell ref="F86:H86"/>
    <mergeCell ref="A79:C81"/>
    <mergeCell ref="L79:W81"/>
    <mergeCell ref="C49:C52"/>
    <mergeCell ref="L49:L52"/>
    <mergeCell ref="M49:M52"/>
    <mergeCell ref="N49:N52"/>
    <mergeCell ref="O49:O52"/>
    <mergeCell ref="P49:P52"/>
    <mergeCell ref="A45:A78"/>
    <mergeCell ref="B45:B78"/>
    <mergeCell ref="C45:C48"/>
    <mergeCell ref="L45:L48"/>
    <mergeCell ref="C77:C78"/>
    <mergeCell ref="W49:W52"/>
    <mergeCell ref="W45:W48"/>
    <mergeCell ref="M45:M48"/>
    <mergeCell ref="O45:O48"/>
    <mergeCell ref="P45:P48"/>
    <mergeCell ref="N45:N48"/>
    <mergeCell ref="B85:E85"/>
    <mergeCell ref="B86:E86"/>
    <mergeCell ref="V65:V68"/>
  </mergeCells>
  <dataValidations count="2">
    <dataValidation type="list" allowBlank="1" showInputMessage="1" showErrorMessage="1" sqref="M9 M27 M15 M21 M33 L49:L77 M39">
      <formula1>#REF!</formula1>
    </dataValidation>
    <dataValidation type="list" allowBlank="1" showInputMessage="1" showErrorMessage="1" sqref="C45:C76">
      <formula1>$P$79:$P$81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3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2020-04-29T22:47:51Z</cp:lastPrinted>
  <dcterms:created xsi:type="dcterms:W3CDTF">2010-03-25T16:40:43Z</dcterms:created>
  <dcterms:modified xsi:type="dcterms:W3CDTF">2020-07-30T12:28:35Z</dcterms:modified>
  <cp:category/>
  <cp:version/>
  <cp:contentType/>
  <cp:contentStatus/>
</cp:coreProperties>
</file>