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defaultThemeVersion="124226"/>
  <bookViews>
    <workbookView xWindow="65416" yWindow="65416" windowWidth="20730" windowHeight="11160" tabRatio="494" activeTab="1"/>
  </bookViews>
  <sheets>
    <sheet name="GESTIÓN" sheetId="5" r:id="rId1"/>
    <sheet name="INVERSIÓN" sheetId="6" r:id="rId2"/>
    <sheet name="ACTIVIDADES" sheetId="7" r:id="rId3"/>
    <sheet name="TERRITORIALIZACIÓN" sheetId="9" r:id="rId4"/>
  </sheets>
  <externalReferences>
    <externalReference r:id="rId7"/>
  </externalReferences>
  <definedNames>
    <definedName name="_xlnm.Print_Area" localSheetId="2">'ACTIVIDADES'!$A$2:$V$62</definedName>
    <definedName name="_xlnm.Print_Area" localSheetId="0">'GESTIÓN'!$A$1:$AW$22</definedName>
    <definedName name="_xlnm.Print_Area" localSheetId="1">'INVERSIÓN'!$A$2:$AU$60</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2.xml><?xml version="1.0" encoding="utf-8"?>
<comments xmlns="http://schemas.openxmlformats.org/spreadsheetml/2006/main">
  <authors>
    <author>PAOLA.MORENO</author>
    <author>Isabella Bislick</author>
  </authors>
  <commentList>
    <comment ref="W12" authorId="0">
      <text>
        <r>
          <rPr>
            <b/>
            <sz val="10"/>
            <rFont val="Tahoma"/>
            <family val="2"/>
          </rPr>
          <t>PAOLA.MORENO:</t>
        </r>
        <r>
          <rPr>
            <sz val="10"/>
            <rFont val="Tahoma"/>
            <family val="2"/>
          </rPr>
          <t xml:space="preserve">
Aumento en el presupuesto asignado, producto de traslado presupuestal, para adelantar adiciones a contratos de prestación de servicios profesionales con el fin de culminar con informes de ley e informes de auditorías - vigencia 2018</t>
        </r>
      </text>
    </comment>
    <comment ref="AB12" authorId="0">
      <text>
        <r>
          <rPr>
            <b/>
            <sz val="12"/>
            <rFont val="Tahoma"/>
            <family val="2"/>
          </rPr>
          <t>PAOLA.MORENO:</t>
        </r>
        <r>
          <rPr>
            <sz val="12"/>
            <rFont val="Tahoma"/>
            <family val="2"/>
          </rPr>
          <t xml:space="preserve">
Se adicionó presupuestalmente esta meta ($45.934.000 - rad. 2019IE191367), con el fin de contar con el personal suficiente y competente para la realización de las actividades programadas para finales de la vigencia 2019 y principios de 2020, que corresponden a informes y seguimientos a corte 31-12-2019.</t>
        </r>
      </text>
    </comment>
    <comment ref="V18" authorId="0">
      <text>
        <r>
          <rPr>
            <b/>
            <sz val="10"/>
            <rFont val="Tahoma"/>
            <family val="2"/>
          </rPr>
          <t>PAOLA.MORENO:</t>
        </r>
        <r>
          <rPr>
            <sz val="10"/>
            <rFont val="Tahoma"/>
            <family val="2"/>
          </rPr>
          <t xml:space="preserve">
Reducción por el pago de pasivo exigible $455.947</t>
        </r>
      </text>
    </comment>
    <comment ref="W18" authorId="0">
      <text>
        <r>
          <rPr>
            <b/>
            <sz val="10"/>
            <rFont val="Tahoma"/>
            <family val="2"/>
          </rPr>
          <t>PAOLA.MORENO:</t>
        </r>
        <r>
          <rPr>
            <sz val="10"/>
            <rFont val="Tahoma"/>
            <family val="2"/>
          </rPr>
          <t xml:space="preserve">
Aumento en el presupuesto asignado, con el fin de adquirir equipos periféricos - tecnoclógicos para el grupo de Servicio al Ciudadano y Correspondencia con miras a mejorar la atención prestada en los 8 puntos habilitados de atención al ciudadano y/o canales de atención.
Adicionalmente, con el objetivo de adicionar contrato interadministrativo - Canal Capital y poder llevar a cabo ferias de servicio organizadas por la Entidad.
Finalmente, se realiza trámite y pago de pasivo exigible por valor de $720.551</t>
        </r>
      </text>
    </comment>
    <comment ref="AB18" authorId="0">
      <text>
        <r>
          <rPr>
            <b/>
            <sz val="12"/>
            <rFont val="Tahoma"/>
            <family val="2"/>
          </rPr>
          <t>PAOLA.MORENO:</t>
        </r>
        <r>
          <rPr>
            <sz val="12"/>
            <rFont val="Tahoma"/>
            <family val="2"/>
          </rPr>
          <t xml:space="preserve">
Se reduce presupuestalmente esta meta (traslado entre proyectos $1.944.000 con concepto favorable de la SDP - rad. 2-2019-55318 y traslado entre metas $45.934.000 con concepto favorable de la SPCI - rad. 2019IE191367), por saldo producto del tiempo que conllevó cada proceso contractual, la reducción de los plazos a 11, 10, 9, 8 y 7 meses, según cada caso, y la garantía del principio de anualidad.
Por otro lado, se había contemplado la compra de equipos (hardware y software), los cuales fueron adquiridos a finales de 2018, por lo que se dispuso el presupuesto para priorizar otras necesidades del proyecto, relacionadas con la gestión de correspondencia (traslado entre conceptos de gasto - $99.999.999 con concepto favorable de la SPCI - rad. 2019IE191367)</t>
        </r>
      </text>
    </comment>
    <comment ref="V20" authorId="0">
      <text>
        <r>
          <rPr>
            <b/>
            <sz val="10"/>
            <rFont val="Tahoma"/>
            <family val="2"/>
          </rPr>
          <t>PAOLA.MORENO:</t>
        </r>
        <r>
          <rPr>
            <sz val="10"/>
            <rFont val="Tahoma"/>
            <family val="2"/>
          </rPr>
          <t xml:space="preserve">
Se tramitó liberación de recursos por fallecimiento del contratista</t>
        </r>
      </text>
    </comment>
    <comment ref="W20" authorId="0">
      <text>
        <r>
          <rPr>
            <b/>
            <sz val="10"/>
            <rFont val="Tahoma"/>
            <family val="2"/>
          </rPr>
          <t>PAOLA.MORENO:</t>
        </r>
        <r>
          <rPr>
            <sz val="10"/>
            <rFont val="Tahoma"/>
            <family val="2"/>
          </rPr>
          <t xml:space="preserve">
Alcance a solicitud de anulación o liberación de saldo por fallecimiento de contratista</t>
        </r>
      </text>
    </comment>
    <comment ref="AB24" authorId="0">
      <text>
        <r>
          <rPr>
            <b/>
            <sz val="12"/>
            <rFont val="Tahoma"/>
            <family val="2"/>
          </rPr>
          <t>PAOLA.MORENO:</t>
        </r>
        <r>
          <rPr>
            <sz val="12"/>
            <rFont val="Tahoma"/>
            <family val="2"/>
          </rPr>
          <t xml:space="preserve">
Se reduce presupuestalmente esta meta (traslado entre proyectos $16.812.000 -  rad. 2019IE191367), por saldo producto del tiempo que conllevó cada proceso contractual, la reducción de los plazos a 11 y 10 meses, según cada caso, y la garantía del principio de anualidad.</t>
        </r>
      </text>
    </comment>
    <comment ref="V30" authorId="0">
      <text>
        <r>
          <rPr>
            <b/>
            <sz val="10"/>
            <rFont val="Tahoma"/>
            <family val="2"/>
          </rPr>
          <t>PAOLA.MORENO:</t>
        </r>
        <r>
          <rPr>
            <sz val="10"/>
            <rFont val="Tahoma"/>
            <family val="2"/>
          </rPr>
          <t xml:space="preserve">
Atiende a traslado presupuestal realizado para adiciones, contratación consultoría trabajo en alturas, prestación de servicios profesionales para evaluación de matriz de riegos y adquisición de material POP (las últimas tres, en el marco de la implementación y certificación externa del SSST)</t>
        </r>
      </text>
    </comment>
    <comment ref="AB36" authorId="0">
      <text>
        <r>
          <rPr>
            <b/>
            <sz val="12"/>
            <rFont val="Tahoma"/>
            <family val="2"/>
          </rPr>
          <t>PAOLA.MORENO:</t>
        </r>
        <r>
          <rPr>
            <sz val="12"/>
            <rFont val="Tahoma"/>
            <family val="2"/>
          </rPr>
          <t xml:space="preserve">
Se reduce presupuestalmente esta meta (traslado entre proyectos $13.160.000 con concepto favorable de la SDP - rad. 2-2019-55318), por saldo producto del tiempo que conllevó el proceso contractual, la reducción del plazo a 10 meses y la garantía del principio de anualidad.</t>
        </r>
      </text>
    </comment>
    <comment ref="V42" authorId="0">
      <text>
        <r>
          <rPr>
            <b/>
            <sz val="10"/>
            <rFont val="Tahoma"/>
            <family val="2"/>
          </rPr>
          <t>PAOLA.MORENO:</t>
        </r>
        <r>
          <rPr>
            <sz val="10"/>
            <rFont val="Tahoma"/>
            <family val="2"/>
          </rPr>
          <t xml:space="preserve">
Traslado presupuestal de recursos producto de un proceso sin viabilidad por parte de la SF y saldos producto de reducción de plazos inicialmente contemplados en prestación de servicios, atendiendo principalmente el principio de anualidad.</t>
        </r>
      </text>
    </comment>
    <comment ref="W42" authorId="0">
      <text>
        <r>
          <rPr>
            <b/>
            <sz val="10"/>
            <rFont val="Tahoma"/>
            <family val="2"/>
          </rPr>
          <t>PAOLA.MORENO:</t>
        </r>
        <r>
          <rPr>
            <sz val="10"/>
            <rFont val="Tahoma"/>
            <family val="2"/>
          </rPr>
          <t xml:space="preserve">
Traslado presupuestal de recursos producto de saldo por terminación anticipada de 2 contratos, la no ejecución de un contrato, decisión de la alta gerencia de no adelantar un contrato teniendo en cuenta que con el personal con el que cuenta la SDA se pueden llevar a cabo las actividades planeadas y la decisión de no adelantar una adición a contrato de prestación de servicios, proyectada.</t>
        </r>
      </text>
    </comment>
    <comment ref="AA42" authorId="1">
      <text>
        <r>
          <rPr>
            <b/>
            <sz val="12"/>
            <rFont val="Tahoma"/>
            <family val="2"/>
          </rPr>
          <t>Isabella Bislick:</t>
        </r>
        <r>
          <rPr>
            <sz val="12"/>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AB42" authorId="0">
      <text>
        <r>
          <rPr>
            <b/>
            <sz val="12"/>
            <rFont val="Tahoma"/>
            <family val="2"/>
          </rPr>
          <t>PAOLA.MORENO:</t>
        </r>
        <r>
          <rPr>
            <sz val="12"/>
            <rFont val="Tahoma"/>
            <family val="2"/>
          </rPr>
          <t xml:space="preserve">
Se reduce presupuestalmente esta meta (traslado entre proyectos $343.329.000 con concepto favorable de la SDP - rad. 2-2019-55318), por saldo producto del tiempo que conllevó cada proceso contractual, la reducción de plazos a 11, 10, 9, 8 y 7 meses, según cada caso, y la garantía del principio de anualidad.</t>
        </r>
      </text>
    </comment>
    <comment ref="AA48" authorId="1">
      <text>
        <r>
          <rPr>
            <b/>
            <sz val="12"/>
            <rFont val="Tahoma"/>
            <family val="2"/>
          </rPr>
          <t>Isabella Bislick:</t>
        </r>
        <r>
          <rPr>
            <sz val="12"/>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AB48" authorId="0">
      <text>
        <r>
          <rPr>
            <b/>
            <sz val="12"/>
            <rFont val="Tahoma"/>
            <family val="2"/>
          </rPr>
          <t>PAOLA.MORENO:</t>
        </r>
        <r>
          <rPr>
            <sz val="12"/>
            <rFont val="Tahoma"/>
            <family val="2"/>
          </rPr>
          <t xml:space="preserve">
Se reduce presupuestalmente esta meta (traslado entre proyectos $65.385.192 con concepto favorable de la SDP - rad. 2-2019-55318), por saldo producto del tiempo que conllevó cada proceso contractual, la reducción de plazos a 11, 10, 8 y 7 meses, según cada caso, y la garantía del principio de anualidad.
Adicionalmente, producto del ejercicio realizado en la etapa precontractual de cada uno de los procesos para la adquisición de bienes y/o servicios, los estudios de mercado arrojaron menores valores, quedando un saldo programado en necesidades de otros proyectos en la SDA.</t>
        </r>
      </text>
    </comment>
  </commentList>
</comments>
</file>

<file path=xl/comments3.xml><?xml version="1.0" encoding="utf-8"?>
<comments xmlns="http://schemas.openxmlformats.org/spreadsheetml/2006/main">
  <authors>
    <author>YULIED.PENARANDA</author>
  </authors>
  <commentList>
    <comment ref="V9" authorId="0">
      <text>
        <r>
          <rPr>
            <b/>
            <sz val="9"/>
            <rFont val="Tahoma"/>
            <family val="2"/>
          </rPr>
          <t xml:space="preserve">YULIED.PENARANDA
Logros más representativos alcanzados durante el trimestre reportado.
</t>
        </r>
      </text>
    </comment>
  </commentList>
</comments>
</file>

<file path=xl/comments4.xml><?xml version="1.0" encoding="utf-8"?>
<comments xmlns="http://schemas.openxmlformats.org/spreadsheetml/2006/main">
  <authors>
    <author>PAOLA.MORENO</author>
    <author>Isabella Bislick</author>
  </authors>
  <commentList>
    <comment ref="H10" authorId="0">
      <text>
        <r>
          <rPr>
            <b/>
            <sz val="9"/>
            <rFont val="Tahoma"/>
            <family val="2"/>
          </rPr>
          <t>PAOLA.MORENO:</t>
        </r>
        <r>
          <rPr>
            <sz val="9"/>
            <rFont val="Tahoma"/>
            <family val="2"/>
          </rPr>
          <t xml:space="preserve">
Se adicionó presupuestalmente esta meta ($45.934.000 - rad. 2019IE191367), con el fin de contar con el personal suficiente y competente para la realización de las actividades programadas para finales de la vigencia 2019 y principios de 2020, que corresponden a informes y seguimientos a corte 31-12-2019.</t>
        </r>
      </text>
    </comment>
    <comment ref="H16" authorId="0">
      <text>
        <r>
          <rPr>
            <b/>
            <sz val="9"/>
            <rFont val="Tahoma"/>
            <family val="2"/>
          </rPr>
          <t>PAOLA.MORENO:</t>
        </r>
        <r>
          <rPr>
            <sz val="9"/>
            <rFont val="Tahoma"/>
            <family val="2"/>
          </rPr>
          <t xml:space="preserve">
Se reduce presupuestalmente esta meta (traslado entre proyectos $16.812.000 -  rad. 2019IE191367), por saldo producto del tiempo que conllevó cada proceso contractual, la reducción de los plazos a 11 y 10 meses, según cada caso, y la garantía del principio de anualidad.</t>
        </r>
      </text>
    </comment>
    <comment ref="G28" authorId="1">
      <text>
        <r>
          <rPr>
            <b/>
            <sz val="9"/>
            <rFont val="Tahoma"/>
            <family val="2"/>
          </rPr>
          <t>Isabella Bislick:</t>
        </r>
        <r>
          <rPr>
            <sz val="9"/>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H28" authorId="0">
      <text>
        <r>
          <rPr>
            <b/>
            <sz val="9"/>
            <rFont val="Tahoma"/>
            <family val="2"/>
          </rPr>
          <t>PAOLA.MORENO:</t>
        </r>
        <r>
          <rPr>
            <sz val="9"/>
            <rFont val="Tahoma"/>
            <family val="2"/>
          </rPr>
          <t xml:space="preserve">
Se reduce presupuestalmente esta meta (traslado entre proyectos $65.385.192 con concepto favorable de la SDP - rad. 2-2019-55318), por saldo producto del tiempo que conllevó cada proceso contractual, la reducción de plazos a 11, 10, 8 y 7 meses, según cada caso, y la garantía del principio de anualidad.
Adicionalmente, producto del ejercicio realizado en la etapa precontractual de cada uno de los procesos para la adquisición de bienes y/o servicios, los estudios de mercado arrojaron menores valores, quedando un saldo programado en necesidades de otros proyectos en la SDA.</t>
        </r>
      </text>
    </comment>
    <comment ref="H34" authorId="0">
      <text>
        <r>
          <rPr>
            <b/>
            <sz val="9"/>
            <rFont val="Tahoma"/>
            <family val="2"/>
          </rPr>
          <t>PAOLA.MORENO:</t>
        </r>
        <r>
          <rPr>
            <sz val="9"/>
            <rFont val="Tahoma"/>
            <family val="2"/>
          </rPr>
          <t xml:space="preserve">
Se reduce presupuestalmente esta meta (traslado entre proyectos $13.160.000 con concepto favorable de la SDP - rad. 2-2019-55318), por saldo producto del tiempo que conllevó el proceso contractual, la reducción del plazo a 10 meses y la garantía del principio de anualidad.</t>
        </r>
      </text>
    </comment>
    <comment ref="G40" authorId="1">
      <text>
        <r>
          <rPr>
            <b/>
            <sz val="9"/>
            <rFont val="Tahoma"/>
            <family val="2"/>
          </rPr>
          <t>Isabella Bislick:</t>
        </r>
        <r>
          <rPr>
            <sz val="9"/>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 ref="H40" authorId="0">
      <text>
        <r>
          <rPr>
            <b/>
            <sz val="9"/>
            <rFont val="Tahoma"/>
            <family val="2"/>
          </rPr>
          <t>PAOLA.MORENO:</t>
        </r>
        <r>
          <rPr>
            <sz val="9"/>
            <rFont val="Tahoma"/>
            <family val="2"/>
          </rPr>
          <t xml:space="preserve">
Se reduce presupuestalmente esta meta (traslado entre proyectos $343.329.000 con concepto favorable de la SDP - rad. 2-2019-55318), por saldo producto del tiempo que conllevó cada proceso contractual, la reducción de plazos a 11, 10, 9, 8 y 7 meses, según cada caso, y la garantía del principio de anualidad.</t>
        </r>
      </text>
    </comment>
    <comment ref="H78" authorId="0">
      <text>
        <r>
          <rPr>
            <b/>
            <sz val="9"/>
            <rFont val="Tahoma"/>
            <family val="2"/>
          </rPr>
          <t>PAOLA.MORENO:</t>
        </r>
        <r>
          <rPr>
            <sz val="9"/>
            <rFont val="Tahoma"/>
            <family val="2"/>
          </rPr>
          <t xml:space="preserve">
Se reduce presupuestalmente esta meta (traslado entre proyectos $1.944.000 con concepto favorable de la SDP - rad. 2-2019-55318 y traslado entre metas $45.934.000 con concepto favorable de la SPCI - rad. 2019IE191367), por saldo producto del tiempo que conllevó cada proceso contractual, la reducción de los plazos a 11, 10, 9, 8 y 7 meses, según cada caso, y la garantía del principio de anualidad.
Por otro lado, se había contemplado la compra de equipos (hardware y software), los cuales fueron adquiridos a finales de 2018, por lo que se dispuso el presupuesto para priorizar otras necesidades del proyecto, relacionadas con la gestión de correspondencia (traslado entre conceptos de gasto - $99.999.999 con concepto favorable de la SPCI - rad. 2019IE191367)</t>
        </r>
      </text>
    </comment>
  </commentList>
</comments>
</file>

<file path=xl/sharedStrings.xml><?xml version="1.0" encoding="utf-8"?>
<sst xmlns="http://schemas.openxmlformats.org/spreadsheetml/2006/main" count="821" uniqueCount="341">
  <si>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</si>
  <si>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</si>
  <si>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</si>
  <si>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</si>
  <si>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</si>
  <si>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</si>
  <si>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</si>
  <si>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</si>
  <si>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</si>
  <si>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</si>
  <si>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</si>
  <si>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</si>
  <si>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</si>
  <si>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</si>
  <si>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</si>
  <si>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</si>
  <si>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</si>
  <si>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</si>
  <si>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</si>
  <si>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</si>
  <si>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</si>
  <si>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</si>
  <si>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</si>
  <si>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</si>
  <si>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</si>
  <si>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</si>
  <si>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</si>
  <si>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</si>
  <si>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</si>
  <si>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</si>
  <si>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</si>
  <si>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</si>
  <si>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</si>
  <si>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</si>
  <si>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</si>
  <si>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</si>
  <si>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</si>
  <si>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</si>
  <si>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</si>
  <si>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</si>
  <si>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</si>
  <si>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</si>
  <si>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</si>
  <si>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</si>
  <si>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</si>
  <si>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</si>
  <si>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</si>
  <si>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</si>
  <si>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</si>
  <si>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</si>
  <si>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</si>
  <si>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</si>
  <si>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</si>
  <si>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</si>
  <si>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1, LÍNEA DE ACCIÓN</t>
  </si>
  <si>
    <t>2, META DE PROYECTO</t>
  </si>
  <si>
    <t>3, ACTIVIDAD</t>
  </si>
  <si>
    <t>VARIABLES</t>
  </si>
  <si>
    <t xml:space="preserve">6,PONDERACIÓN VERTICAL </t>
  </si>
  <si>
    <t>6,1 META</t>
  </si>
  <si>
    <t>6,2 ACTIVIDAD</t>
  </si>
  <si>
    <t>TOTAL PRESUPUESTO</t>
  </si>
  <si>
    <t>TOTALES Rec. Reservas</t>
  </si>
  <si>
    <t>TOTALES Rec. Vigencia</t>
  </si>
  <si>
    <t>TOTAL RECURSOS VIGENCIA</t>
  </si>
  <si>
    <t>TOTAL MAGNITUD</t>
  </si>
  <si>
    <t>Usaquén</t>
  </si>
  <si>
    <t>Diciembre</t>
  </si>
  <si>
    <t>Septiembre</t>
  </si>
  <si>
    <t>Junio</t>
  </si>
  <si>
    <t>Marzo</t>
  </si>
  <si>
    <t xml:space="preserve">6, ACTUALIZACIÓN </t>
  </si>
  <si>
    <t>3, Nombre -Punto de inversión (Escala: Localidad, Especial, Distrital)
Breve descripción del punto de inversión.</t>
  </si>
  <si>
    <t>PROGRAMACIÓN INICIAL CUATRIENIO</t>
  </si>
  <si>
    <t>PROGRAMACIÓN ANUAL</t>
  </si>
  <si>
    <t>REPROGRAMACIÓN VIGENCIA</t>
  </si>
  <si>
    <t>PROGR. ANUAL CORTE  SEPT</t>
  </si>
  <si>
    <t>PROGR. ANUAL CORTE  DIC</t>
  </si>
  <si>
    <t>PROGR. ANUAL CORTE  MAR</t>
  </si>
  <si>
    <t>PROGR. ANUAL CORTE  JUN</t>
  </si>
  <si>
    <t>PROGR. ANUAL CORTE DIC</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</si>
  <si>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</si>
  <si>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</si>
  <si>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</si>
  <si>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</si>
  <si>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</si>
  <si>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</si>
  <si>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</si>
  <si>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</si>
  <si>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</si>
  <si>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</si>
  <si>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</si>
  <si>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</si>
  <si>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1100 - DIRECCIONAMIENTO ESTRATÉGICO, COORDINACIÓN Y ORIENTACIÓN DE LA SDA</t>
  </si>
  <si>
    <t>Mantener 1 Sistema de Control Interno</t>
  </si>
  <si>
    <t>Implementar 1 Plan de Adecuación y Sostenibilidad SIG-MIPG en la SDA</t>
  </si>
  <si>
    <t>Seguimiento 100 % de la Ley 1712 y 1474</t>
  </si>
  <si>
    <t>Operar Un Proceso de Direccionamiento Estratégico</t>
  </si>
  <si>
    <t>Implementar Un Plan de Adecuación y Sostenibilidad SIG-MIPG en la SDA</t>
  </si>
  <si>
    <t>Incrementar 90 % la Sostenibilidad del SIG en la SDA</t>
  </si>
  <si>
    <t>Seguimiento 100%  PQR´s Asignadas Respondidas</t>
  </si>
  <si>
    <t>Mantener Mínimo 8 Puntos Habilitados de Atención al Ciudadano</t>
  </si>
  <si>
    <t xml:space="preserve">Distrital. 
Descripción: Procesos de la Entidad. Realizar evaluacion y seguimiento a la gestion y procesos institucionales de la SDA. </t>
  </si>
  <si>
    <t>Distrital. 
Descripción: Oportunidad y calidad de las respuestas de PQRS dadas por la entidad.</t>
  </si>
  <si>
    <t xml:space="preserve">Distrital. 
Descripción: Acciones para la implementacion y desarrollo del SIG en la Entidad. </t>
  </si>
  <si>
    <t xml:space="preserve">Distrital. 
Descripción: Acciones para la adecuación y sostenibilidad SIG-MIPG en la Entidad. </t>
  </si>
  <si>
    <t>Distrital
Descripción: Cumplimiento de requisitos establecidos en la Ley de Transparencia y del Plan Anticorrupcion y de Atencion al Ciudadano 2019 en la Entidad, competencia de la SGCD</t>
  </si>
  <si>
    <t>Distrital.
Descripción: Atender, gestionar, manejar y coordinar los procesos misionales y proyectos para la administracion del medio ambiente distrital.</t>
  </si>
  <si>
    <t>Distrito Capital - Chapinero
Descripción: Mantener mínimo 8 puntos habilitados de atención al ciudadano</t>
  </si>
  <si>
    <t>Punto de Inversión Bosa</t>
  </si>
  <si>
    <t>Punto de Inversión Kennedy</t>
  </si>
  <si>
    <t>Punto de Inversión Fontibón</t>
  </si>
  <si>
    <t>Punto de Inversión Suba</t>
  </si>
  <si>
    <t>Punto de Inversión Teusaquillo</t>
  </si>
  <si>
    <t>Punto de Inversión Engativa</t>
  </si>
  <si>
    <t>Punto de Inversión Usaquén</t>
  </si>
  <si>
    <t>7, SEGUIMIENTO</t>
  </si>
  <si>
    <t>Distrito Capital</t>
  </si>
  <si>
    <t>Chapinero</t>
  </si>
  <si>
    <t>Chapinero Central</t>
  </si>
  <si>
    <t xml:space="preserve">Avenida Caracas N° 54 - 38 </t>
  </si>
  <si>
    <t xml:space="preserve">Desde este punto de inversión no se hace identificación de genero </t>
  </si>
  <si>
    <t>Desde nuestra competencia no se hace distinción para los grupos Etareos</t>
  </si>
  <si>
    <t>Todos los Grupos</t>
  </si>
  <si>
    <t>No Identifica Grupos Etnicos</t>
  </si>
  <si>
    <t>Bosa</t>
  </si>
  <si>
    <t>Apogeo</t>
  </si>
  <si>
    <t>Olarte</t>
  </si>
  <si>
    <t>Avenida Calle 57 R SUR # 72 D - 12</t>
  </si>
  <si>
    <t>Kennedy</t>
  </si>
  <si>
    <t>Gran Britalia</t>
  </si>
  <si>
    <t>Tintalito</t>
  </si>
  <si>
    <t>Av Carrera 86 No. 43 - 55 Sur</t>
  </si>
  <si>
    <t>Fontibón</t>
  </si>
  <si>
    <t>Zona Franca</t>
  </si>
  <si>
    <t>Diagonal 16 No. 104 51</t>
  </si>
  <si>
    <t>Suba</t>
  </si>
  <si>
    <t>El Pino</t>
  </si>
  <si>
    <t>Calle 145 No. 103B 90</t>
  </si>
  <si>
    <t>Quinta Paredes</t>
  </si>
  <si>
    <t>Teusaquillo</t>
  </si>
  <si>
    <t>Carrera 30 No. 25-90 supercade CAD</t>
  </si>
  <si>
    <t>Villa Gladys</t>
  </si>
  <si>
    <t>Transversal 113b # 66-54</t>
  </si>
  <si>
    <t>Engativá</t>
  </si>
  <si>
    <t>Toberín</t>
  </si>
  <si>
    <t>El Toberín</t>
  </si>
  <si>
    <t>Carrera 21 # 169 - 62, Centro Comercial Stuttgart. Local 118</t>
  </si>
  <si>
    <t>TOTAL</t>
  </si>
  <si>
    <t xml:space="preserve">9,3NUMERO INTERSEXUAL </t>
  </si>
  <si>
    <t>9,4 GRUPO ETARIO</t>
  </si>
  <si>
    <t>9,5 CONDICION POBLACIONAL</t>
  </si>
  <si>
    <t>9,6 GRUPOS ETNICOS</t>
  </si>
  <si>
    <t>9,7 TOTAL POBLACIÓN
PERSONAS/CANTIDAD</t>
  </si>
  <si>
    <t>SUBSECRETARÍA GENERAL Y DE CONTROL DISCIPLINARIO</t>
  </si>
  <si>
    <t>5, PONDERACIÓN HORIZONTAL AÑO: 2019</t>
  </si>
  <si>
    <t>Gobierno Abierto y Transparente</t>
  </si>
  <si>
    <t>Seguimiento al 100% de las PQR Asignadas Respondidas</t>
  </si>
  <si>
    <t>Seguimiento 100% de la Ley 1712 Y 1474</t>
  </si>
  <si>
    <t>Operar un Proceso de Direccionamiento Estratégico</t>
  </si>
  <si>
    <t>X</t>
  </si>
  <si>
    <t>15. FUENTE DE EVIDENCIAS</t>
  </si>
  <si>
    <t>14. BENEFICIOS</t>
  </si>
  <si>
    <t xml:space="preserve">13. SOLUCIONES PLANTEADAS </t>
  </si>
  <si>
    <t xml:space="preserve">12. RETRASOS 
</t>
  </si>
  <si>
    <t>11. DESCRIPCIÓN DE LOS AVANCES Y LOGROS ALCANZADOS</t>
  </si>
  <si>
    <t>10. % DE AVANCE CUATRIENIO</t>
  </si>
  <si>
    <t>9. % CUMPLIMIENTO ACUMULADO (Vigencia)</t>
  </si>
  <si>
    <t>8. EJECUCIÓN</t>
  </si>
  <si>
    <t>8.1 SEGUIMIENTO VIGENCIA ACTUAL</t>
  </si>
  <si>
    <t>7. PROGRAMACIÓN - ACTUALIZACIÓN</t>
  </si>
  <si>
    <t>6. MAGNITUD PD INCIAL CUATRIENIO</t>
  </si>
  <si>
    <t>5. VARIABLE REQUERIDA</t>
  </si>
  <si>
    <t>4. COD. META PROYECTO PRIORITARIO O ESTRATÉGICO</t>
  </si>
  <si>
    <t>3. COD. META PDD A QUE SE ASOCIA META PROY</t>
  </si>
  <si>
    <t>2.3 TIPOLOGÍA</t>
  </si>
  <si>
    <t>2.2 META</t>
  </si>
  <si>
    <t>2.1 COD.</t>
  </si>
  <si>
    <t>2.  META DE PROYECTO</t>
  </si>
  <si>
    <t>1. LÍNEA DE ACCIÓN</t>
  </si>
  <si>
    <t>4. SE EJECUTA CON RECURSOS DE:</t>
  </si>
  <si>
    <t>4.1 VIGENCIA</t>
  </si>
  <si>
    <t>4.2 RESERVA</t>
  </si>
  <si>
    <t xml:space="preserve">Gobierno Abierto y Transparente </t>
  </si>
  <si>
    <t>Incrementar 90 % la Sostenibilidad el SIG en la SDA</t>
  </si>
  <si>
    <t>Constante</t>
  </si>
  <si>
    <t>Creciente</t>
  </si>
  <si>
    <t>SÉPTIMO EJE TRANSVERSAL: GOBIERNO LEGÍTIMO, FORTALECIMIENTO LOCAL Y EFICIENCIA.</t>
  </si>
  <si>
    <t>42. TRANSPARENCIA, GESTIÓN PÚBLICA Y SERVICIO A LA CIUDADANÍA</t>
  </si>
  <si>
    <t>1. CATEGORIA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</si>
  <si>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</si>
  <si>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</si>
  <si>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</si>
  <si>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</si>
  <si>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</si>
  <si>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</si>
  <si>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</si>
  <si>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</si>
  <si>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</si>
  <si>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3.7 SEGUIMIENTO VIGENCIA ACTUAL</t>
  </si>
  <si>
    <t>3.6 PROGRAMACIÓN - ACTUALIZACIÓN</t>
  </si>
  <si>
    <t>3.5 MAGNITUD PD</t>
  </si>
  <si>
    <t>3.4 TIPOLOGÍA</t>
  </si>
  <si>
    <t>3.3 UNIDAD DE MEDIDA</t>
  </si>
  <si>
    <t>3.2 INDICADOR</t>
  </si>
  <si>
    <t>3.1 COD.</t>
  </si>
  <si>
    <t>2.,2  META PLAN DE DESARROLLO</t>
  </si>
  <si>
    <t xml:space="preserve">1.2 PROYECTO </t>
  </si>
  <si>
    <t>1.1 COD.</t>
  </si>
  <si>
    <t>PROGRAMA</t>
  </si>
  <si>
    <t>Gestión Pública efectiva y eficiente para brindar un mejor servicio para todos</t>
  </si>
  <si>
    <t>Mejorar el Índice de Gobierno Abierto para la ciudad en diez puntos (Meta Resultado)</t>
  </si>
  <si>
    <t>Mejorar el Índice de Gobierno Abierto en 4 puntos</t>
  </si>
  <si>
    <t>Numérico</t>
  </si>
  <si>
    <t>Fortalecimiento a la gestión pública efectiva y eficiente</t>
  </si>
  <si>
    <t>Llevar a un 100% la implementación de las leyes 1712 de 2014 (Ley de Transparencia y del Derecho de Acceso a la Información Pública) y 1474 de 2011</t>
  </si>
  <si>
    <t>% de avance en la implementación de las Leyes 1712 de 2014 y 1474 de 2011</t>
  </si>
  <si>
    <t>Porcentaje</t>
  </si>
  <si>
    <t>Suma</t>
  </si>
  <si>
    <t>Incrementar a un 90% la sostenibilidad del SIG en el Gobierno Distrital</t>
  </si>
  <si>
    <t>% de sostenibilidad del Sistema Integrado de Gestión en el Gobierno Distrital</t>
  </si>
  <si>
    <t>Gestionar el 100% del Plan de Adecuación y Sostenibilidad SIGD-MIPG</t>
  </si>
  <si>
    <t>% de ejecución del plan de adecuación y sostenibilidad SIGD-MIPG en las entidades distritales</t>
  </si>
  <si>
    <t>FORMULACIÓN 2019</t>
  </si>
  <si>
    <t>FORMULACIÓN RESERVAS</t>
  </si>
  <si>
    <t>Distrito Capital - Chapinero</t>
  </si>
  <si>
    <t>SEGUIM. MARZO 2019</t>
  </si>
  <si>
    <t>SEGUIM. MARZO RESERVAS</t>
  </si>
  <si>
    <t>SEGUIM. JUNIO 2019</t>
  </si>
  <si>
    <t>SEGUIM. JUNIO RESERVAS</t>
  </si>
  <si>
    <t>SEGUIM. SEPT. 2019</t>
  </si>
  <si>
    <t>SEGUIM. SEPT. RESERVAS</t>
  </si>
  <si>
    <t>N/A</t>
  </si>
  <si>
    <t>Código: PE01-PR02-F2</t>
  </si>
  <si>
    <t>7, OBSERVACIONES AVANCE TRIMESTRE III DE 2019</t>
  </si>
  <si>
    <t>Durante el tercer trimestre, se realizaron las actividades de elaboración y presentación del informe final de auditoria interna integral a los procesos de Direccionamiento Estratégico  (radicado No. 2019IE146433 del 2-07-2019),  Evaluación Control y Seguimiento (radicado No. 2019IE198774 del 29-08-2019), Gestión Disciplinaria (radicado N° 2019IE216644 del 17-09-2019), Gestión Ambiental y Desarrollo Rural, (radicado No. 2019IE222792 del 23-09-2019) y Gestión Administrativa (radicado No. 2019IE212045 del 12-09-2019). Como resultado de las auditorías internas a los procesos misionales se tienen las siguientes conclusiones: los procesos misionales deben hacer seguimiento a los controles gerenciales y operacionales establecidos para el monitoreo, seguimiento y desempeño de los mismos, fortaleciéndolos y aplicándolos de manera continua e ininterrumpida para asegurar la mayor efectividad posible y mitigar las desviaciones;  la dispersión de bases de datos e información física está generando efectos indeseados sobre la seguridad y confiabilidad de la información, así como ineficacia en el control operacional. 
Lo anterior, en atención al Plan Anual de Auditoría formulado durante el primer trimestre, en el cual se priorizó realizar auditoría a 9 procesos: Direccionamiento Estratégico,  Evaluación Control y Seguimiento, Gestión Ambiental y Desarrollo Rural, Gestión Administrativa, Gestión Disciplinaria, Gestión Contractual, Gestión de Servicio a la Ciudadanía, certificación OHSAS 18001 (Decreto 1072 de 2015) y al Proceso de Control y Mejora, la cual será ejecutada por la Subsecretaría General y de Control Disciplinario; y culminando con el trabajo iniciado durante el segundo trimestre, relacionado con la preparación y notificación del Plan Específico de Auditoría al proceso de Evaluación, Control y Seguimiento; Direccionamiento Estratégico; y Gestión Disciplinaria.</t>
  </si>
  <si>
    <t>Durante el tercer trimestre, se presentaron los informes correspondientes a la evaluación de controles a los riesgos para todos los procesos de la Entidad y se consolidó el resultado a través del informe de riesgos de corrupción, remitido mediante radicado No. 2019IE213546,  el cual cumplió con los de objetivos: Verificar los resultados del análisis de riesgos con los controles establecidos y su nivel de robustez y efectividad para prevenir la materialización de los riesgos identificados;  determinar el nivel de avance, maduración y establecimiento de la gestión de los riesgos de corrupción de la Secretaría Distrital de Ambiente; y aprovisionar las observaciones, recomendaciones y ajustes derivados de la evaluación y seguimiento al estado de la gestión de los riesgos de corrupción a que haya lugar. Como resultado de la evaluación se concluye que los líderes de los procesos, como primera línea de defensa, son los responsables de los riesgos a gestionar y deben asegurarse de aplicar los controles para hacer frente a las deficiencias del proceso, fomentando un escenario de trabajo que favorezca el análisis y gestión de los riesgos, y la Subsecretaría General y de Control Disciplinario - SGCD Equipo Sistema Integrado de Gestión - SIG, como segunda línea de defensa, emite los lineamientos para la planeación y definición de los riesgos y sus respectivos controles para facilitar la implementación de prácticas efectivas. 
Lo anterior, continuando con el proceso de remisión de dicho informe, lo cual para el segundo trimestre de la vigencia se realizó mediante radicado No. 2019IE97420, junto con su presentación en el Comité Institucional de Coordinación de Control Interno, una vez presentados los mapas de riesgos de gestión (incluidos los de corrupción) en el Comité Institucional de Coordinación de Control Interno – CICCI del 29-01-2019, para su respectiva aprobación junto con la actualización de la Política de Administración de Riesgos.</t>
  </si>
  <si>
    <t>Durante el tercer trimestre, se presentó informe consolidado de seguimiento a plan de mejoramiento por procesos mediante radicado N° 2019IE172625 del 29-07-2019, en cumplimento del Plan Anual de Auditoría aprobado para la vigencia 2019; se allegaron los resultados generales actualizados al 26-07-2019, informando que actualmente éste se compone de 86 hallazgos vigentes que datan desde la vigencia 2015 a la vigencia 2019 de la siguiente manera : 33 hallazgos de 2019, 26 hallazgos de 2018,  16 hallazgos de 2017, 10 hallazgos de 2016 y 1 hallazgo de 2015. La medición del primer trimestre en relación con el corte objeto del segundo informe registra un avance promedio en el cierre de hallazgos abiertos del 19,25%. En el primer trimestre de la vigencia 2019, el plan de mejoramiento contemplaba 246 acciones de las cuales se redujeron a 189 que representas el 24%, concentradas en los procesos de Evaluación, Control y Seguimiento (117), Gestión Ambiental y Desarrollo Rural (16) y Gestión Talento Humano (18). Del análisis sobre los reportes generados por el aplicativo ISOLUCION, se tiene que 60 situaciones se asocian a “acciones correctivas” y 22 asociadas a oportunidades de mejora o “notas de mejora”. 
Lo anterior, aunado a la ejecución realizada durante el primer semestre del año correspondiente a  la remisión de los informes consolidados del plan de mejoramiento por procesos con radicados N° 2019IE71153 del 29-03-2019 (cierre de 63 hallazgos de 148) y 2019IE97213 del 04-05-2019 (85 hallazgos vigentes más 2 hallazgos sin formulación de acciones de tratamiento; contiene 2 situaciones encontradas asociadas a “acciones preventivas”, 78 asociadas a “acciones correctivas” y 5 asociadas a oportunidades de mejora o “notas de mejora”).</t>
  </si>
  <si>
    <t>Durante el tercer trimestre, la Entidad continúa implementando el modelo de planeación y gestión. La Subsecretaría, como segunda línea de defensa, realizó revisión del plan y de cada actividad y su indicador, realizando observaciones dadas a conocer en el Comité institucional de Gestión y Desempeño (CIGD) el día 27 de agosto, con el fin de que cada responsable realice revisión y estructure las actividades. Adicionalmente, se realizaron recomendaciones tales como:
* Creación de un repositorio de información en las dependencias, a fin de almacenar soportes de avance del Modelo y FURAG, que no se ubican en plataformas como Isolucion, Forest o WEB.
* Modificación de fechas de actividades programadas para el 31-12-2019 al 30-11-2019, a fin de visibilizar la implementación de las políticas del modelo e identificar la gestión realizada frente a su Plan de Acción.
* Reprogramación de fechas de actividades con avance, pero con necesidad de reformular aspectos que demuestren la relación de las mismas con indicadores y evidencias aportadas, para el 30/11/2019. 
* Cargue del Plan de Acción en un drive, a fin de que la primera línea de defensa realice su actualización permanente.
Estas actividades fueron ejecutadas dentro del trimestre del presente reporte.
Lo anterior, sumado a la expedición de la Resolución 915 del 10 de mayo de 2019 "Por la cual se crea el Comité Institucional de Gestión y Desempeño de La Secretaría Distrital de Ambiente y se toman otras decisiones", derogando la Resolución 347 de 2019 (expedida durante el primer trimestre, para posterior aprobación del plan de acción del Plan de Adecuación y Sostenibilidad del SIG-MIPG); sensibilización en charlas de inducción y del fomento de la cultura del control; y remisión a la Función Pública, a través del aplicativo por ellos suministrado, del Formulario Único de Reporte de Avance a la Gestión – FURAG.</t>
  </si>
  <si>
    <t>Para el tercer trimestre, se cumplió con el seguimiento en el tema de planes de mejoramiento por proceso, evidenciando la existencia de 20 acciones preventivas (3 para abordar riesgos; 17 de otras fuentes); 60 acciones correctivas (9 vencidas de hallazgos de entes certificadores al proceso Gestión de Talento Humano; 2 vencidas de 17 correspondientes a auditorías internas; 1 de indicadores; 9 vencidas de 20 por auditoria interna del sistema integrado de gestión; 3 de otras y vencidas; 8 planes de mejoramiento acción correctiva; 2 de seguimientos); y 35 acciones de mejora (1 de hallazgo de calidad; 1 de hallazgo de informes de autoevaluación del control; 23 de hallazgo de oportunidad; 1 de otros hallazgos y vencida; 5 de planes de mejoramiento y 2 vencidos; 1 de hallazgo de procedimiento; 1 de hallazgo de proceso; 2 de hallazgos de revisiones por la dirección).
Realizando seguimiento de cada riesgo, se evidencia que no se ha materializado ninguno. En cuanto a los riesgos de corrupción, los siguientes procesos los han identificado y se encuentran en revisión para su aprobación: comunicaciones, direccionamiento estratégico, sistema integrado de gestión, gestión administrativa y gestión financiera. 
Se cuenta con el seguimiento a los 265 indicadores, en donde se evidencia que no se presentaron desviaciones significativas en el desarrollo de la gestión de la entidad.
Lo anterior, una vez actualizada y parametrizada la plantilla del contexto estratégico en el aplicativo ISOLUCION, bajo los lineamientos de la Función Pública; inicio del cargue de información por parte de cada proceso, en cumplimiento de la propuesta de Política de Riesgos y Mapa de Riesgos de la Entidad; iniciada la actualización de la Matriz DOFA dentro del contexto estratégico de cada proceso, alineándolo con el Mapa de Riesgos de la Entidad; realizadas mesas de trabajo con 3 procesos para la identificación y validación del riesgo de corrupción asociado, durante el primer semestre.</t>
  </si>
  <si>
    <t>Durante el tercer trimestre del 2019, los días 27, 28 y 29 de agosto se realizaron auditorias de seguimiento, en el marco del mantenimiento de certificaciones de normas ISO 9001:2015 y 14001:2015; se continua con las certificaciones, con 2 No Conformidades (1 mayor y 1 menor) a la Norma ISO 14001 y 1 menor a la NORMA ISO 9001, y algunas  observaciones en pro de la mejora continua del sistema, que se deben documentar en plan de mejoramiento revisado y aprobado por el ente certificador antes de 90 días calendario.
En cuanto a la preparación y atención de la auditoria de seguimiento a la certificación de la norma OHSAS 18001:2007,  se realizó de manera articulada con la Dirección de Gestión Corporativa, representantes de seguridad y salud en el trabajo, Comité COPASST, PIGA y SIG, actividades de sensibilización de temas como: Política, objetivos, matriz de peligros, elementos de protección personal, actos y condiciones inseguras, riesgo psicosocial, riesgo químico, programas de orden y aseo, ergonómico, trabajo en alturas, programa de seguridad vial, reporte de accidentes e incidentes, enfermedades laborales, factores de riesgo, manejo de residuos, comité COPASST y convivencia, plan de emergencias, entre otros. 
Dicha auditoria se llevó a cabo los días 24 y 25 de septiembre, concluyendo que se continúa con la certificación con 5 No Conformidades (1 mayor y 4 menores) y observaciones que no requieren algún tratamiento de fondo, que se deben documentar en plan de mejoramiento que será revisado y aprobado por el ente certificador antes de los 90 días calendario.
Lo anterior, resultado de la gestión realizada durante el primer semestre como medida de preparación para la atención de las auditorías arriba mencionadas (seguimiento a las acciones planteadas y aprobadas por el ente certificador, verificando el % de avance y las actividades que presentaban algún retraso, elaboración de estudio de mercado y estudios previos, entre otras actividades).</t>
  </si>
  <si>
    <t>Durante el tercer trimestre de 2019, se aprobaron 54 procedimientos y sus respectivos anexos de los procesos: Gestión Ambiental y Desarrollo Rural,  Evaluación, Control y Seguimiento, Gestión Talento Humano, Gestión Jurídica, Gestión Documental, Gestión Administrativa, Gestión Contractual y Metrología, Monitoreo y Modelación; se creó el procedimiento “Procesos Policivos Segunda Instancia”, del proceso de Apoyo a la Gestión Jurídica; se realizó la publicación en ISOLUCION de los programas de Seguridad y Salud en el Trabajo (vigilancia epidemiológica de riesgo psicosocial, vigilancia epidemiológica para la prevención y control de los desórdenes musculo esqueléticos, vigilancia epidemiológica de manejo seguro de productos químicos, orden y aseo, vigilancia epidemiológica de caídas a nivel y a diferente nivel, vigilancia epidemiológica de protección y prevención contra caída en alturas y su plan de rescate; y se aprobaron los planes de prevención, preparación y respuesta ante emergencias para las siguientes sedes de la entidad (aulas ambientales, archivo y sede administrativa principal y nueva).
Lo anterior, sumado a la eliminación de 13 anexos de procedimientos, aprobación de 298 documentos, procedimientos y sus respectivos anexos (incluyendo el Manual del SIG y del diagrama con el nuevo mapa de procesos), y la actualización de todas las caracterizaciones y la codificación de los procedimientos y documentos inherentes a cada proceso, realizado durante el primer semestre de la vigencia.</t>
  </si>
  <si>
    <t>Sumados a los flashes disciplinarios elaborados y socializados durante el primero y segundo trimestre de la vigencia (5 flash 1 orientación disciplinaria), durante el tercer trimestre de 2019, se socializaron los flash disciplinarios sobre "Así opera la queja anónima como fundamento para iniciar un proceso disciplinario”, “Directiva de la Procuraduría General de la Nación acerca de la competencia para aplicar la Ley 1010 de 2006” y Orientación Disciplinaria en conjunto con la Dirección Distrital de Asuntos Disciplinarios de la Alcaldía Mayor “Consecuencias disciplinarias al incumplimiento y/o vulneración al Derecho de Petición”, respectivamente. Además, procesalmente se adelantó durante el tercer trimestre: 24 archivos, 2 impedimentos, 5 agréguese, 11 inhibitorios, 13 indagaciones preliminares, 2 autos de pruebas,  1 alegato, 1 reconocimiento de personería y 2 impedimentos, para un total de 61 actuaciones procesales, en el entendido que a cada expediente se le puede realizar uno o más impulsos procesales, como son: elaboración y sustanciación de autos de fondo, diligencias de versiones libres, declaraciones juramentadas, práctica y valoración de pruebas, notificaciones personales, autos de cierre de investigación, autos de prórroga de la investigaciones, audiencias verbales, autos de remisión por competencia y fallos de primera instancia, los cuales reposan en cada uno de los expedientes. Todo acorde con el procedimiento disciplinario ordinario reglado en la Ley 734 de 2002 y 1474 de 2011.
Lo anterior, sumado a la gestión procesal adelantada durante el primer y segundo trimestre, se cierra el tercer trimestre de 2019 con 108 expedientes activos.</t>
  </si>
  <si>
    <t>Los expedientes que cursan y cursaron en la Subsecretaría General y de Control Disciplinario se encuentran debidamente rotulados, foliados y en el archivo rodante, debidamente separados los activos de los ya archivados para su identificación y manejo, así como de los autos inhibitorios y las remisiones por competencia para un porcentaje del 100%. Durante el tercer trimestre de 2019 se llevaron a cabo reuniones de evaluación de quejas N° 7 (25-07-2019), N° 8 (23-08-2019) y N° 9 (27-09-2019), en las cuales se relacionan las quejas con presunta incidencia disciplinaria y se evalúa una a una, tomando una decisión que en derecho corresponde; esto sumado a las adelantadas durante el primer semestre (23 de enero, 22 de febrero, 27 de marzo, 29 de abril, 14 de mayo y 27 de mayo)
Para la actualización de la plataforma del SIDD, se han realizado jornadas de actualización de expedientes, correspondientes a indagaciones preliminares e inhibitorios, una vez se efectúa el reparto derivado de las reuniones de evaluación de quejas y todos los demás, de igual manera se actualizaron los expedientes en curso del año 2018 y 2019.</t>
  </si>
  <si>
    <t>Durante el tercer trimestre de 2019, se atendieron 172 derechos de petición, relacionados con: Tratamientos silviculturales; Publicidad Exterior Visual; quejas de ruido y olores ofensivos; hornos crematorios, quebradas y zonas de riesgo; calidad del aire; talas de arbolado; quejas ciudadanas; Estructura Ecológica Principal;  Sendero de las Mariposas; humedales; Plan Parcial Bavaria.
Se dio respuesta a 18 proposiciones, así: Plan de Ordenamiento Territorial y Cerros Orientales, Ciudadela Colsubsidio, Humedales, arbolado, áreas protegidas, zonas de riesgo, Canal Salitre, Políticas Públicas, Plan Parcial Bavaria.
En cuanto a proyectos de acuerdo y de ley, se analizaron  y conceptuaron 19, de la siguiente forma: Baterías sanitarias, prácticas taurinas, uso de plástico, conteo regresivo, Bogotá 2030+ verde, Mercando y Educando, Reserva Forestal Thomas Van Der Hammen, Bandera Verde, mogadores, biodiversidad, Eventos masivos, árboles en espacio público, economía circular, síndrome del edificio enfermo.
Lo anterior, sumado a los 230 derechos de petición atendidos, 62 respuestas a proposiciones y análisis y concepto de 45 proyectos de acuerdo y de ley, adelantados durante el primer semestre de la vigencia en curso.</t>
  </si>
  <si>
    <t>Se asistió a 3 comités de seguimiento estratégico, realizados por la Secretaría Distrital de Gobierno, los días, 31 de julio, 15 de agosto y 10 de septiembre, en donde se discutieron temas relacionados con: La asistencia a debates de control político, contestación de derechos de petición y proposiciones del Concejo y Congreso; se informó a todas las Secretarías el número de proyectos de acuerdo  presentados por cada concejal, se presentaron cuadros con los comentarios pendientes por cada Entidad, se socializaron las respectivas actas y los compromisos adquiridos por cada Entidad y finalmente se habló de la importancia del cumplimiento de términos y diversas estrategias de articulación distrital.
Esto, en continuidad a los comités convocados y llevados a cabo durante el primer semestre de la vigencia: 30 de enero, 21 de febrero, 28 de marzo, 29 de abril, 9 de mayo y 26 de junio del año en curso.</t>
  </si>
  <si>
    <t>Durante el tercer trimestre, se dio cumplimiento al Plan Anual de Auditoria con 5 informes de auditoría interna (Direccionamiento Estratégico; Evaluación Control y Seguimiento; Gestión Disciplinaria; Gestión Ambiental y Desarrollo Rural; y Gestión Administrativa), 16 informes de seguimiento de riesgos de gestión y corrupción, 1 informe consolidado de plan de mejoramiento por procesos y 7 informes de ley. 
Producto de las observaciones, no conformidades y recomendaciones presentadas en los informes de auditoría, los procesos han implementado las acciones preventivas, correctivas y mejoras pertinentes para aportar en el logro de los objetivos y metas institucionales. 
Durante el primer semestre de 2019, además de  formular el Plan Anual de Auditoría, en el cual se priorizó realizar auditoría a 9 procesos, se realizó la preparación y notificación de auditorías internas programadas a 3 procesos de la Entidad; una vez presentados los mapas de riesgos de gestión (incluidos los de corrupción) para su aprobación, junto con la actualización de la Política de Administración de Riesgos, se realizó el primer informe de evaluación y seguimiento al estado de riesgos de corrupción y se socializó el consolidado de la evaluación de la gestión del riesgo por procesos y acciones para abordar oportunidades; se remitieron dos informes consolidados de Plan de Mejoramiento por Procesos, el primero con el cierre de 63 hallazgos de 148 y el segundo, con 85 hallazgos vigentes más 2 hallazgos sin formulación de acciones de tratamiento, el cual contiene 2 situaciones encontradas asociadas a “acciones preventivas”, 78 asociadas a “acciones correctivas” y 5 asociadas a oportunidades de mejora o “notas de mejora”; finalmente, fueron gestionados y entregados 18 informes de ley, dando cumplimiento a la normatividad vigente.</t>
  </si>
  <si>
    <t>No se presentaron retrasos en el seguimiento programado</t>
  </si>
  <si>
    <t>No se requirieron acciones, pues no se presentaron retrasos</t>
  </si>
  <si>
    <t>Durante la vigencia 2019, desde la Oficina de Control Interno se ha venido aportando en el fortalecimiento de la cultura del control a través de sensibilizaciones que se han acompañado de procesos de asesoría, seguimiento a ejercicios de autocontrol y autoevaluación a los diferentes procesos, lo cual ha servido para la toma de decisiones por los procesos y para mejorar el desempeño de éstos que redunda en el cumplimiento de los objetivos y metas institucionales.  De igual manera, las evaluaciones realizadas a través de las auditorías y seguimientos han aportado a la mejora continua a partir de la implementación de acciones formuladas en los planes de mejoramiento y como controles en los mapas de riesgos de la entidad.
Lo anterior, tiene un impacto en los resultados de la entidad hacia los ciudadanos, pues a partir de las mejoras implementadas en los procesos se fortalece el valor público de los productos y servicios que entrega la entidad a la ciudadanía.</t>
  </si>
  <si>
    <t>* Sistema forest, 
* Informe consolidado de plan de mejoramiento por procesos radicado N° 2019IE172625, 
* Auditorías internas: radicados No. 2019IE146433, 2019IE198774, 2019IE216644, 2019IE222792 y 2019IE212045. 
* Pagina web de la entidad http://www.ambientebogota.gov.co/web/sda/control-interno</t>
  </si>
  <si>
    <t>La Entidad continua en la implementación  del Modelo Integrado de Planeación y Gestión, adelantándose las acciones planteadas en el Plan de Adecuación y Sostenibilidad, el cual fue revisado correlacionando las actividades con el indicador formulado, evidenciando inconsistencias de fondo y de forma para lo cual se realizaron observaciones que se dieron a conocer en el Comité institucional de Gestión y Desempeño (CIGD) el 27-08-2019; los responsables de cada política están realizando modificaciones. Como consecuencia del trabajo realizado por los equipos del Sistema Integrado de Gestión junto con los procesos y el equipo de seguridad y salud en el trabajo, se mantienen las certificaciones de las normas ISO 9001:2015, 14001:2015 y OHSAS 18001:2007, de acuerdo con el resultado obtenido de auditorías externas del ente certificador Bureau Veritas. El equipo de sistema integrado de gestión con el apoyo de los procesos, avanzó en la actualización de 54 procedimientos y sus anexos; de la misma manera, se continúa realizando el seguimiento a las 115 actividades planteadas en los planes de mejoramiento por proceso, planes de manejo de riesgo y oportunidades e indicadores.   
Lo anteriormente reportado, posterior a la expedición de la Resolución 915 del 10 de mayo de 2019 "Por la cual se crea el Comité Institucional de Gestión y Desempeño de La Secretaría Distrital de Ambiente y se toman otras decisiones", derogando la Resolución 347 de 2019 (expedida durante el primer trimestre de la vigencia en curso); aprobación del Plan de Adecuación y Sostenibilidad del SIG-MIPG (27-02-2019); remisión del Formulario Único de Reporte de Avance a la Gestión – FURAG; actualización y parametrización de la plantilla del contexto estratégico en el aplicativo ISOLUCION; identificación y validación del riesgo de corrupción asociado a tres procesos; suscripción de contratos para adelantar auditorías externas de seguimiento; y aprobación de 298 documentos aprobados durante el primer semestre.</t>
  </si>
  <si>
    <t>* La implementación del Modelo institucional de gestión y desempeño y la constitución del Comité Institucional de Gestión y Desempeño que reduce la cantidad de comités. 
* Evitar desviaciones y acciones erradas en el desarrollo de la gestión de la Entidad, mediante el conocimiento de los riesgos, oportunidad y controles de los mismos
* Las certificaciones de las normas ISO y OHSAS, permiten mantener controlado el sistema integrado de gestión para el mejor desarrollo de las actividades y la planificación de las mismas y acrecentar la satisfacción de los clientes o usuarios.
* Cumplimiento normativo de acuerdo con la misionalidad de la Secretaría Distrital de Ambiente.</t>
  </si>
  <si>
    <t>* Acta del Comité Institucional de Gestión y Desempeño.
* Drive del Plan de Acción del Plan de Adecuación y Sostenibilidad SIG-MIPG, de la Entidad
* Isolucion: procesos, procedimientos y anexos; plan de mejoramiento por proceso, plan de manejo de riesgos y oportunidades e indicadores.
* Certificaciones de auditoria externa
* Presentaciones y relaciones de asistencia de las sensibilizaciones del sistema integrado de gestión realizadas en la entidad.
* Informes de seguimiento de las líneas de defensa.</t>
  </si>
  <si>
    <t>Con base en el Decreto Distrital N° 591 de 2018 “Por medio del cual se adopta el Modelo Integrado de Planeación y Gestión Nacional y se dictan otras disposiciones”, la Entidad encamina sus acciones para implementar gradual y progresivamente el Plan de Adecuación SIG-MIPG, en el que se integra el Sistema de Desarrollo Administrativo con el Sistema de Gestión de Calidad. Durante el tercer trimestre continúan adelantándose las acciones del Plan de la Entidad para la implementación del Modelo Integrado de Planeación y Gestión, el cual fue revisado correlacionando las actividades con el indicador formulado, evidenciando inconsistencias para lo cual se realizaron observaciones que se dieron a conocer en el Comité institucional de Gestión y Desempeño (CIGD) el 27-08-2019; se adelantó la actualización de 54 procedimientos y sus respectivos anexos, sumados a los 298 documentos aprobados durante el primer semestre; se atendieron auditorías de seguimiento externas y se mantiene las certificaciones de las normas ISO 9001:2015, 14001:2015 y OHSAS 18001:2007.
Lo anterior, sumado a la expedición de la Resolución 915 del 10 de mayo de 2019 "Por la cual se crea el Comité Institucional de Gestión y Desempeño de la Secretaría Distrital de Ambiente y se toman otras decisiones", derogando la Resolución 347 de 2019 (expedida durante el primer trimestre de la vigencia en curso); aprobación del Plan de Adecuación y Sostenibilidad del SIG-MIPG (27-02-2019); remisión del Formulario Único de Reporte de Avance a la Gestión – FURAG; actualización y parametrización de la plantilla del contexto estratégico en el aplicativo ISOLUCION; identificación y validación del riesgo de corrupción asociado a tres procesos; suscripción de contratos para adelantar auditorías externas de seguimiento, realizado durante el primer semestre.
Adicionalmente la oficina de Control Interno, en el marco de la implementación SIG-MIPG, durante el tercer trimestre de 2019 dio cumplimiento al plan anual de auditoria mediante la realización de 5 informes de auditoría interna, 16 informes a los procesos de la entidad de seguimiento de riesgos de gestión y corrupción, 1 informe de plan de mejoramiento por procesos y 7 informes de ley. Desde el proceso de Servicio al Ciudadano, se ha dado cumplimiento con los reportes de avances mensuales y con la autoevaluación mensual como medida de implementación de la primera línea de defensa. Finalmente, desde la operación del proceso de Direccionamiento Estratégico, en el marco del seguimiento a la gestión del riesgo en la Entidad, se remitió informe a la Oficina de Control Interno como segunda línea de defensa, sobre los avances y el estado actual del mapa de riesgos y oportunidades de la Entidad.</t>
  </si>
  <si>
    <t>Durante el tercer  trimestre de la vigencia, con base en la modificación al procedimiento "Notificación de Actos Administrativos" - versión 11 - código 126PM04PR49, del 18 de diciembre de 2018 y en atención a la necesidad diseñar y adelantar plan de trabajo mediante el cual se organicen los actos administrativos (resoluciones y autos originales notificados y ejecutoriados) que estuvieron en custodia de la Subsecretaría General y de Control Disciplinario, para su posterior entrega (plan diseñado durante el primer trimestre), se realizó la transferencia al archivo central de autos y resoluciones correspondientes al año 2013 con las correcciones solicitadas por parte de archivo. Con respecto al archivo del año 2014, en lo relacionado con las resoluciones, se inició la organización para su revisión interna, cambio de carpetas, se terminó foliación y se hizo transferencia al archivo central; en lo que respecta a los autos, se realizó organización y se envió a revisión de archivo,  recibiendo correcciones a 30 cajas para las cuales de adelantaron los respectivos ajustes. Paralelamente, se inició revisión del archivo año 2015 y se logró el avance del 30% de resoluciones.
Lo anterior, dando continuidad a trabajo iniciado durante el segundo trimestre con  la foliación de  cada Resolución y Acto Administrativo correspondientes al año 2013, evidenciando que varias carpetas y cajas presentaban deterioro  por causas de humedad y antigüedad, por lo que se procedió al cambio de las tapas de dichas carpetas y reemplazo de algunas cajas, y se realizó el correspondiente registro en el formato requerido – FUID (Formato Único de Inventario Documental). Adicionalmente, en el marco de sesión de Comisión Conjunta Institucional – Resolución 7572 de 2010 del 11-06-2019, se determinó solicitar concepto a la Dirección Legal Ambiental para definir qué se entiende por Acto Administrativo Corporativo, lo cual se ejecutó el 11-09-2019 mediante radicado 2019IE211235.</t>
  </si>
  <si>
    <t>REPROGRAMACIÓN SEPT. 2019</t>
  </si>
  <si>
    <t>Durante el tercer trimestre de 2019, la Subsecretaría apoyó los siguientes proyectos de interés de la administración:
* Taller Construyendo País de la Presidencia, apoyando la construcción de la matriz ambiental, participando el 5 y 8 de agosto en las mesas con la comunidad y el 10 de agosto con presidente.
* Se prepararon las observaciones y aprobación a los Pre-CONPES, de las Políticas Públicas de Economía Cultural, de Ciencia, Tecnología e Innovación – [PP CT+I] y de Espacio Público.
*Se dio respuesta a la solicitud de TRANSMILENIO de aval para patio predio denominado MARÍA JUANA (Infraestructura SITP).
* Se adelantó el apoyo técnico para dar respuesta al cabildo abierto que se adelantó el 31 de agosto para la revisión del POT.
* En comité Sectorial de Desarrollo Administrativo de Ambiente, se adelantó la aprobación: plan de acción - Política de Salud Ambiental; plan de acción - Política de Protección y Bienestar Animal; plan de acción - Política de Biodiversidad; y avancen en plan de acción - Política de Humedales, para pre-CONPES. 
* Apoyó técnico en la revisión de la norma para la gestión de sitios potencialmente contaminados y sitios contaminados en el Plan Distrital de Silvicultura Urbana, Zonas Verdes y Jardinería, mediante la participación en las mesas técnicas.
* Se apoyó en la coordinación del sector ambiente para la construcción de los Informes de Empalme de Balance Estratégico y Diagnostico de Sector.
Lo anterior, se suma a lo ya reportado en el primer semestre: lineamientos a APP Bahía de la Av. Boyacá, APP Complejo Deportivo El CAMPIN, Infraestructura SIPT aval de 8 predios, Evento gestión del Mercurio, mesas de trabajo para Centro Felicidad y Codensa, participación en el Segundo Taller del Convenio con Struttgart, aprobación del Plan de acción de la Política de Educación Ambiental para Pre CONPES, aclaración de dudas por el grupo Bogotá como vamos y gestiones para Convenio Suecia estudio de Biogas.</t>
  </si>
  <si>
    <t>* Acta del Comité Institucional de Gestión y Desempeño.
* Drive del Plan de Acción del Plan de Adecuación y Sostenibilidad SIG-MIPG, de la Entidad
* Isolucion: procesos, procedimientos y anexos; plan de mejoramiento por proceso, plan de manejo de riesgos y oportunidades e indicadores.
* Certificaciones de auditoria externa
* Presentaciones y relaciones de asistencia de las sensibilizaciones del sistema integrado de gestión realizadas en la entidad.
* Informes de seguimiento de las líneas de defensa.
* Informe consolidado de plan de mejoramiento por procesos radicado N° 2019IE172625.
* Auditorías internas: radicados No. 2019IE146433, 2019IE198774, 2019IE216644, 2019IE222792 y 2019IE212045. 
* Pagina web de la entidad http://www.ambientebogota.gov.co/web/sda/control-interno
* Actas de reunión de autoevaluación (primera línea de defensa) - proceso Servicio a la Ciudadanía</t>
  </si>
  <si>
    <t>Durante el tercer trimestre, se apoyaron acciones en 7 proyectos estratégicos, tales como: Taller Construyendo País, Pre-CONPES de 3 políticas públicas (economía, ciencia y tecnología, y espacio público), aval patio SITP, apoyo cabildo revisión del POT, aprobación planes de acción de 3 políticas públicas (salud ambiental protección y bienestar animal, y biodiversidad) y avance en el de política de humedales, revisión de norma para gestión de sitios potencialmente contaminados y contaminados, y coordinación del sector para la construcción de los Informes de Empalme de Balance Estratégico y Diagnostico; esto sumado al apoyo de 11 proyectos durante el primer semestre de 2019.
Como apoyo en relaciones con el Congreso de la República, los Organismos de Control, el Concejo de Bogotá y la Administración Distrital, en lo corrido del año se han atendido 402 derechos de petición, se dio respuesta a 80 proposiciones y se analizaron 64 proyectos de acuerdo.
Se elaboraron flashes disciplinarios relacionados con: "Así opera la queja anónima como fundamento para iniciar un proceso disciplinario”, “Directiva de la Procuraduría General de la Nación acerca de la competencia para aplicar la Ley 1010 de 2006” y orientación disciplinaria “Consecuencias disciplinarias al incumplimiento y/o vulneración al Derecho de Petición”, sumados a los 5 flashes y 1 orientación, reportados durante el primer semestre; se cierra el tercer trimestre con 108 expedientes activos y gestión a 61 actuaciones, adicionales a la de 73 actuaciones del primer semestre.
Finalmente, en cumplimiento del plan de trabajo diseñado durante el primer trimestre y adelantado a partir del segundo trimestre, se realizó transferencia al archivo central de autos y resoluciones del 2013; transferencia de resoluciones del 2014; y organización, envió a revisión y ajustes a 30 cajas de autos 2014. Paralelamente se avanzó en la organización de archivo de resoluciones 2015, en un 30%.</t>
  </si>
  <si>
    <t>* Apoyo de proyectos estratégicos para la administración distrital que conllevan beneficios para toda la ciudadanía, de tipo ambiental, de movilidad, economía, ciencia y tecnología, entre otros.
* Fortalecimiento de las relaciones con entes de control político a través de rendición de cuentas acerca de las justificaciones del actuar de la SDA.
* Participación activa de la entidad y consecuencialmente logro de misión, visión y objetivos institucionales a través de  la contribución en nuevos proyectos normativos como autoridad ambiental urbana, con el fin de avanzar en el desarrollo y actualización jurídica del país, a través de la emisión oportuna de conceptos o comentarios de tipo jurídico, técnico y financiero a proyectos de Ley y de Acuerdo, desde la competencia de la SDA.
* Garantía de control de la honestidad y transparencia en el actuar de los servidores de la entidad, a través del cumplimiento de la normatividad vigente en lo relacionado con el control disciplinario.</t>
  </si>
  <si>
    <t>Durante el tercer trimestre, se llevó a cabo seguimiento y socialización del informe de calidad de las respuestas y manejo de Bogotá Te Escucha – Sistema Distrital de Quejas y Soluciones, realizado por Secretaría General a través de la Dirección Distrital de Calidad del Servicio, el cual toma en cuenta los criterios coherencia, calidad, calidez y oportunidad. Con lo anterior, la Secretaría Distrital de Ambiente remite a los procesos mencionados memorando interno para que informen los correctivos pertinentes y brindarle al ciudadano una respuesta de calidad, eficaz  y oportuna. 
La metodología de la Secretaría General de la Alcaldía Mayor de Bogotá, consiste en la evaluación a través de un muestreo del total de las peticiones tomando una muestra aleatoria con un nivel de confianza del 95%, con el fin de realizar evaluación a las respuestas emitidas por las diferentes dependencias de la SDA.
Respecto a los resultados obtenidos y teniendo en cuenta que los informes se generan mes vencido, para el mes de junio se tomó una muestra de 29 PQRSF sobre la base de 1674 peticiones recibidas, para el mes de julio una muestra de 25 PQRSF sobre la base de 1634 peticiones recibida y para el mes de agosto una muestra de 35 PQRSF sobre una base de 2025; se visualiza que en los resultados obtenidos para los periodos analizados, se ha aumentado el cumplimiento de los criterios, es así que se evidencia que los procesos en la SDA han acatado las recomendaciones dadas a través de los informes y las capacitaciones realizadas por el Grupo de PQRSF y se sigue reforzando mediante las  mesas de trabajo para aumentar el cumplimiento a la oportunidad de las peticiones.</t>
  </si>
  <si>
    <t>Durante el tercer trimestre de 2019, se llevó a cabo seguimiento a 5.404 PQR´S registradas ante la Entidad, así: 1.949 en julio, 1.596 en agosto y 1.859 en septiembre;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Por otra parte, se realizaron mesas de trabajo con los procesos de la Entidad, con el propósito de conocer los temas competentes de cada uno, además de minimizar las respuestas fuera de término.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tercer trimestre de 2019, el 76% recibió respuesta dentro de los términos de ley, el 5% restante fuera de términos, el 18% se encuentra en termino para dar respuesta en los meses de octubre y noviembre y el 1% se encuentra sin respuesta fuera de termino; las áreas que sobresalen por su alto grado de cumplimiento a la hora de emitir respuestas dentro de los términos de ley son: Subdirección de Silvicultura, Flora y Fauna Silvestre y la Subdirección de Calidad del Aire, Auditiva y Visual, quienes registran el mayor número de peticiones recibidas.
Lo anterior, continuando con el seguimiento del primer semestre de la vigencia 2019, en donde el primer trimestre se recibieron 4.945 PQRSF y en el segundo trimestre 5.793 PQRSF.</t>
  </si>
  <si>
    <t>Durante el tercer trimestre de 2019, se llevó a cabo 16.445 radicaciones en el canal presencial, 260 en el canal telefónico y 18.359 en el canal virtual; se realizaron 9 visitas de seguimiento a puntos de atención, identificando que no se encuentra ninguna inconsistencia en puestos de trabajo.
Por otro lado, se aplicaron 4.017 encuestas presenciales, con un porcentaje de satisfacción de 98.9%, continuando así el seguimiento realizado durante el primer semestre, con 4.871 encuestas y 98.4% de satisfacción.  Adicionalmente, se aplicaron 2.221 encuestas de percepción y satisfacción en el canal telefónico, con un porcentaje de satisfacción del 100%.
Se llevaron a cabo 6 entrenamientos en las siguientes temáticas: Vertimientos,  Dirección Legal Ambiental, Flora maderas, Vertimientos, Forest, Seguridad y Salud en el Trabajo. Adicionalmente, durante el presente periodo se asistió a las ferias de servicio convocadas por la Secretaría General: Feria Chapinero (julio) - 39 ciudadanos atendidos; Feria Rafael Uribe (julio) – 19 ciudadanos; Feria Usme (agosto) – 66 ciudadanos; Feria Santafé (agosto) – 44 ciudadanos; Feria Engativá (agosto) – 10 ciudadanos; Feria Tunjuelito (septiembre) - 34 ciudadanos; Feria Teusaquillo (septiembre) –68 ciudadanos; sumadas a las asistidas y organizadas por la Entidad durante el primer semestre, las cuales ascienden a 21 ferias.
Lo anterior, dando continuidad a la gestión realizada durante el primer semestre de 2019, periodo en el cual se realizaron 27.317 radicaciones presenciales, 239 por medio del canal telefónico y 34.082 por medio del canal virtual; se llevaron a cabo 20 entrenamientos al grupo de servidores del área y se realizaron 23 visitas a puntos de atención.</t>
  </si>
  <si>
    <t>Durante el tercer trimestre de 2019, se realizó el reporte a los avances del segundo cuatrimestre de la vigencia en curso del Plan Anticorrupción y de Atención al Ciudadano PAAC, logrando dar cumplimiento al 100% de las actividades planteadas, a través de resultados como: desarrollo de 7 entrenamientos al grupo servidores; realización de 5.407 encuestas de percepción y satisfacción ciudadana en los puntos de atención presencial, 14 visitas de seguimiento a los cades, rendición de cuentas mediante presencia institucional en 12 ferias de servicio. Respecto al Sistema Único de Información de Trámites – SUIT, publicación de 6 trámites y servicios priorizados para la vigencia; se realizó mesa de trabajo con el fin de avanzar en la gestión de los trámites a racionalizar priorizados y se realizó la inscripción de la estrategia de racionalización de 10 trámites.
En lo que respecta al primer semestre de la vigencia, se participó en la consolidación del PAAC publicado por la Entidad, frente a los componentes (anti trámites, rendición de cuentas, atención al ciudadano y transparencia y acceso a la información pública); de igual manera, se llevó a cabo reporte de avances efectuados en el primer cuatrimestre, logrando 14 entrenamientos, aplicación de 2.459 encuestas de percepción y satisfacción ciudadana, 17 visitas a cades, presencia en 7 ferias de servicio, la priorización de trámites a inscribir en el Sistema Único de Información y Trámites – SUIT y posterior la publicación de 2 trámites.</t>
  </si>
  <si>
    <t>Durante el tercer trimestre de 2019, la SDA garantizó la sostenibilidad de los puntos de atención a través del servicio a 41.394 ciudadanos, de los cuales 14.480 fueron atendidos en canal presencial, 5.173 en canal telefónico y 21.741 en canal virtual. 
• Canal presencial: Se brindó atención a 14.480 ciudadanos en los diferentes puntos de atención distribuidos de la siguiente manera: Súper CADE Carrera 30 CAD – 1.032; Súper CADE Suba – 685; Súper CADE Bosa - 219; Súper CADE Américas - 192; CADE Toberín -283; CADE Fontibón – 168; CADE Engativá - 98; Sede Principal – 11.523, consolidándose, así como el punto de atención con mayor servicio al registrar el 80% de los usuarios atendidos. Adicionalmente, se asistió a 7 ferias de servicio al ciudadano programas por Secretaría General, atendiendo allí a 280 ciudadanos.
• Canal virtual: atención a 21.741 ciudadanos, quienes realizaron procesos de liquidación al obtener recibo de pago de manera virtual y radicación de trámites parcialmente virtualizados, en la página web Institucional, por medio del correo de atención al ciudadano y de defensor del ciudadano.
• Canal telefónico: atención a 5.173 ciudadanos, a través de las líneas 3778810 y 3778812.
Durante este periodo, se enviaron 21.215 documentos a los usuarios de la SDA, lo cual corresponde a respuestas emitidas por la Entidad a solicitudes de trámites, servicios o PQRSF.
Adicionalmente, en cuanto a creación y actualización de terceros, durante el tercer trimestre de la vigencia 2019, se llevó a cabo la creación de 1.110, modificación de 493 y unificación de 50.
Lo anterior, continuando con la gestión realizada durante el primer semestre de 2019, con atención de 68.754 ciudadanos; envío de 10.864 documentos a la ciudadanía; registro de 1.321 terceros creados, 793 modificados y 78 unificados.</t>
  </si>
  <si>
    <t>Durante el tercer trimestre de 2019, se garantizó el funcionamiento de los 8 puntos de atención de la Entidad a través de las 9 visitas de seguimiento, evidenciando servicio acorde con la Política Pública Distrital de Servicio a la Ciudadanía.
Se brindó atención a 41.394 ciudadanos; 14.480 a través del canal presencial, 5.173 telefónico y 21.741 virtual; se realizaron 16.445 radicaciones presenciales, 260 telefónica y 18.359 virtual; se crearon 1.110 terceros, se modificaron 493 y unificaron 50.  Adicionalmente, se enviaron 21.215 respuestas a la ciudadanía y se realizó la modificación del contrato con 4-72, el cual durante dos meses (8 de agosto a 8 de octubre) dispone 7 mensajeros adicionales con el fin de liberar correspondencia represada y dar cumplimiento en oportunidad de respuesta a ciudadanos. 
Por otra parte, se ha dado cumplimiento al modelo de servicio mediante la implementación de indicadores, monitoreo de calidad, evaluaciones de conocimiento, implementación, uso y mantenimiento del Digiturno, mejorando la accesibilidad del servicio a personas con discapacidad visual y auditiva, mediante la implementación del llamado de turno y la instalación de doble pantalla. Por otra parte, se ha dado cumplimiento con los reportes de los avances y la autoevaluación mensual como medida de implementación de primera y segunda línea de defensa, en el marco del Plan de Adecuación y Sostenibilidad SIG-MIPG, en la Entidad.
Lo anterior, dando continuidad a la gestión realizada durante el primer semestre de 2019, con la atención a 68.754 ciudadanos; 61.638 radicaciones; creación de 1.321 terceros, modificación de 793 y unificación de 78; envío de 10.864 respuestas a la ciudadanía y recepción e instalación de equipos periféricos adquiridos en el último trimestre de la vigencia 2018; adicionalmente, el grupo de Servicio a la Ciudadanía cuenta con 9 equipos con telefonía móvil, los cuales permiten mantener una comunicación permanente con los diferentes puntos de atención.</t>
  </si>
  <si>
    <t>* Facilidad de acceso a servicios institucionales, por medio de la atención prestada en 8 puntos de atención, canal telefónico y canal virtual; y a información oficial de trámites y servicios, a través del uso TICS.
* Identificación de oportunidades de mejora en el servicio prestado, a través del seguimiento a canales de atención y evaluación de su gestión y de la percepción y/o satisfacción ciudadana.
* Cumplimiento de política cero papel, con implementación de cartelera virtual. 
* Automatización de turnos brindados en la sede principal de la SDA, permitiendo a usuarios direccionarse de manera ágil y fácil hacia el servicio requerido.
* Fácil acceso al servicio e inclusión social en la sede principal de la SDA, con implementacion de llamado de turno a voz y la segunda pantalla que visualiza los turnos. 
* Mejora en tiempos de ejecución de procedimientos o actividades, mediante adquisición de infraestructura tecnológica suficiente y adecuada y el mantenimiento de digiturno.</t>
  </si>
  <si>
    <t>* Aporte en el fortalecimiento de la cultura del control 
* Facilidad para la toma de decisiones por parte de los procesos para mejorar su desempeño que redunda en el cumplimiento de los objetivos y metas institucionales.  
* Aporte a la mejora continua a partir de la implementación de acciones formuladas en los planes de mejoramiento y como controles en los mapas de riesgos de la entidad.
* A partir de las mejoras implementadas en los procesos, se fortalece el valor público de los productos y servicios que entrega la entidad a la ciudadanía.
* Facilidad de acceso a servicios institucionales, por medio de la atención prestada en 8 puntos de atención, canal telefónico y canal virtual; y a información oficial de trámites y servicios, a través del uso TICS.</t>
  </si>
  <si>
    <t>* Matriz - consolidado de gestion de los puntos de atención.
* Gestión Atencion al Ciudadano
* Informes de percepción y satisfacción ciudadana mensual.
* Informes Indicadores de Gestion
* Manual de Servicio a la Ciudadanía
* Proceso Servicio a la Ciudanía (procedimientos y formatos)
* Protocolos de Atención
* Complemento del contrato Mantenimiento de Digiturno SDA-CPS-20191289
* Modificación 1 al contrato interadministrativo No. SDA-CD-20191116, celebrado entre la Secretaría Distrital de Ambiente y la empresa Servicios Postales Nacionales S.A.</t>
  </si>
  <si>
    <t>El grupo de quejas y reclamos contó con un equipo de trabajo compuesto por 1 un profesional monitor de PQRSF,  2 dos profesionales y 2 dos técnicos, los cuales realizaron radicación, evaluación, asignación y seguimiento a las PQR´S que ingresaron a la SDA, así como también la socialización de los informes de seguimiento mensual a la oportunidad de respuestas e informe de claridad, calidez, coherencia y oportunidad de las respuestas a PQR´S correspondiente a los meses de junio, julio y agosto. Se evidenció que los procesos en la Secretaría Distrital de Ambiente han acatado las recomendaciones dadas a través de los informes y las capacitaciones realizadas, teniendo en cuenta que durante el primer semestre la calidad de las respuestas obtuvo un nivel “ACEPTABLE” y para el presente reporte, los resultados obtenidos son favorables para la Entidad, cumpliendo con un 96% en coherencia, 92% en claridad, 96% en calidez y 84% en oportunidad.
Durante el tercer trimestre de 2019, se llevó a cabo seguimiento a 5.404 PQR´S registradas ante la Entidad, así: 1.949 en julio, 1.596 en agosto y 1.859 en septiembre. Sumado lo anterior, al seguimiento realizado durante el primer semestre a 10.738 PQR´S.</t>
  </si>
  <si>
    <t>* Mejora en tiempos de respuesta manejados por las dependencias de la Secretaría Distrital de Ambiente a PQR´S ingresadas; lo anterior por medio del seguimiento realizado a la oportunidad de respuestas, mediante alarmas e informes semanales.
* Facilidad de acceso a radicar PQR´S, por medio de la atención prestada en 8 puntos de atención presencial, canal telefónico y canal virtual.</t>
  </si>
  <si>
    <t>* Proceso Servicio a la Ciudadanía (procedimientos y formatos).
* Seguimiento a reportes mensuales de seguimiento a las respuestas de PQRSF por parte de la Secretaría General, remitidos a través de correo electrónico Institucional a los líderes de grupo y enlaces de quejas. 
* Informe mensual de seguimiento a PQR´S, publicado en la página web Institucional.
* Informe de claridad, calidez, coherencia y oportunidad de las respuestas a PQR´S.
* Reporte FOREST (sábana SDQS), emitido por el aplicativo institucional.</t>
  </si>
  <si>
    <t>Desde este punto se identificaron 1.841 hombres</t>
  </si>
  <si>
    <t>Desde este punto se identificaron 1.547 mujeres</t>
  </si>
  <si>
    <t>Desde este punto se identificaron 5 personas LGTBI</t>
  </si>
  <si>
    <t>Desde este punto se identificaron 40 adolescentes, 182 jovenes,  3.124 adultos y 63 adultos de la tercera edad</t>
  </si>
  <si>
    <t>Desde este punto se identificaron 2 afrodecendientes</t>
  </si>
  <si>
    <t>Desde este punto se identificaron 58 hombres</t>
  </si>
  <si>
    <t>Desde este punto se identificaron 67 mujeres</t>
  </si>
  <si>
    <t>No se identifica grupo intersexual</t>
  </si>
  <si>
    <t>Desde este punto se identificaron 0 adolescentes, 0 jovén,  130 adultos y 0 adultos de la tercera edad</t>
  </si>
  <si>
    <t>Desde este punto se identificaron 80 hombres</t>
  </si>
  <si>
    <t>Desde este punto se identificaron 75 mujeres</t>
  </si>
  <si>
    <t>Desde este punto se identificaron 31 hombres</t>
  </si>
  <si>
    <t>Desde este punto se identificaron 34 mujeres</t>
  </si>
  <si>
    <t>Desde este punto se identificaron 135 hombres</t>
  </si>
  <si>
    <t>Desde este punto se identificaron 155 mujeres</t>
  </si>
  <si>
    <t>Desde este punto se identificaron 0 adolescentes, 0 joven,  290 adultos y 0 adultos de la tercera edad</t>
  </si>
  <si>
    <t>Desde este punto se identificaron 243 hombres</t>
  </si>
  <si>
    <t>Desde este punto se identificaron 273 mujeres</t>
  </si>
  <si>
    <t>Desde este punto se identificó 1 persona LGTBI</t>
  </si>
  <si>
    <t>Desde este punto se identificaron 2 adolescentes, 9 jovenes,  505 adultos y 6 adultos de la tercera edad</t>
  </si>
  <si>
    <t>Desde este punto se identificaron 38 hombres</t>
  </si>
  <si>
    <t>Desde este punto se identificaron 37 mujeres</t>
  </si>
  <si>
    <t>Desde este punto se identificaron 0 adolescente, 4 jovenes,  67 adultos y 6 adultos de la tercera edad</t>
  </si>
  <si>
    <t>Desde este punto se identificaron 68 hombres</t>
  </si>
  <si>
    <t>Desde este punto se identificaron 51 mujeres</t>
  </si>
  <si>
    <t>Desde este punto se identificaron 0 adolescentes, 0 jovenes,  116 adultos y 11 adultos de la tercera edad</t>
  </si>
  <si>
    <t>Desde este punto se identificó 1 mujer embarazada</t>
  </si>
  <si>
    <t>Desde este punto se identificaron 2 personas discapacitadas y 1 mujere embarazada</t>
  </si>
  <si>
    <t>Desde este punto se identificaron 1 adolescente, 0 jovenes,  153 adultos y 1 adulto de la tercera edad</t>
  </si>
  <si>
    <t>Desde este punto se identificaron 0 adolescentes, 4 jovenes,  57 adultos y 4 adultos de la tercera edad</t>
  </si>
  <si>
    <t>Desde este punto no se identificó ninguna condicion poblacional</t>
  </si>
  <si>
    <t>* Formato Único de Inventario Documental - FUID
* Expedientes de procesos disciplinarios que incluyen actas de reparto, indagaciones preliminares, actos administrativos, autos, entre otros documentos relacionados.
* Evidencias de publicación de Flash Disciplinarios, registrados en el sistema ISOLUCIÓN y enviados vía correo electrónico. 
* Base de datos de control de respuestas a Derechos de Petición de Concejales, Congresistas, Alcaldías Locales, solicitudes de proposiciones, y solicitudes de comentarios a Proyectos de Acuerdos y de Ley.
* Presentación y matriz Construyendo País; plan de acción políticas públicas (economía, ciencia y tecnología, y espacio público); correo, informe y metodología de revisión de la norma para la gestión de sitios potencialmente contaminados y sitios contaminados; acta Comité Sectorial de Desarrollo Administrativo de Ambiente; radicado 2019EE157415.</t>
  </si>
  <si>
    <t>Durante el tercer trimestre, se realizó verificación y seguimiento a subcategorías de la “Matriz de Cumplimiento y Sostenibilidad de la Ley 1712 de 2014” - Decreto 103 de 2015 y Resolución MinTic 3564 de 2015, tales como: Defensa Judicial, específicamente las demandas contra la Entidad, estado en que se encuentran, pretensión y riesgo de pérdida; y el esquema de publicación de la información en lo que respecta a la columna de la periodicidad de la generación de la información. Lo anterior, se actualizó en el botón de transparencia de la página web de la Entidad.
Es de resaltar que el seguimiento anteriormente mencionado se hace con periodicidad mensual, con el fin de mantener permanentemente actualizados todos los componentes de la matriz inicialmente mencionada, tal y como se hizo durante el primer semestre de la vigencia en curso, en el cual se evidenció la necesidad de actualizar información, además de la inicialmente mencionada, relacionada con: Convocatorias dirigidas a ciudadanos, usuarios y grupos de interés, especificando objetivos, requisitos y ficha de participación en dichos espacios; noticias que se publican en la página web e informes de gestión, informes de Gestión y Evaluación y Auditoría (informe enviado al Concejo de Bogotá); y Defensa Judicial.</t>
  </si>
  <si>
    <t xml:space="preserve">Se llevaron a cabo tres (3) reuniones con el enlace de transparencia de la Dirección de Planeación y Sistemas de Información Ambiental – DPSIA, para revisar y garantizar que la información publicada en el botón de transparencia de la página web de la entidad esté disponible en debida forma; se realizó una capacitación para los funcionarios y contratistas de la SDA , con el fin de ilustrarlos acerca de la importancia de cumplir con la Ley de Transparencia y Acceso a la información pública y de revisar el estado actual de esta gestión al interior de la entidad, encontrando de esta manera un muy buen resultado en todo lo relacionado con la pagina web de la Entidad en su botón de transparencia.
Importante resaltar, que en el tercer trimestre se diligencio el cuestionario del Índice de Transparencia por Bogotá, de la mano de todas las dependencias de la Secretaría Distrital de Ambiente, del cual obtendremos los resultados finales en el mes de noviembre del presente año.
Se debe mencionar, que en el mes de agosto se diligenció el cuestionario emitido por la Procuraduría General de la Nación (ITA), el cual pretende medir el grado de cumplimiento de la Ley de Transparencia y Acceso a la Información al interior de la Entidad y los resultados de dicho cuestionario se obtendrán en el mes de noviembre del presente año. </t>
  </si>
  <si>
    <t>Se realizaron mesas de trabajo con el fin de organizar la semana de integridad, la cual se llevó a cabo entre el 9 y 13 de septiembre y sirvió para promocionar los valores que componen la integridad; se contó con la presencia y participación de 580 funcionarios y contratistas de la Entidad. 
Realizaron presentación los conferencistas Jorge Duque Linares, quien hizo énfasis en el factor de la felicidad y recordó que para tener un buen clima laboral se deben aplicar los principios básicos como la justicia, respeto y honestidad; Oscar Córdoba, quien se centró en el trabajo en equipo como elemento diferenciador del éxito laboral; Alberto Lineros, quien resaltó la condición del ser humano en todo su ser para generar un ambiente sano en los espacios laborales y enfatizó en que, en la medida que nadie hable mal de sus compañeros se encontrará el éxito; y la Doctora Clown, quien convenció al auditorio que la risa es la mejor fórmula para aprender, comunicar, superar, potenciar, perdonar y gestionar las circunstancias que se presentan en todos los ámbitos de la vida: personal, laboral, social y comunitaria. A los asistentes se les entregó material institucional (esferos y memorias usb). 
Lo anterior, en el marco del plan de gestión de integridad 2019, en el cual se diseñaron actividades como las adelantadas durante el primer semestre de la vigencia: promoción de valores (diligencia, honestidad y respeto), a través de trovas y sketch; y participación en jornadas de inducción y reinducción, coordinadas por la Dirección de Gestión Corporativa, exponiendo los valores a promocionar en la presente vigencia. Igualmente, revisión del Informe de Gestión de Integridad 2018 y ajuste para la presentación formal al Comité de Integridad, actividad desarrollada durante el primer trimestre.</t>
  </si>
  <si>
    <t>* Cumplimiento de mandatos de ley, brindando un legal y transparente desarrollo en la Entidad. 
* Oferta a la ciudadanía de herramientas para comunicarse permanentemente, facilitando la interacción y garantizando la transparencia en el actuar de la SDA.
* El cumplimiento de estas leyes, permite que las personas conozcan y hagan seguimiento a las acciones de la Entidad, se fortalece la confianza entre la Entidad y la comunidad, contribuyendo a la veeduría que el ciudadano hace a su gestión y consecuencialmente, fomentando la participación ciudadana en la formulación de política pública. 
* Interiorización de valores que motivan a servidores a realizar sus actividades de manera íntegra, ofreciendo un servicio al ciudadano de calidad.
* Con la medición del Índice de Transparencia, se genera autoevaluación por parte de la Entidad del cumplimiento de requisitos de la Ley de Transparencia, con el fin de priorizar actividades y recursos para el logro del 100%.</t>
  </si>
  <si>
    <t>* Matriz Cumplimiento y Sostenibilidad de Ley 1712/14, Decreto 103/15 y Resolución Mintic 3564/15. 
* Página web de la Entidad (http://www.ambientebogota.gov.co/web/transparencia/inicio)
* Actas de reuniones con los gestores de Ética (Componente 6 del PAAC): 30 de julio de 2019, 26 de agosto de 2019 y 30 de septiembre de 2019. 
* Acta de reunión con el enlace de transparencia de DPSIA y asistencia de la capacitación de transparencia y acceso a la información pública.
* Formato del Índice de transparencia debidamente diligenciado.
* Planillas de asistencia a eventos de semana de integridad, por parte de funcionarios y contratistas.
* Radicado No. 2019IE218840</t>
  </si>
  <si>
    <t>Durante el tercer trimestre, se realizó seguimiento y reporte de actividades competencia de la Subsecretaría General y de Control Disciplinario, pactadas para el segundo cuatrimestre de 2019  logrando evidenciar lo siguiente: se actualizó la política de riesgos; se han socializado los lineamientos asociados a la Política de Administración del Riesgos;  se realizó autoevaluación a los controles de los mapas de riesgos identificados; se mantuvo actualizada la Guía de Trámites y Servicios -GTyS;  se continuó con la gestión para el logro de inscripción de 6 trámites y servicios en el Sistema Único de Información de Trámites, priorizados para 2019;  se asistió a 12 ferias de servicio programadas por la Secretaría General de la Alcaldía de Bogotá; se realizaron 4 flash informativos disciplinarios; se realizaron 14 visitas de seguimiento a los diferente puntos de atención al ciudadano; se llevaron a cabo 7 entrenamientos al grupo de atención al ciudadano y correspondencia; se aplicaron  5.407 encuestas para medir la satisfacción del servicio prestado;  se continuó en la ejecución del  plan de acción de integridad. 
Lo anterior, después de coadyuvar en la elaboración del Plan Anticorrupción y de Atención al Ciudadano año 2019, labor realizada durante el primer trimestre; y seguimiento y reporte de cumplimiento de plan de acción correspondiente al primer cuatrimestre, realizado durante el segundo trimestre.</t>
  </si>
  <si>
    <t>Durante el tercer trimestre, se realizó seguimiento a la “Matriz de Cumplimiento y Sostenibilidad de la Ley 1712 de 2014”; se evidenció la necesidad de actualizar información de: Defensa Judicial y el esquema de publicación de la información. Lo anterior, sumado a la identificación de necesidad de actualizar y a la actualización de 4 ítems, adelantada durante el primer semestre.
Adicionalmente, se asistió a la reunión realizada por la Alcaldía Mayor de Bogotá, en la cual se generó un conversatorio dirigido a optimizar las páginas web de las entidades distritales en lo que corresponde a Transparencia y Acceso a la Información.
Resultado del seguimiento al Plan Anticorrupción y de Atención al Ciudadano – PAAC correspondiente al segundo cuatrimestre (seguimiento igualmente realizado durante el primer semestre), concluyendo cumplimiento a cabalidad (actualización de 8 en la Guía y desarrollo de mesas de trabajo para actualizar los trámites y servicios del Sistema de Asignación de Turnos; publicación de 4 trámites en el Sistema de Información de 6 priorizados; generación de estrategia de racionalización de 10 trámites; asistencia a 12 ferias de servicio; 14 visitas de seguimiento a puntos de atención; 7 entrenamientos al grupo de servicio al ciudadano y correspondencia; seguimiento a oportunidad de 7.520 PQRSF; atención de 82 solicitudes allegadas al Defensor del Ciudadano (10 reiterativas); asignación y seguimiento a 16 solicitudes de acceso a la información; entre otras. 
Se llevó a cabo la semana de la integridad del 9 al 13 de septiembre; se contó con la presencia y participación de 580 funcionarios y contratistas de la Entidad. Realizaron presentación los conferencistas Jorge Duque Linares, Oscar Córdoba, Alberto Lineros y la Doctora Clown; a los asistentes se entregó material institucional (esferos y memorias usb). Lo anterior, en cumplimiento del plan de acción de integridad diseñado, aprobado y adelantando durante el primer trimestre.</t>
  </si>
  <si>
    <t>Durante el tercer trimestre, respecto al Sistema Único de Información de Trámites SUIT, se realizó seguimiento y gestión a los trámites priorizados para inscripción, se realizaron mesas de trabajo y correcciones con las áreas misionales; fueron publicados los trámites: Registro para Salvoconducto Único Nacional en Línea - SUNL Flora y Arbolado Urbano, Evaluación de Permisos de Aprovechamiento de Fauna Silvestre y Clasificación de Impacto Ambiental. Por otra parte, se realizó seguimiento a los actos administrativos del trámite Evaluación Técnica de Arbolado Urbano . 
Respecto a la gestión realizada de la Guía de Trámites y Servicios GTYS, se ha venido realizando seguimiento a listas de chequeo, formularios y certificados de confiabilidad; se actualizaron los trámites: Concesión de Aguas Subterráneas y Evaluación y Seguimiento a los Instrumentos Administrativos y Control Ambiental de la Actividad Minera, sumados a la actualización de 6 formularios durante el segundo trimestre.
Respecto a la racionalización, se realizó el seguimiento y apoyo en la estrategia de 10 diez trámites:  Permiso de Prospección y Exploración de Aguas Subterráneas, Permiso o Autorización para Aprovechamiento Forestal de Árboles Aislados, Registro de la Publicidad Exterior Visual,  Permiso de Emisión Atmosférica para Fuentes Fijas, Licencia Ambiental Corporaciones, Autorización para Expo o Impo Especímenes de Fauna Silvestre (Cites y No Cites), Registro de Libro de Operaciones, Permiso de Vertimientos, Certificación Ambiental para la Habilitación de los Centros de Diagnóstico Automotor y  Permiso de Prospección y Exploración de Aguas Subterráneas.
Lo anterior, dando continuidad a la gestión realizada en el primer semestre, en donde se realizó la priorización de 9 trámites a inscribir en el SUIT, y durante la revisión de dichos trámites quedaron 6 para inscripción, de los cuales se publicaron 2 Registro para acopiadores y/o gestores de llantas y Autoregulación para fuentes móviles.</t>
  </si>
  <si>
    <t>La SDA aportó a través de este proyecto a los siguientes cuatro (4) componentes:
1.  Control Interno: Durante las vigencias 2016, 2017 y 2018 se dio cumplimiento al Programa Anual de Auditorías Internas, seguimientos a Planes de Mejoramiento por Procesos y Planes de Manejo de Riesgos y todos los informes normativos. Con respecto al tercer trimestre de 2019, se remitieron informes de auditoría a 5 procesos (Direccionamiento Estratégico; Evaluación Control y Seguimiento; Gestión Disciplinaria; Gestión Ambiental y Desarrollo Rural; y Gestión Administrativa), se realizó seguimiento a plan de mejoramiento por procesos y a riesgos de corrupción y se presentaron 7 informes de ley; lo anterior, sumado a lo realizado durante el primer semestre: 18 informes de Ley; 2 seguimientos al plan de mejoramiento por procesos; 1 seguimientos a riesgos de corrupción y gestión, una vez aprobado mapa de riesgos y actualizada la Política de Administración de Riesgos; y formulación del Plan Anual de Auditorías.
6. Gobierno en línea: Durante las vigencias 2016, 2017 y 2018 se llevó a cabo inscripción de 15 trámites en el Sistema Único de Información y Trámites –SUIT, para un total de 26 trámites inscritos en dicha plataforma. Durante el primer semestre del 2019, se llevaron a cabo mesas de trabajo para priorizar trámites a inscribir, revisando normativamente 9 trámites y quedando 6, de los cuales 2 fueron inscritos durante este periodo. En el tercer trimestre, se inscribieron 3 trámites más. 
7. Rendición de Cuentas: Desde la culminación de la implementación de las Leyes 1712 de 2014 y 1474 de 2011 (vigencias 2016 y 2017), hasta la actualización y mantenimiento que se ha venido llevando a cabo desde finales de 2017 y durante 2018, se han utilizado mecanismos que permiten a la ciudadanía y a las organizaciones involucrarse en la formulación, ejecución, control y evaluación de la gestión pública; para el tercer trimestre de 2019, se actualizaron ítems: Esquema de publicación de la información y defensa judicial, sumado a lo actualizado durante el primer semestre (informes de gestión y evaluación y auditorías; convocatorias dirigidas a ciudadanos, usuarios y grupos de interés; noticias publicadas en página web; y  número de demandas contra la entidad, pretensión o estado. Lo anterior, materializado en el Botón de Transparencia y Acceso a la Información.
8. Atención al Ciudadano: Durante el segundo semestre de 2016 se brindó atención a 20.046 usuarios; en la vigencia 2017 se atendieron 119.808 usuarios y se llevó a cabo una acción de racionalización administrativa, con el cambio de punto de atención CADE Muzú por Súper CADE Engativá; en la vigencia 2018, se atendieron 121.193 ciudadanos; durante el primer semestre de 2019, se atendieron 68.754 ciudadanos, y finalmente en el tercer trimestre de 2019 se atendieron 41.394 ciudadanos, de los cuales 14.480 correspondieron al canal presencial, 5.173 al canal telefónico y 21.741 al canal virtual.</t>
  </si>
  <si>
    <t>* Sistema forest, 
* Informe consolidado de plan de mejoramiento por procesos radicado N° 2019IE172625.
* Auditorías internas: radicados No. 2019IE146433, 2019IE198774, 2019IE216644, 2019IE222792 y 2019IE212045. 
* Pagina web de la entidad http://www.ambientebogota.gov.co/web/sda/control-interno
* Matriz - consolidado de gestion de los puntos de atención.
* Gestión Atencion al Ciudadano
* Proceso Servicio a la Ciudanía (procedimientos y formatos)
* Protocolos de Atención
* Página web de la Entidad (http://www.ambientebogota.gov.co/web/transparencia/inicio)</t>
  </si>
  <si>
    <t xml:space="preserve">Una vez implementadas la Ley 1712 de 2014, con la aplicación y/o actualización de 28 ítems de la “Matriz de Cumplimiento y Sostenibilidad de la Ley 1712 de 2014” (labor que se desarrolló entre las vigencias 2016 y 2017), se contempló realizar seguimiento a las mismas al interior de la Entidad, lo cual permite aportar al avance de su implementación en el Distrito. Por lo anterior, durante la vigencia 2018, se actualizaron 16 ítems de la matriz anteriormente mencionada; en lo corrido de 2019, se evidenció la necesidad y se actualizó posteriormente información de convocatorias dirigidas a ciudadanos, usuarios y grupos de interés; noticias que se publican en página web de la Entidad; Informes de Gestión y Evaluación y Auditorías; defensa judicial; y esquema de publicación de la información.
Por otra parte y asociado al cumplimiento de la Ley 1474 de 2011, se diseñó e implementó el Plan Anticorrupción y de Atención al Ciudadano – PAAC al 100% en las vigencias 2016, 2017 y 2018; durante el primer semestre de 2019, se realizó seguimiento y reporte de actividades incluidas en el plan de acción del PAAC, competencia de la Subsecretaría General y de Control Disciplinario (primer cuatrimestre) y con respecto al seguimiento general se evidenció actualización y socialización de cartilla virtual de inducción y reinducción; seguimiento semestral a la oportunidad en la contestación de PQRS; divulgación en cuentas institucionales, redes sociales y página web de información actualizada de gestión institucional e información temática de interés; formulación y ejecución de Plan de Comunicaciones 2019; fortalecimiento del programa de corresponsales ambientales; desarrollo de procesos de participación en 20 localidades; entre otras actividades. Durante el tercer trimestre se llevó a cabo seguimiento y reporte de actividades (segundo cuatrimestre) así: actualización de 8 en la Guía y desarrollo de mesas de trabajo para actualizar los trámites y servicios del Sistema de Asignación de Turnos; publicación de 4 trámites en el Sistema de Información de 6 priorizados; generación de estrategia de racionalización de 10 trámites; asistencia a 12 ferias de servicio; 14 visitas de seguimiento a puntos de atención; 7 entrenamientos al grupo de servicio al ciudadano y correspondencia; seguimiento a oportunidad de 7.520 PQRSF; atención de 82 solicitudes allegadas al Defensor del Ciudadano (10 reiterativas); asignación y seguimiento a 16 solicitudes de acceso a la información; entre otras. </t>
  </si>
  <si>
    <t>Durante el tercer  trimestre, se presentaron los siguientes informes de Ley: Seguimiento al Plan Anticorrupción y de Atención al Ciudadano – PAAC, consolidado y publicado, según radicado No. 2019IE213384 del 13-09-2019; así mismo, se elaboró el informe consolidado del estado de la gestión de los riesgos de corrupción según radicado 2019IE213546 del 13-09-2019; informe pormenorizado del Sistema de Control Interno (SCI), comunicado mediante radicado No. 2019IE157735 del 12-07-2019; informe de austeridad del gasto, remitido mediante el radicado  No. 2019IE170901 del 26-07-2019; avance Plan Anual de Auditoria para el cual se convocó al Comité Institucional de Coordinación de Control Interno – CICCI mediante el radicado N° 2019IE168583 del 24-07-2019; remisión, vía correo electrónico, de resultado de seguimiento metas plan de desarrollo priorizadas, a la Secretaría General de la Alcaldía Dirección de Desarrollo Institucional, el día 31-07-2019; informe de las PQRSF correspondiente al primer semestre de 2019, remitido mediante radicado No. 2019IE172529 del 29-07-2019; e informe Comité de Conciliaciones (Decreto 1716 de 2009) - seguimiento al Sistema de Procesos Judiciales SIPROJ, remitido mediante radicado No. 2019IE175112 del 31-07-2019. 
Durante el primer semestre del año, fueron gestionados y entregados 18 informes de ley, dando cumplimiento a la normatividad vigente.</t>
  </si>
  <si>
    <t>1. Ejecutar el Plan Anual de Auditorias aprobado para la vigencia</t>
  </si>
  <si>
    <t>2. Realizar evaluación de riesgos institucionales.</t>
  </si>
  <si>
    <t>3. Realizar seguimiento a los planes de mejoramiento por procesos de la Entidad.</t>
  </si>
  <si>
    <t>4. Elaborar y presentar informes normativos.</t>
  </si>
  <si>
    <t>5. Seguimiento a la sostenibilidad y gestión del servicio a la ciudadanía de la Secretaría Distrital de Ambiente.</t>
  </si>
  <si>
    <t xml:space="preserve">6. Realizar gestión, seguimiento y control a las metas establecidas para el  grupo Servicio al Ciudadano y Correspondencia, en el Plan Anticorrupción y de Atención al Ciudadano. </t>
  </si>
  <si>
    <t>7. Gestión, racionalización y actualización de:
*Guía de trámites y servicios
*Sistema Único de Información de Trámites - SUIT.
*Página Web institucional (grupo Servicio al Ciudadano y Correspondencia)</t>
  </si>
  <si>
    <t>8. Realizar control a gestión en puntos de atención presencial de la SDA, con seguimiento a satisfacción ciudadana, entrenamiento al recurso humano y demás variables relevantes.</t>
  </si>
  <si>
    <t>9. Realizar el seguimiento al trámite y cierre del 98% de las PQR´S allegadas a la SDA, en cumplimiento a los términos de ley establecidos por la normatividad legal vigente.</t>
  </si>
  <si>
    <t xml:space="preserve">10. Socialización y seguimiento a informes de claridad, calidez, coherencia y oportunidad, de respuestas a peticiones ciudadanas registradas en el aplicativo Bogotá te Escucha - SDQS </t>
  </si>
  <si>
    <t>11. Implementación del Plan de Adecuación y Sostenibilidad del SIG-MIPG</t>
  </si>
  <si>
    <t>12. Seguimiento al cumplimiento de los planes de mejoramiento, plan de manejo de riesgos e indicadores,  incluyendo su actualización.</t>
  </si>
  <si>
    <t>13. Preparación y atención de auditorías de seguimiento, en el marco del mantenimiento de las certificaciones de la SDA (9001:2015; 14001:2015 y OHSAS 18001:2017).</t>
  </si>
  <si>
    <t>14. Actualización o ajuste de la documentación del Sistema Integrado de Gestión de la SDA.</t>
  </si>
  <si>
    <t>15. Verificar que los 176 ítems que componen la "Matriz de Cumplimiento y Sostenibilidad de la Ley 1712 de 2014", estén dispuestos conforme a la normatividad vigente.</t>
  </si>
  <si>
    <t>16. Realizar las gestiones necesarias para garantizar que la información alusiva al "Botón de Transparencia y Acceso a la Información", se encuentre disponible, actualizada y accesible para la ciudadanía.</t>
  </si>
  <si>
    <t>17. Promocionar y/o afianzar los valores éticos institucionales y fortalecer la gestión ética</t>
  </si>
  <si>
    <t>18. Realizar  gestión para que se dé cumplimiento a los componentes del Plan Anticorrupción y de Atención al Ciudadano 2018, competentes a la Subsecretaría General y de Control Disciplinario.</t>
  </si>
  <si>
    <t>19. Gestionar los actos administrativos corporativos, en custodia de la Subsecretaría General y de Control Disciplinario.</t>
  </si>
  <si>
    <t>20. Adelantar acciones preventivas disciplinarias.</t>
  </si>
  <si>
    <t>21. Actualizar y mantener en la plataforma del SIDD, el 100% de los expedientes físicos de la oficina de Control Interno Disciplinario.</t>
  </si>
  <si>
    <t>22. Coordinar procesos misionales y proyectos estratégicos para la Administración Distrital.</t>
  </si>
  <si>
    <t>23. Atender el 100% de derechos de petición, proposiciones y comentarios a proyectos de acuerdo y de ley, radicados en la SDA por parte de la administración nacional, departamental, municipal y distrital.</t>
  </si>
  <si>
    <t>24. Asistir al 100% de los comités de seguimiento estratégico, realizados por la Secretaría Distrital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</si>
</sst>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quot;$&quot;\ * #,##0_);_(&quot;$&quot;\ * \(#,##0\);_(&quot;$&quot;\ * &quot;-&quot;??_);_(@_)"/>
    <numFmt numFmtId="176" formatCode="_(&quot;$&quot;* #,##0_);_(&quot;$&quot;* \(#,##0\);_(&quot;$&quot;* &quot;-&quot;??_);_(@_)"/>
  </numFmts>
  <fonts count="41">
    <font>
      <sz val="11"/>
      <color theme="1"/>
      <name val="Calibri"/>
      <family val="2"/>
      <scheme val="minor"/>
    </font>
    <font>
      <sz val="10"/>
      <name val="Arial"/>
      <family val="2"/>
    </font>
    <font>
      <sz val="11"/>
      <color indexed="8"/>
      <name val="Calibri"/>
      <family val="2"/>
    </font>
    <font>
      <sz val="8"/>
      <name val="Calibri"/>
      <family val="2"/>
    </font>
    <font>
      <sz val="8"/>
      <name val="Arial"/>
      <family val="2"/>
    </font>
    <font>
      <b/>
      <sz val="9"/>
      <name val="Tahoma"/>
      <family val="2"/>
    </font>
    <font>
      <b/>
      <sz val="8"/>
      <name val="Arial"/>
      <family val="2"/>
    </font>
    <font>
      <b/>
      <sz val="9"/>
      <color indexed="8"/>
      <name val="Arial"/>
      <family val="2"/>
    </font>
    <font>
      <sz val="10"/>
      <color theme="1"/>
      <name val="Calibri"/>
      <family val="2"/>
      <scheme val="minor"/>
    </font>
    <font>
      <sz val="7"/>
      <name val="Calibri"/>
      <family val="2"/>
      <scheme val="minor"/>
    </font>
    <font>
      <b/>
      <sz val="11"/>
      <color theme="1"/>
      <name val="Calibri"/>
      <family val="2"/>
      <scheme val="minor"/>
    </font>
    <font>
      <sz val="14"/>
      <name val="Tahoma"/>
      <family val="2"/>
    </font>
    <font>
      <b/>
      <sz val="14"/>
      <name val="Tahoma"/>
      <family val="2"/>
    </font>
    <font>
      <sz val="14"/>
      <name val="Arial"/>
      <family val="2"/>
    </font>
    <font>
      <sz val="11"/>
      <name val="Calibri"/>
      <family val="2"/>
      <scheme val="minor"/>
    </font>
    <font>
      <sz val="20"/>
      <color theme="1"/>
      <name val="Calibri"/>
      <family val="2"/>
      <scheme val="minor"/>
    </font>
    <font>
      <sz val="24"/>
      <color theme="1"/>
      <name val="Calibri"/>
      <family val="2"/>
      <scheme val="minor"/>
    </font>
    <font>
      <b/>
      <sz val="7"/>
      <name val="Calibri"/>
      <family val="2"/>
      <scheme val="minor"/>
    </font>
    <font>
      <b/>
      <sz val="10"/>
      <color theme="1"/>
      <name val="Calibri"/>
      <family val="2"/>
      <scheme val="minor"/>
    </font>
    <font>
      <sz val="11"/>
      <color indexed="8"/>
      <name val="Calibri"/>
      <family val="2"/>
      <scheme val="minor"/>
    </font>
    <font>
      <sz val="10"/>
      <name val="Calibri"/>
      <family val="2"/>
      <scheme val="minor"/>
    </font>
    <font>
      <sz val="10"/>
      <color indexed="8"/>
      <name val="Calibri"/>
      <family val="2"/>
      <scheme val="minor"/>
    </font>
    <font>
      <sz val="8"/>
      <name val="Calibri"/>
      <family val="2"/>
      <scheme val="minor"/>
    </font>
    <font>
      <b/>
      <sz val="10"/>
      <name val="Calibri"/>
      <family val="2"/>
      <scheme val="minor"/>
    </font>
    <font>
      <b/>
      <sz val="10"/>
      <color indexed="8"/>
      <name val="Calibri"/>
      <family val="2"/>
      <scheme val="minor"/>
    </font>
    <font>
      <b/>
      <sz val="8"/>
      <name val="Calibri"/>
      <family val="2"/>
      <scheme val="minor"/>
    </font>
    <font>
      <b/>
      <sz val="11"/>
      <name val="Calibri"/>
      <family val="2"/>
      <scheme val="minor"/>
    </font>
    <font>
      <b/>
      <sz val="14"/>
      <color indexed="8"/>
      <name val="Calibri"/>
      <family val="2"/>
      <scheme val="minor"/>
    </font>
    <font>
      <b/>
      <sz val="12"/>
      <color indexed="8"/>
      <name val="Calibri"/>
      <family val="2"/>
      <scheme val="minor"/>
    </font>
    <font>
      <b/>
      <sz val="24"/>
      <name val="Calibri"/>
      <family val="2"/>
      <scheme val="minor"/>
    </font>
    <font>
      <sz val="24"/>
      <name val="Calibri"/>
      <family val="2"/>
      <scheme val="minor"/>
    </font>
    <font>
      <b/>
      <sz val="20"/>
      <name val="Calibri"/>
      <family val="2"/>
      <scheme val="minor"/>
    </font>
    <font>
      <b/>
      <sz val="14"/>
      <name val="Calibri"/>
      <family val="2"/>
      <scheme val="minor"/>
    </font>
    <font>
      <sz val="12"/>
      <name val="Calibri"/>
      <family val="2"/>
      <scheme val="minor"/>
    </font>
    <font>
      <sz val="12"/>
      <color indexed="8"/>
      <name val="Calibri"/>
      <family val="2"/>
      <scheme val="minor"/>
    </font>
    <font>
      <b/>
      <sz val="10"/>
      <name val="Tahoma"/>
      <family val="2"/>
    </font>
    <font>
      <sz val="10"/>
      <name val="Tahoma"/>
      <family val="2"/>
    </font>
    <font>
      <b/>
      <sz val="12"/>
      <name val="Tahoma"/>
      <family val="2"/>
    </font>
    <font>
      <sz val="12"/>
      <name val="Tahoma"/>
      <family val="2"/>
    </font>
    <font>
      <sz val="9"/>
      <name val="Tahoma"/>
      <family val="2"/>
    </font>
    <font>
      <b/>
      <sz val="8"/>
      <name val="Calibri"/>
      <family val="2"/>
    </font>
  </fonts>
  <fills count="9">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indexed="65"/>
        <bgColor indexed="64"/>
      </patternFill>
    </fill>
  </fills>
  <borders count="66">
    <border>
      <left/>
      <right/>
      <top/>
      <bottom/>
      <diagonal/>
    </border>
    <border>
      <left style="thin"/>
      <right style="thin"/>
      <top/>
      <bottom style="thin"/>
    </border>
    <border>
      <left style="thin"/>
      <right style="thin"/>
      <top style="medium"/>
      <bottom style="thin"/>
    </border>
    <border>
      <left style="thin"/>
      <right style="thin"/>
      <top style="thin"/>
      <bottom style="thin"/>
    </border>
    <border>
      <left style="medium"/>
      <right style="medium"/>
      <top style="thin"/>
      <bottom style="medium"/>
    </border>
    <border>
      <left style="medium"/>
      <right style="medium"/>
      <top style="thin"/>
      <bottom style="thin"/>
    </border>
    <border>
      <left style="thin"/>
      <right style="thin"/>
      <top style="thin"/>
      <bottom/>
    </border>
    <border>
      <left style="thin"/>
      <right style="thin"/>
      <top style="thin"/>
      <bottom style="medium"/>
    </border>
    <border>
      <left style="thin"/>
      <right style="medium"/>
      <top/>
      <bottom style="medium"/>
    </border>
    <border>
      <left style="thin"/>
      <right style="thin"/>
      <top/>
      <bottom style="medium"/>
    </border>
    <border>
      <left style="thin"/>
      <right style="medium"/>
      <top style="thin"/>
      <bottom style="medium"/>
    </border>
    <border>
      <left/>
      <right style="medium"/>
      <top/>
      <bottom/>
    </border>
    <border>
      <left style="medium"/>
      <right style="thin"/>
      <top style="thin"/>
      <bottom style="medium"/>
    </border>
    <border>
      <left/>
      <right style="thin"/>
      <top style="thin"/>
      <bottom style="medium"/>
    </border>
    <border>
      <left style="medium"/>
      <right style="thin"/>
      <top style="medium"/>
      <bottom style="thin"/>
    </border>
    <border>
      <left/>
      <right style="thin"/>
      <top style="medium"/>
      <bottom style="thin"/>
    </border>
    <border>
      <left style="medium"/>
      <right style="thin"/>
      <top style="thin"/>
      <bottom style="thin"/>
    </border>
    <border>
      <left/>
      <right style="thin"/>
      <top style="thin"/>
      <bottom style="thin"/>
    </border>
    <border>
      <left style="medium"/>
      <right/>
      <top style="medium"/>
      <bottom style="thin"/>
    </border>
    <border>
      <left style="thin"/>
      <right style="thin"/>
      <top/>
      <bottom/>
    </border>
    <border>
      <left style="thin"/>
      <right style="medium"/>
      <top style="thin"/>
      <bottom style="thin"/>
    </border>
    <border>
      <left style="thin"/>
      <right style="medium"/>
      <top/>
      <bottom/>
    </border>
    <border>
      <left style="thin"/>
      <right/>
      <top style="thin"/>
      <bottom style="thin"/>
    </border>
    <border>
      <left/>
      <right/>
      <top style="thin"/>
      <bottom style="thin"/>
    </border>
    <border>
      <left style="thin"/>
      <right style="medium"/>
      <top style="medium"/>
      <bottom style="thin"/>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thin"/>
      <bottom style="thin"/>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top/>
      <bottom style="thin"/>
    </border>
    <border>
      <left style="medium"/>
      <right/>
      <top style="thin"/>
      <bottom style="medium"/>
    </border>
    <border>
      <left/>
      <right style="medium"/>
      <top/>
      <bottom style="thin"/>
    </border>
    <border>
      <left style="thin"/>
      <right style="medium"/>
      <top style="thin"/>
      <bottom/>
    </border>
    <border>
      <left style="thin"/>
      <right/>
      <top style="medium"/>
      <bottom/>
    </border>
    <border>
      <left/>
      <right style="medium"/>
      <top style="medium"/>
      <bottom/>
    </border>
    <border>
      <left style="thin"/>
      <right/>
      <top/>
      <bottom/>
    </border>
    <border>
      <left style="thin"/>
      <right/>
      <top/>
      <bottom style="medium"/>
    </border>
    <border>
      <left/>
      <right style="medium"/>
      <top/>
      <bottom style="medium"/>
    </border>
    <border>
      <left style="thin"/>
      <right style="medium"/>
      <top/>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top style="thin"/>
      <bottom/>
    </border>
    <border>
      <left/>
      <right style="medium"/>
      <top style="thin"/>
      <bottom/>
    </border>
    <border>
      <left style="medium"/>
      <right style="thin"/>
      <top/>
      <bottom style="medium"/>
    </border>
    <border>
      <left style="thin"/>
      <right/>
      <top/>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cellStyleXfs>
  <cellXfs count="507">
    <xf numFmtId="0" fontId="0" fillId="0" borderId="0" xfId="0"/>
    <xf numFmtId="0" fontId="0" fillId="0" borderId="0" xfId="0" applyFill="1"/>
    <xf numFmtId="0" fontId="0" fillId="2" borderId="0" xfId="0" applyFill="1"/>
    <xf numFmtId="0" fontId="8" fillId="0" borderId="0" xfId="0" applyFont="1" applyFill="1"/>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4" fillId="3" borderId="0" xfId="35" applyFont="1" applyFill="1" applyAlignment="1">
      <alignment vertical="center"/>
      <protection/>
    </xf>
    <xf numFmtId="0" fontId="4" fillId="0" borderId="0" xfId="35" applyFont="1" applyAlignment="1">
      <alignment vertical="center"/>
      <protection/>
    </xf>
    <xf numFmtId="10" fontId="1" fillId="3" borderId="0" xfId="35" applyNumberFormat="1" applyFill="1" applyAlignment="1">
      <alignment vertical="center"/>
      <protection/>
    </xf>
    <xf numFmtId="0" fontId="1" fillId="3" borderId="0" xfId="35" applyFill="1" applyAlignment="1">
      <alignment horizontal="left" vertical="center"/>
      <protection/>
    </xf>
    <xf numFmtId="0" fontId="1" fillId="0" borderId="0" xfId="35" applyAlignment="1">
      <alignment horizontal="left" vertical="center"/>
      <protection/>
    </xf>
    <xf numFmtId="0" fontId="1" fillId="2" borderId="0" xfId="35" applyFill="1" applyAlignment="1">
      <alignment vertical="center"/>
      <protection/>
    </xf>
    <xf numFmtId="0" fontId="0" fillId="4" borderId="0" xfId="0" applyFill="1"/>
    <xf numFmtId="0" fontId="0" fillId="5" borderId="0" xfId="0" applyFill="1"/>
    <xf numFmtId="0" fontId="11" fillId="2" borderId="0" xfId="35" applyFont="1" applyFill="1" applyBorder="1" applyProtection="1">
      <alignment/>
      <protection locked="0"/>
    </xf>
    <xf numFmtId="0" fontId="0" fillId="2" borderId="0" xfId="0" applyFill="1" applyBorder="1"/>
    <xf numFmtId="0" fontId="12" fillId="2" borderId="0" xfId="35" applyFont="1" applyFill="1" applyBorder="1" applyAlignment="1" applyProtection="1">
      <alignment horizontal="center"/>
      <protection locked="0"/>
    </xf>
    <xf numFmtId="0" fontId="13" fillId="2" borderId="0" xfId="35" applyFont="1" applyFill="1" applyBorder="1" applyProtection="1">
      <alignment/>
      <protection locked="0"/>
    </xf>
    <xf numFmtId="0" fontId="15" fillId="0" borderId="0" xfId="0" applyFont="1" applyFill="1"/>
    <xf numFmtId="0" fontId="16" fillId="0" borderId="0" xfId="0" applyFont="1" applyFill="1"/>
    <xf numFmtId="171" fontId="9" fillId="5" borderId="1" xfId="0" applyNumberFormat="1" applyFont="1" applyFill="1" applyBorder="1" applyAlignment="1">
      <alignment vertical="center"/>
    </xf>
    <xf numFmtId="171" fontId="9" fillId="5" borderId="2" xfId="0" applyNumberFormat="1" applyFont="1" applyFill="1" applyBorder="1" applyAlignment="1">
      <alignment vertical="center"/>
    </xf>
    <xf numFmtId="171" fontId="9" fillId="6" borderId="3" xfId="0" applyNumberFormat="1" applyFont="1" applyFill="1" applyBorder="1" applyAlignment="1">
      <alignment vertical="center"/>
    </xf>
    <xf numFmtId="171" fontId="17" fillId="5" borderId="2" xfId="0" applyNumberFormat="1" applyFont="1" applyFill="1" applyBorder="1" applyAlignment="1">
      <alignment vertical="center"/>
    </xf>
    <xf numFmtId="0" fontId="7" fillId="5" borderId="4" xfId="38" applyFont="1" applyFill="1" applyBorder="1" applyAlignment="1">
      <alignment horizontal="left" vertical="center" wrapText="1"/>
      <protection/>
    </xf>
    <xf numFmtId="0" fontId="7" fillId="6" borderId="5" xfId="38" applyFont="1" applyFill="1" applyBorder="1" applyAlignment="1">
      <alignment horizontal="left" vertical="center" wrapText="1"/>
      <protection/>
    </xf>
    <xf numFmtId="171" fontId="17" fillId="6" borderId="6" xfId="0" applyNumberFormat="1" applyFont="1" applyFill="1" applyBorder="1" applyAlignment="1">
      <alignment vertical="center" wrapText="1"/>
    </xf>
    <xf numFmtId="0" fontId="10" fillId="0" borderId="0" xfId="0" applyFont="1" applyFill="1"/>
    <xf numFmtId="0" fontId="0" fillId="0" borderId="3" xfId="0" applyFill="1" applyBorder="1" applyAlignment="1">
      <alignment horizontal="center" vertical="center"/>
    </xf>
    <xf numFmtId="0" fontId="10" fillId="7" borderId="3" xfId="0" applyFont="1" applyFill="1" applyBorder="1" applyAlignment="1">
      <alignment horizontal="center" vertical="center"/>
    </xf>
    <xf numFmtId="0" fontId="8" fillId="0" borderId="3" xfId="0" applyFont="1" applyFill="1" applyBorder="1" applyAlignment="1">
      <alignment horizontal="center" vertical="center"/>
    </xf>
    <xf numFmtId="0" fontId="10" fillId="2" borderId="0" xfId="0" applyFont="1" applyFill="1"/>
    <xf numFmtId="0" fontId="18" fillId="7" borderId="3" xfId="0" applyFont="1" applyFill="1" applyBorder="1" applyAlignment="1">
      <alignment horizontal="center" vertical="center"/>
    </xf>
    <xf numFmtId="0" fontId="10" fillId="7" borderId="3" xfId="0" applyFont="1" applyFill="1" applyBorder="1" applyAlignment="1">
      <alignment horizontal="center" vertical="center"/>
    </xf>
    <xf numFmtId="1" fontId="8" fillId="0" borderId="1" xfId="0"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170" fontId="20" fillId="0" borderId="3"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wrapText="1"/>
    </xf>
    <xf numFmtId="1" fontId="21" fillId="0" borderId="3" xfId="0" applyNumberFormat="1" applyFont="1" applyFill="1" applyBorder="1" applyAlignment="1">
      <alignment horizontal="center" vertical="center" wrapText="1"/>
    </xf>
    <xf numFmtId="3" fontId="21" fillId="0" borderId="6" xfId="0" applyNumberFormat="1" applyFont="1" applyFill="1" applyBorder="1" applyAlignment="1">
      <alignment horizontal="center" vertical="center" wrapText="1"/>
    </xf>
    <xf numFmtId="170" fontId="20" fillId="0" borderId="6" xfId="0" applyNumberFormat="1" applyFont="1" applyFill="1" applyBorder="1" applyAlignment="1">
      <alignment horizontal="center" vertical="center" wrapText="1"/>
    </xf>
    <xf numFmtId="170" fontId="20" fillId="0" borderId="7"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4" fontId="21" fillId="0" borderId="3" xfId="0" applyNumberFormat="1" applyFont="1" applyFill="1" applyBorder="1" applyAlignment="1">
      <alignment horizontal="center" vertical="center" wrapText="1"/>
    </xf>
    <xf numFmtId="170" fontId="21" fillId="0" borderId="6" xfId="0" applyNumberFormat="1" applyFont="1" applyFill="1" applyBorder="1" applyAlignment="1">
      <alignment horizontal="center" vertical="center"/>
    </xf>
    <xf numFmtId="171" fontId="14" fillId="5" borderId="2" xfId="0" applyNumberFormat="1" applyFont="1" applyFill="1" applyBorder="1" applyAlignment="1">
      <alignment vertical="center"/>
    </xf>
    <xf numFmtId="10" fontId="0" fillId="2" borderId="2" xfId="35" applyNumberFormat="1" applyFont="1" applyFill="1" applyBorder="1" applyAlignment="1">
      <alignment horizontal="center" vertical="center" wrapText="1"/>
      <protection/>
    </xf>
    <xf numFmtId="171" fontId="14" fillId="6" borderId="3" xfId="0" applyNumberFormat="1" applyFont="1" applyFill="1" applyBorder="1" applyAlignment="1">
      <alignment vertical="center"/>
    </xf>
    <xf numFmtId="10" fontId="0" fillId="2" borderId="3" xfId="35" applyNumberFormat="1" applyFont="1" applyFill="1" applyBorder="1" applyAlignment="1">
      <alignment horizontal="center" vertical="center" wrapText="1"/>
      <protection/>
    </xf>
    <xf numFmtId="171" fontId="14" fillId="6" borderId="7" xfId="0" applyNumberFormat="1" applyFont="1" applyFill="1" applyBorder="1" applyAlignment="1">
      <alignment vertical="center"/>
    </xf>
    <xf numFmtId="0" fontId="26" fillId="5" borderId="8" xfId="35" applyFont="1" applyFill="1" applyBorder="1" applyAlignment="1">
      <alignment horizontal="center" vertical="center" wrapText="1"/>
      <protection/>
    </xf>
    <xf numFmtId="171" fontId="14" fillId="6" borderId="6" xfId="0" applyNumberFormat="1" applyFont="1" applyFill="1" applyBorder="1" applyAlignment="1">
      <alignment vertical="center"/>
    </xf>
    <xf numFmtId="10" fontId="0" fillId="2" borderId="6" xfId="35" applyNumberFormat="1" applyFont="1" applyFill="1" applyBorder="1" applyAlignment="1">
      <alignment horizontal="center" vertical="center" wrapText="1"/>
      <protection/>
    </xf>
    <xf numFmtId="10" fontId="0" fillId="2" borderId="7" xfId="35" applyNumberFormat="1" applyFont="1" applyFill="1" applyBorder="1" applyAlignment="1">
      <alignment horizontal="center" vertical="center" wrapText="1"/>
      <protection/>
    </xf>
    <xf numFmtId="171" fontId="14" fillId="5" borderId="2" xfId="0" applyNumberFormat="1" applyFont="1" applyFill="1" applyBorder="1" applyAlignment="1">
      <alignment horizontal="center" vertical="center"/>
    </xf>
    <xf numFmtId="171" fontId="14" fillId="6" borderId="3" xfId="0" applyNumberFormat="1" applyFont="1" applyFill="1" applyBorder="1" applyAlignment="1">
      <alignment horizontal="center" vertical="center"/>
    </xf>
    <xf numFmtId="171" fontId="14" fillId="6" borderId="6" xfId="0" applyNumberFormat="1" applyFont="1" applyFill="1" applyBorder="1" applyAlignment="1">
      <alignment horizontal="center" vertical="center"/>
    </xf>
    <xf numFmtId="171" fontId="14" fillId="6" borderId="7" xfId="0" applyNumberFormat="1" applyFont="1" applyFill="1" applyBorder="1" applyAlignment="1">
      <alignment horizontal="center" vertical="center"/>
    </xf>
    <xf numFmtId="9" fontId="26" fillId="5" borderId="9" xfId="35" applyNumberFormat="1" applyFont="1" applyFill="1" applyBorder="1" applyAlignment="1">
      <alignment horizontal="center" vertical="center" wrapText="1"/>
      <protection/>
    </xf>
    <xf numFmtId="0" fontId="25" fillId="5" borderId="9" xfId="38" applyFont="1" applyFill="1" applyBorder="1" applyAlignment="1">
      <alignment horizontal="center" vertical="center" wrapText="1"/>
      <protection/>
    </xf>
    <xf numFmtId="0" fontId="25" fillId="5" borderId="7" xfId="38" applyFont="1" applyFill="1" applyBorder="1" applyAlignment="1">
      <alignment horizontal="center" vertical="center" wrapText="1"/>
      <protection/>
    </xf>
    <xf numFmtId="0" fontId="25" fillId="5" borderId="10" xfId="38" applyFont="1" applyFill="1" applyBorder="1" applyAlignment="1">
      <alignment horizontal="center" vertical="center" wrapText="1"/>
      <protection/>
    </xf>
    <xf numFmtId="0" fontId="31" fillId="2" borderId="10" xfId="0" applyFont="1" applyFill="1" applyBorder="1" applyAlignment="1">
      <alignment horizontal="center" vertical="center" wrapText="1"/>
    </xf>
    <xf numFmtId="0" fontId="25" fillId="5" borderId="7" xfId="35" applyFont="1" applyFill="1" applyBorder="1" applyAlignment="1">
      <alignment horizontal="center" vertical="center" textRotation="90" wrapText="1"/>
      <protection/>
    </xf>
    <xf numFmtId="0" fontId="23" fillId="5" borderId="7" xfId="35" applyFont="1" applyFill="1" applyBorder="1" applyAlignment="1">
      <alignment horizontal="center" vertical="center" wrapText="1"/>
      <protection/>
    </xf>
    <xf numFmtId="10" fontId="23" fillId="5" borderId="7" xfId="35" applyNumberFormat="1" applyFont="1" applyFill="1" applyBorder="1" applyAlignment="1">
      <alignment horizontal="center" vertical="center" wrapText="1"/>
      <protection/>
    </xf>
    <xf numFmtId="0" fontId="14" fillId="0" borderId="0" xfId="35" applyFont="1" applyBorder="1" applyAlignment="1">
      <alignment vertical="center"/>
      <protection/>
    </xf>
    <xf numFmtId="0" fontId="0" fillId="0" borderId="0" xfId="0" applyFont="1" applyFill="1"/>
    <xf numFmtId="0" fontId="0" fillId="2" borderId="0" xfId="0" applyFont="1" applyFill="1"/>
    <xf numFmtId="0" fontId="20" fillId="2" borderId="0" xfId="0" applyFont="1" applyFill="1"/>
    <xf numFmtId="0" fontId="22" fillId="2" borderId="0" xfId="0" applyFont="1" applyFill="1"/>
    <xf numFmtId="0" fontId="33" fillId="2" borderId="0" xfId="0" applyFont="1" applyFill="1" applyAlignment="1">
      <alignment horizontal="center"/>
    </xf>
    <xf numFmtId="0" fontId="0" fillId="2" borderId="0" xfId="0" applyFont="1" applyFill="1" applyAlignment="1">
      <alignment horizontal="center"/>
    </xf>
    <xf numFmtId="174" fontId="0" fillId="2" borderId="0" xfId="0" applyNumberFormat="1" applyFont="1" applyFill="1" applyAlignment="1">
      <alignment horizontal="center"/>
    </xf>
    <xf numFmtId="0" fontId="0" fillId="0" borderId="0" xfId="0" applyFont="1" applyFill="1" applyAlignment="1">
      <alignment horizontal="center" vertical="center"/>
    </xf>
    <xf numFmtId="0" fontId="20" fillId="0" borderId="0" xfId="0" applyFont="1" applyFill="1"/>
    <xf numFmtId="0" fontId="33" fillId="0" borderId="0" xfId="0" applyFont="1" applyFill="1" applyAlignment="1">
      <alignment horizontal="center"/>
    </xf>
    <xf numFmtId="0" fontId="0" fillId="0" borderId="0" xfId="0" applyFont="1" applyFill="1" applyAlignment="1">
      <alignment horizontal="center"/>
    </xf>
    <xf numFmtId="0" fontId="0" fillId="0" borderId="3" xfId="0" applyFont="1" applyFill="1" applyBorder="1" applyAlignment="1">
      <alignment horizontal="center" vertical="center"/>
    </xf>
    <xf numFmtId="0" fontId="22" fillId="0" borderId="0" xfId="0" applyFont="1" applyFill="1"/>
    <xf numFmtId="37" fontId="21" fillId="2" borderId="3" xfId="28" applyNumberFormat="1" applyFont="1" applyFill="1" applyBorder="1" applyAlignment="1">
      <alignment horizontal="center" vertical="center"/>
    </xf>
    <xf numFmtId="174" fontId="8" fillId="2" borderId="3" xfId="22" applyNumberFormat="1" applyFont="1" applyFill="1" applyBorder="1" applyAlignment="1">
      <alignment horizontal="center" vertical="center"/>
    </xf>
    <xf numFmtId="10" fontId="8" fillId="2" borderId="3" xfId="40" applyNumberFormat="1" applyFont="1" applyFill="1" applyBorder="1" applyAlignment="1">
      <alignment horizontal="center" vertical="center"/>
    </xf>
    <xf numFmtId="0" fontId="21" fillId="2" borderId="3" xfId="0" applyFont="1" applyFill="1" applyBorder="1" applyAlignment="1">
      <alignment horizontal="right" vertical="center"/>
    </xf>
    <xf numFmtId="0" fontId="8" fillId="2" borderId="3" xfId="0" applyFont="1" applyFill="1" applyBorder="1" applyAlignment="1">
      <alignment horizontal="center" vertical="center"/>
    </xf>
    <xf numFmtId="174" fontId="8" fillId="2" borderId="3" xfId="0" applyNumberFormat="1" applyFont="1" applyFill="1" applyBorder="1" applyAlignment="1">
      <alignment horizontal="center" vertical="center"/>
    </xf>
    <xf numFmtId="3" fontId="20" fillId="2" borderId="3" xfId="29" applyNumberFormat="1"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174" fontId="8" fillId="2" borderId="2" xfId="22" applyNumberFormat="1" applyFont="1" applyFill="1" applyBorder="1" applyAlignment="1">
      <alignment horizontal="center" vertical="center"/>
    </xf>
    <xf numFmtId="0" fontId="8" fillId="2" borderId="7" xfId="0" applyFont="1" applyFill="1" applyBorder="1" applyAlignment="1">
      <alignment horizontal="center" vertical="center"/>
    </xf>
    <xf numFmtId="174" fontId="8" fillId="2" borderId="1" xfId="0" applyNumberFormat="1" applyFont="1" applyFill="1" applyBorder="1" applyAlignment="1">
      <alignment horizontal="center"/>
    </xf>
    <xf numFmtId="174" fontId="8" fillId="2" borderId="3" xfId="0" applyNumberFormat="1" applyFont="1" applyFill="1" applyBorder="1" applyAlignment="1">
      <alignment horizontal="center"/>
    </xf>
    <xf numFmtId="3" fontId="23" fillId="8" borderId="7" xfId="0" applyNumberFormat="1" applyFont="1" applyFill="1" applyBorder="1" applyAlignment="1">
      <alignment horizontal="center" vertical="center" wrapText="1"/>
    </xf>
    <xf numFmtId="174" fontId="8" fillId="2" borderId="7" xfId="0" applyNumberFormat="1" applyFont="1" applyFill="1" applyBorder="1" applyAlignment="1">
      <alignment horizontal="center"/>
    </xf>
    <xf numFmtId="0" fontId="23" fillId="5" borderId="1" xfId="0" applyFont="1" applyFill="1" applyBorder="1" applyAlignment="1" applyProtection="1">
      <alignment horizontal="left" vertical="center" wrapText="1"/>
      <protection locked="0"/>
    </xf>
    <xf numFmtId="0" fontId="23" fillId="6" borderId="3" xfId="0" applyFont="1" applyFill="1" applyBorder="1" applyAlignment="1" applyProtection="1">
      <alignment horizontal="left" vertical="center" wrapText="1"/>
      <protection locked="0"/>
    </xf>
    <xf numFmtId="0" fontId="23" fillId="5" borderId="3" xfId="0" applyFont="1" applyFill="1" applyBorder="1" applyAlignment="1" applyProtection="1">
      <alignment horizontal="left" vertical="center" wrapText="1"/>
      <protection locked="0"/>
    </xf>
    <xf numFmtId="0" fontId="23" fillId="5" borderId="2" xfId="0" applyFont="1" applyFill="1" applyBorder="1" applyAlignment="1" applyProtection="1">
      <alignment horizontal="left" vertical="center" wrapText="1"/>
      <protection locked="0"/>
    </xf>
    <xf numFmtId="0" fontId="23" fillId="6"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wrapText="1"/>
      <protection locked="0"/>
    </xf>
    <xf numFmtId="0" fontId="23" fillId="5"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37" fontId="21" fillId="2" borderId="7" xfId="28" applyNumberFormat="1" applyFont="1" applyFill="1" applyBorder="1" applyAlignment="1">
      <alignment horizontal="center" vertical="center"/>
    </xf>
    <xf numFmtId="174" fontId="18" fillId="2" borderId="7" xfId="0" applyNumberFormat="1" applyFont="1" applyFill="1" applyBorder="1" applyAlignment="1">
      <alignment horizontal="center" vertical="center"/>
    </xf>
    <xf numFmtId="0" fontId="21" fillId="2" borderId="3" xfId="0" applyFont="1" applyFill="1" applyBorder="1" applyAlignment="1">
      <alignment horizontal="center" vertical="center"/>
    </xf>
    <xf numFmtId="9" fontId="20" fillId="2" borderId="2" xfId="0" applyNumberFormat="1" applyFont="1" applyFill="1" applyBorder="1" applyAlignment="1">
      <alignment horizontal="center" vertical="center" wrapText="1"/>
    </xf>
    <xf numFmtId="9" fontId="20" fillId="2" borderId="3" xfId="0" applyNumberFormat="1" applyFont="1" applyFill="1" applyBorder="1" applyAlignment="1">
      <alignment horizontal="center" vertical="center" wrapText="1"/>
    </xf>
    <xf numFmtId="3" fontId="23" fillId="2" borderId="1" xfId="29" applyNumberFormat="1" applyFont="1" applyFill="1" applyBorder="1" applyAlignment="1">
      <alignment horizontal="center" vertical="center" wrapText="1"/>
    </xf>
    <xf numFmtId="37" fontId="21" fillId="2" borderId="6" xfId="28" applyNumberFormat="1" applyFont="1" applyFill="1" applyBorder="1" applyAlignment="1">
      <alignment horizontal="center" vertical="center"/>
    </xf>
    <xf numFmtId="171" fontId="9" fillId="5" borderId="3" xfId="0" applyNumberFormat="1" applyFont="1" applyFill="1" applyBorder="1" applyAlignment="1">
      <alignment vertical="center"/>
    </xf>
    <xf numFmtId="171" fontId="17" fillId="5" borderId="3" xfId="0" applyNumberFormat="1" applyFont="1" applyFill="1" applyBorder="1" applyAlignment="1">
      <alignment vertical="center"/>
    </xf>
    <xf numFmtId="3" fontId="8" fillId="0" borderId="1"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33" fillId="0" borderId="0" xfId="35" applyFont="1" applyBorder="1" applyAlignment="1">
      <alignment vertical="center"/>
      <protection/>
    </xf>
    <xf numFmtId="0" fontId="34" fillId="0" borderId="0" xfId="0" applyFont="1"/>
    <xf numFmtId="0" fontId="34" fillId="0" borderId="0" xfId="0" applyFont="1" applyAlignment="1">
      <alignment vertical="center"/>
    </xf>
    <xf numFmtId="0" fontId="14" fillId="2" borderId="0" xfId="0" applyFont="1" applyFill="1" applyBorder="1" applyAlignment="1">
      <alignment horizontal="center" vertical="center" wrapText="1"/>
    </xf>
    <xf numFmtId="0" fontId="0" fillId="2" borderId="0" xfId="0" applyFont="1" applyFill="1" applyBorder="1"/>
    <xf numFmtId="0" fontId="0" fillId="2" borderId="11" xfId="0" applyFont="1" applyFill="1" applyBorder="1"/>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7" xfId="0" applyFont="1" applyBorder="1" applyAlignment="1">
      <alignment horizontal="center" vertical="center"/>
    </xf>
    <xf numFmtId="0" fontId="19" fillId="0" borderId="7" xfId="0" applyFont="1" applyBorder="1" applyAlignment="1">
      <alignment horizontal="center" vertical="center" wrapText="1"/>
    </xf>
    <xf numFmtId="0" fontId="26" fillId="5" borderId="7" xfId="0" applyFont="1" applyFill="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174" fontId="19" fillId="0" borderId="2" xfId="22" applyNumberFormat="1" applyFont="1" applyBorder="1" applyAlignment="1">
      <alignment vertical="center"/>
    </xf>
    <xf numFmtId="174" fontId="19" fillId="0" borderId="2" xfId="22" applyNumberFormat="1" applyFont="1" applyBorder="1" applyAlignment="1">
      <alignment horizontal="left"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174" fontId="19" fillId="0" borderId="3" xfId="22" applyNumberFormat="1" applyFont="1" applyBorder="1" applyAlignment="1">
      <alignment vertical="center"/>
    </xf>
    <xf numFmtId="174" fontId="19" fillId="0" borderId="3" xfId="22" applyNumberFormat="1" applyFont="1" applyBorder="1" applyAlignment="1">
      <alignment horizontal="left" vertical="center"/>
    </xf>
    <xf numFmtId="9" fontId="19" fillId="0" borderId="3" xfId="0" applyNumberFormat="1" applyFont="1" applyBorder="1" applyAlignment="1">
      <alignment horizontal="center" vertical="center"/>
    </xf>
    <xf numFmtId="9" fontId="19" fillId="0" borderId="7" xfId="0" applyNumberFormat="1"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vertical="center"/>
    </xf>
    <xf numFmtId="0" fontId="14" fillId="0" borderId="3" xfId="38" applyFont="1" applyBorder="1">
      <alignment/>
      <protection/>
    </xf>
    <xf numFmtId="0" fontId="26" fillId="0" borderId="3" xfId="35" applyFont="1" applyBorder="1" applyAlignment="1">
      <alignment horizontal="center" vertical="center" wrapText="1"/>
      <protection/>
    </xf>
    <xf numFmtId="175" fontId="14" fillId="0" borderId="3" xfId="32" applyNumberFormat="1" applyFont="1" applyBorder="1" applyAlignment="1">
      <alignment horizontal="center"/>
    </xf>
    <xf numFmtId="9" fontId="14" fillId="0" borderId="3" xfId="41" applyFont="1" applyBorder="1" applyAlignment="1">
      <alignment/>
    </xf>
    <xf numFmtId="176" fontId="14" fillId="0" borderId="0" xfId="38" applyNumberFormat="1" applyFont="1">
      <alignment/>
      <protection/>
    </xf>
    <xf numFmtId="0" fontId="14" fillId="0" borderId="3" xfId="35" applyFont="1" applyBorder="1" applyAlignment="1">
      <alignment horizontal="center"/>
      <protection/>
    </xf>
    <xf numFmtId="0" fontId="14" fillId="0" borderId="3" xfId="35" applyFont="1" applyBorder="1" applyAlignment="1">
      <alignment horizontal="left"/>
      <protection/>
    </xf>
    <xf numFmtId="9" fontId="14" fillId="0" borderId="3" xfId="41" applyFont="1" applyBorder="1" applyAlignment="1">
      <alignment horizontal="center"/>
    </xf>
    <xf numFmtId="175" fontId="14" fillId="0" borderId="3" xfId="35" applyNumberFormat="1" applyFont="1" applyBorder="1" applyAlignment="1">
      <alignment/>
      <protection/>
    </xf>
    <xf numFmtId="0" fontId="14" fillId="2" borderId="3" xfId="35" applyFont="1" applyFill="1" applyBorder="1" applyAlignment="1">
      <alignment horizontal="center"/>
      <protection/>
    </xf>
    <xf numFmtId="9" fontId="14" fillId="2" borderId="3" xfId="35" applyNumberFormat="1" applyFont="1" applyFill="1" applyBorder="1" applyAlignment="1">
      <alignment horizontal="center"/>
      <protection/>
    </xf>
    <xf numFmtId="175" fontId="14" fillId="2" borderId="3" xfId="35" applyNumberFormat="1" applyFont="1" applyFill="1" applyBorder="1" applyAlignment="1" applyProtection="1">
      <alignment/>
      <protection locked="0"/>
    </xf>
    <xf numFmtId="0" fontId="14" fillId="0" borderId="0" xfId="38" applyFont="1">
      <alignment/>
      <protection/>
    </xf>
    <xf numFmtId="175" fontId="14" fillId="0" borderId="0" xfId="32" applyNumberFormat="1" applyFont="1" applyAlignment="1">
      <alignment horizontal="center"/>
    </xf>
    <xf numFmtId="0" fontId="14" fillId="0" borderId="3" xfId="38" applyFont="1" applyFill="1" applyBorder="1" applyAlignment="1">
      <alignment horizontal="center"/>
      <protection/>
    </xf>
    <xf numFmtId="0" fontId="26" fillId="0" borderId="3" xfId="38" applyFont="1" applyBorder="1" applyAlignment="1">
      <alignment horizontal="center" vertical="center" wrapText="1"/>
      <protection/>
    </xf>
    <xf numFmtId="175" fontId="14" fillId="0" borderId="0" xfId="35" applyNumberFormat="1" applyFont="1" applyAlignment="1">
      <alignment horizontal="center"/>
      <protection/>
    </xf>
    <xf numFmtId="0" fontId="14" fillId="0" borderId="3" xfId="38" applyFont="1" applyBorder="1" applyAlignment="1">
      <alignment horizontal="left"/>
      <protection/>
    </xf>
    <xf numFmtId="175" fontId="14" fillId="0" borderId="3" xfId="38" applyNumberFormat="1" applyFont="1" applyBorder="1">
      <alignment/>
      <protection/>
    </xf>
    <xf numFmtId="9" fontId="14" fillId="2" borderId="0" xfId="35" applyNumberFormat="1" applyFont="1" applyFill="1" applyBorder="1" applyAlignment="1" applyProtection="1">
      <alignment horizontal="center"/>
      <protection locked="0"/>
    </xf>
    <xf numFmtId="0" fontId="14" fillId="0" borderId="0" xfId="38" applyFont="1" applyAlignment="1">
      <alignment/>
      <protection/>
    </xf>
    <xf numFmtId="0" fontId="14" fillId="0" borderId="0" xfId="38" applyFont="1" applyAlignment="1">
      <alignment horizontal="center"/>
      <protection/>
    </xf>
    <xf numFmtId="0" fontId="14" fillId="0" borderId="0" xfId="38" applyFont="1" applyFill="1" applyAlignment="1">
      <alignment horizontal="center"/>
      <protection/>
    </xf>
    <xf numFmtId="3" fontId="24" fillId="5" borderId="13" xfId="38" applyNumberFormat="1" applyFont="1" applyFill="1" applyBorder="1" applyAlignment="1">
      <alignment horizontal="center" vertical="center" wrapText="1"/>
      <protection/>
    </xf>
    <xf numFmtId="3" fontId="24" fillId="6" borderId="17" xfId="38" applyNumberFormat="1" applyFont="1" applyFill="1" applyBorder="1" applyAlignment="1">
      <alignment horizontal="center" vertical="center" wrapText="1"/>
      <protection/>
    </xf>
    <xf numFmtId="0" fontId="7" fillId="5" borderId="18" xfId="38" applyFont="1" applyFill="1" applyBorder="1" applyAlignment="1">
      <alignment horizontal="left" vertical="center" wrapText="1"/>
      <protection/>
    </xf>
    <xf numFmtId="3" fontId="8" fillId="0" borderId="19" xfId="0" applyNumberFormat="1" applyFont="1" applyFill="1" applyBorder="1" applyAlignment="1">
      <alignment horizontal="center" vertical="center" wrapText="1"/>
    </xf>
    <xf numFmtId="3" fontId="18" fillId="0" borderId="6" xfId="0" applyNumberFormat="1" applyFont="1" applyFill="1" applyBorder="1" applyAlignment="1">
      <alignment horizontal="center" vertical="center"/>
    </xf>
    <xf numFmtId="3" fontId="24" fillId="5" borderId="2" xfId="38" applyNumberFormat="1" applyFont="1" applyFill="1" applyBorder="1" applyAlignment="1">
      <alignment horizontal="center" vertical="center" wrapText="1"/>
      <protection/>
    </xf>
    <xf numFmtId="171" fontId="19" fillId="0" borderId="3" xfId="0" applyNumberFormat="1" applyFont="1" applyBorder="1" applyAlignment="1">
      <alignment horizontal="center" vertical="center"/>
    </xf>
    <xf numFmtId="9" fontId="19" fillId="0" borderId="2" xfId="40" applyNumberFormat="1" applyFont="1" applyBorder="1" applyAlignment="1">
      <alignment horizontal="center" vertical="center"/>
    </xf>
    <xf numFmtId="9" fontId="19" fillId="0" borderId="3" xfId="40" applyNumberFormat="1" applyFont="1" applyBorder="1" applyAlignment="1">
      <alignment horizontal="center" vertical="center"/>
    </xf>
    <xf numFmtId="171" fontId="19" fillId="0" borderId="3" xfId="43" applyNumberFormat="1" applyFont="1" applyBorder="1" applyAlignment="1">
      <alignment horizontal="center" vertical="center"/>
    </xf>
    <xf numFmtId="171" fontId="19" fillId="0" borderId="7" xfId="43" applyNumberFormat="1" applyFont="1" applyBorder="1" applyAlignment="1">
      <alignment horizontal="center" vertical="center"/>
    </xf>
    <xf numFmtId="10" fontId="8" fillId="2" borderId="3" xfId="43" applyNumberFormat="1" applyFont="1" applyFill="1" applyBorder="1" applyAlignment="1">
      <alignment horizontal="center" vertical="center"/>
    </xf>
    <xf numFmtId="0" fontId="0" fillId="2" borderId="0" xfId="0" applyFont="1" applyFill="1" applyBorder="1" applyAlignment="1">
      <alignment horizontal="center"/>
    </xf>
    <xf numFmtId="0" fontId="25" fillId="5" borderId="7" xfId="38" applyFont="1" applyFill="1" applyBorder="1" applyAlignment="1">
      <alignment horizontal="center" vertical="center" wrapText="1"/>
      <protection/>
    </xf>
    <xf numFmtId="37" fontId="21" fillId="0" borderId="3" xfId="28" applyNumberFormat="1" applyFont="1" applyFill="1" applyBorder="1" applyAlignment="1">
      <alignment horizontal="center" vertical="center"/>
    </xf>
    <xf numFmtId="37" fontId="21" fillId="0" borderId="6" xfId="28" applyNumberFormat="1" applyFont="1" applyFill="1" applyBorder="1" applyAlignment="1">
      <alignment horizontal="center" vertical="center"/>
    </xf>
    <xf numFmtId="0" fontId="19" fillId="0" borderId="1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4" fillId="0" borderId="7" xfId="0" applyFont="1" applyFill="1" applyBorder="1" applyAlignment="1">
      <alignment horizontal="justify" vertical="top" wrapText="1"/>
    </xf>
    <xf numFmtId="0" fontId="19" fillId="0" borderId="7" xfId="0" applyFont="1" applyFill="1" applyBorder="1" applyAlignment="1">
      <alignment horizontal="center" vertical="center" wrapText="1"/>
    </xf>
    <xf numFmtId="9" fontId="0" fillId="0" borderId="0" xfId="40" applyFont="1" applyFill="1"/>
    <xf numFmtId="9" fontId="8" fillId="2" borderId="3" xfId="40" applyFont="1" applyFill="1" applyBorder="1" applyAlignment="1">
      <alignment horizontal="center" vertical="center"/>
    </xf>
    <xf numFmtId="9" fontId="8" fillId="2" borderId="3" xfId="43" applyNumberFormat="1" applyFont="1" applyFill="1" applyBorder="1" applyAlignment="1">
      <alignment horizontal="center" vertical="center"/>
    </xf>
    <xf numFmtId="0" fontId="19" fillId="0" borderId="19" xfId="0" applyFont="1" applyFill="1" applyBorder="1" applyAlignment="1">
      <alignment horizontal="justify" vertical="center" wrapText="1"/>
    </xf>
    <xf numFmtId="0" fontId="19" fillId="0" borderId="21" xfId="0" applyFont="1" applyFill="1" applyBorder="1" applyAlignment="1">
      <alignment horizontal="left" vertical="center" wrapText="1"/>
    </xf>
    <xf numFmtId="0" fontId="19" fillId="0" borderId="7" xfId="0" applyFont="1" applyFill="1" applyBorder="1" applyAlignment="1">
      <alignment horizontal="justify" vertical="center" wrapText="1"/>
    </xf>
    <xf numFmtId="0" fontId="19" fillId="0" borderId="10" xfId="0" applyFont="1" applyFill="1" applyBorder="1" applyAlignment="1">
      <alignment horizontal="justify" vertical="center" wrapText="1"/>
    </xf>
    <xf numFmtId="3" fontId="0" fillId="0" borderId="0" xfId="0" applyNumberFormat="1" applyFont="1" applyFill="1"/>
    <xf numFmtId="3" fontId="0" fillId="0" borderId="0" xfId="0" applyNumberFormat="1" applyFont="1" applyFill="1" applyAlignment="1">
      <alignment horizontal="center"/>
    </xf>
    <xf numFmtId="3" fontId="20" fillId="2" borderId="6" xfId="29" applyNumberFormat="1" applyFont="1" applyFill="1" applyBorder="1" applyAlignment="1">
      <alignment horizontal="center" vertical="center" wrapText="1"/>
    </xf>
    <xf numFmtId="0" fontId="14" fillId="0" borderId="19" xfId="0" applyFont="1" applyFill="1" applyBorder="1" applyAlignment="1">
      <alignment horizontal="justify" vertical="top" wrapText="1"/>
    </xf>
    <xf numFmtId="0" fontId="19" fillId="0" borderId="3"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3" xfId="0" applyFont="1" applyFill="1" applyBorder="1" applyAlignment="1">
      <alignment horizontal="justify" vertical="top" wrapText="1"/>
    </xf>
    <xf numFmtId="9" fontId="19" fillId="0" borderId="3" xfId="43" applyNumberFormat="1" applyFont="1" applyBorder="1" applyAlignment="1">
      <alignment horizontal="center" vertical="center"/>
    </xf>
    <xf numFmtId="10" fontId="19" fillId="0" borderId="3" xfId="43" applyNumberFormat="1" applyFont="1" applyBorder="1" applyAlignment="1">
      <alignment horizontal="center" vertical="center"/>
    </xf>
    <xf numFmtId="0" fontId="26" fillId="5" borderId="3"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23"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2" xfId="0" applyFont="1" applyFill="1" applyBorder="1" applyAlignment="1" applyProtection="1">
      <alignment horizontal="center" vertical="center" wrapText="1"/>
      <protection locked="0"/>
    </xf>
    <xf numFmtId="0" fontId="26" fillId="5" borderId="3" xfId="0" applyFont="1" applyFill="1" applyBorder="1" applyAlignment="1" applyProtection="1">
      <alignment horizontal="center" vertical="center" wrapText="1"/>
      <protection locked="0"/>
    </xf>
    <xf numFmtId="0" fontId="26" fillId="5" borderId="7" xfId="0" applyFont="1" applyFill="1" applyBorder="1" applyAlignment="1" applyProtection="1">
      <alignment horizontal="center" vertical="center" wrapText="1"/>
      <protection locked="0"/>
    </xf>
    <xf numFmtId="0" fontId="26" fillId="5" borderId="24" xfId="0" applyFont="1" applyFill="1" applyBorder="1" applyAlignment="1" applyProtection="1">
      <alignment horizontal="center" vertical="center" wrapText="1"/>
      <protection locked="0"/>
    </xf>
    <xf numFmtId="0" fontId="26" fillId="5" borderId="20" xfId="0" applyFont="1" applyFill="1" applyBorder="1" applyAlignment="1" applyProtection="1">
      <alignment horizontal="center" vertical="center" wrapText="1"/>
      <protection locked="0"/>
    </xf>
    <xf numFmtId="0" fontId="26" fillId="5" borderId="10" xfId="0" applyFont="1" applyFill="1" applyBorder="1" applyAlignment="1" applyProtection="1">
      <alignment horizontal="center" vertical="center" wrapText="1"/>
      <protection locked="0"/>
    </xf>
    <xf numFmtId="0" fontId="26" fillId="5" borderId="3"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6" xfId="0" applyFont="1" applyFill="1" applyBorder="1" applyAlignment="1">
      <alignment horizontal="right" vertical="center" wrapText="1"/>
    </xf>
    <xf numFmtId="0" fontId="26" fillId="5" borderId="3" xfId="0" applyFont="1" applyFill="1" applyBorder="1" applyAlignment="1">
      <alignment horizontal="right" vertical="center" wrapText="1"/>
    </xf>
    <xf numFmtId="0" fontId="29" fillId="0" borderId="2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6" fillId="2" borderId="25" xfId="0" applyFont="1" applyFill="1" applyBorder="1" applyAlignment="1">
      <alignment horizontal="left" vertical="center" wrapText="1"/>
    </xf>
    <xf numFmtId="0" fontId="26" fillId="2" borderId="2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31" fillId="2" borderId="29" xfId="0" applyFont="1" applyFill="1" applyBorder="1" applyAlignment="1">
      <alignment horizontal="left" vertical="center" wrapText="1"/>
    </xf>
    <xf numFmtId="0" fontId="31" fillId="2" borderId="30"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31" fillId="2" borderId="31" xfId="0" applyFont="1" applyFill="1" applyBorder="1" applyAlignment="1">
      <alignment horizontal="left" vertical="center" wrapText="1"/>
    </xf>
    <xf numFmtId="0" fontId="26" fillId="5" borderId="18" xfId="0" applyFont="1" applyFill="1" applyBorder="1" applyAlignment="1">
      <alignment horizontal="right" vertical="center" wrapText="1"/>
    </xf>
    <xf numFmtId="0" fontId="26" fillId="5" borderId="26" xfId="0" applyFont="1" applyFill="1" applyBorder="1" applyAlignment="1">
      <alignment horizontal="right" vertical="center" wrapText="1"/>
    </xf>
    <xf numFmtId="0" fontId="26" fillId="5" borderId="15" xfId="0" applyFont="1" applyFill="1" applyBorder="1" applyAlignment="1">
      <alignment horizontal="right" vertical="center" wrapText="1"/>
    </xf>
    <xf numFmtId="0" fontId="26" fillId="5" borderId="32" xfId="0" applyFont="1" applyFill="1" applyBorder="1" applyAlignment="1">
      <alignment horizontal="right" vertical="center" wrapText="1"/>
    </xf>
    <xf numFmtId="0" fontId="26" fillId="5" borderId="23" xfId="0" applyFont="1" applyFill="1" applyBorder="1" applyAlignment="1">
      <alignment horizontal="right" vertical="center" wrapText="1"/>
    </xf>
    <xf numFmtId="0" fontId="26" fillId="5" borderId="17" xfId="0" applyFont="1" applyFill="1" applyBorder="1" applyAlignment="1">
      <alignment horizontal="right" vertical="center" wrapText="1"/>
    </xf>
    <xf numFmtId="0" fontId="16" fillId="0" borderId="33" xfId="0" applyFont="1" applyFill="1" applyBorder="1" applyAlignment="1">
      <alignment horizontal="center"/>
    </xf>
    <xf numFmtId="0" fontId="16" fillId="0" borderId="34" xfId="0" applyFont="1" applyFill="1" applyBorder="1" applyAlignment="1">
      <alignment horizontal="center"/>
    </xf>
    <xf numFmtId="0" fontId="16" fillId="0" borderId="35" xfId="0" applyFont="1" applyFill="1" applyBorder="1" applyAlignment="1">
      <alignment horizontal="center"/>
    </xf>
    <xf numFmtId="0" fontId="16" fillId="0" borderId="36" xfId="0" applyFont="1" applyFill="1" applyBorder="1" applyAlignment="1">
      <alignment horizontal="center"/>
    </xf>
    <xf numFmtId="0" fontId="16" fillId="0" borderId="0" xfId="0" applyFont="1" applyFill="1" applyBorder="1" applyAlignment="1">
      <alignment horizontal="center"/>
    </xf>
    <xf numFmtId="0" fontId="16" fillId="0" borderId="37" xfId="0" applyFont="1" applyFill="1" applyBorder="1" applyAlignment="1">
      <alignment horizontal="center"/>
    </xf>
    <xf numFmtId="0" fontId="16" fillId="0" borderId="38" xfId="0" applyFont="1" applyFill="1" applyBorder="1" applyAlignment="1">
      <alignment horizontal="center"/>
    </xf>
    <xf numFmtId="0" fontId="16" fillId="0" borderId="39" xfId="0" applyFont="1" applyFill="1" applyBorder="1" applyAlignment="1">
      <alignment horizontal="center"/>
    </xf>
    <xf numFmtId="0" fontId="16" fillId="0" borderId="40" xfId="0" applyFont="1" applyFill="1" applyBorder="1" applyAlignment="1">
      <alignment horizontal="center"/>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8" fillId="0" borderId="3" xfId="0" applyFont="1" applyFill="1" applyBorder="1" applyAlignment="1">
      <alignment horizontal="left"/>
    </xf>
    <xf numFmtId="0" fontId="0" fillId="0" borderId="36" xfId="0" applyFont="1" applyFill="1" applyBorder="1" applyAlignment="1">
      <alignment horizontal="center"/>
    </xf>
    <xf numFmtId="0" fontId="0" fillId="0" borderId="0" xfId="0" applyFont="1" applyFill="1" applyBorder="1" applyAlignment="1">
      <alignment horizontal="center"/>
    </xf>
    <xf numFmtId="0" fontId="26" fillId="5" borderId="16"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5" borderId="13" xfId="0" applyFont="1" applyFill="1" applyBorder="1" applyAlignment="1">
      <alignment horizontal="center" vertical="center" wrapText="1"/>
    </xf>
    <xf numFmtId="0" fontId="18" fillId="7" borderId="3" xfId="0" applyFont="1" applyFill="1" applyBorder="1" applyAlignment="1">
      <alignment horizontal="center" vertical="center"/>
    </xf>
    <xf numFmtId="0" fontId="8" fillId="0" borderId="3" xfId="0" applyFont="1" applyFill="1" applyBorder="1" applyAlignment="1">
      <alignment horizontal="left" vertical="center"/>
    </xf>
    <xf numFmtId="0" fontId="8" fillId="0" borderId="24" xfId="0" applyFont="1" applyFill="1" applyBorder="1" applyAlignment="1">
      <alignment horizontal="justify" vertical="top" wrapText="1"/>
    </xf>
    <xf numFmtId="0" fontId="8" fillId="0" borderId="20"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10" fillId="0" borderId="41" xfId="0" applyFont="1" applyFill="1" applyBorder="1" applyAlignment="1">
      <alignment horizontal="center"/>
    </xf>
    <xf numFmtId="0" fontId="10" fillId="7" borderId="22" xfId="0" applyFont="1" applyFill="1" applyBorder="1" applyAlignment="1">
      <alignment horizontal="center" vertical="center"/>
    </xf>
    <xf numFmtId="0" fontId="10" fillId="7" borderId="23" xfId="0" applyFont="1" applyFill="1" applyBorder="1" applyAlignment="1">
      <alignment horizontal="center" vertical="center"/>
    </xf>
    <xf numFmtId="0" fontId="10" fillId="7"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7"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15"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xf>
    <xf numFmtId="0" fontId="8" fillId="0" borderId="7" xfId="0" applyFont="1" applyFill="1" applyBorder="1" applyAlignment="1">
      <alignment horizontal="justify" vertical="top"/>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0" fillId="0" borderId="3" xfId="0" applyFont="1" applyFill="1" applyBorder="1" applyAlignment="1">
      <alignment horizontal="left" vertical="center"/>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6"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0" fillId="0" borderId="38" xfId="0" applyFont="1" applyFill="1" applyBorder="1" applyAlignment="1">
      <alignment horizontal="center"/>
    </xf>
    <xf numFmtId="0" fontId="0" fillId="0" borderId="39" xfId="0" applyFont="1" applyFill="1" applyBorder="1" applyAlignment="1">
      <alignment horizontal="center"/>
    </xf>
    <xf numFmtId="0" fontId="32" fillId="5" borderId="18" xfId="0" applyFont="1" applyFill="1" applyBorder="1" applyAlignment="1">
      <alignment horizontal="right" vertical="center" wrapText="1"/>
    </xf>
    <xf numFmtId="0" fontId="32" fillId="5" borderId="26" xfId="0" applyFont="1" applyFill="1" applyBorder="1" applyAlignment="1">
      <alignment horizontal="right" vertical="center" wrapText="1"/>
    </xf>
    <xf numFmtId="0" fontId="32" fillId="5" borderId="27" xfId="0" applyFont="1" applyFill="1" applyBorder="1" applyAlignment="1">
      <alignment horizontal="right" vertical="center" wrapText="1"/>
    </xf>
    <xf numFmtId="0" fontId="32" fillId="5" borderId="42" xfId="0" applyFont="1" applyFill="1" applyBorder="1" applyAlignment="1">
      <alignment horizontal="right" vertical="center" wrapText="1"/>
    </xf>
    <xf numFmtId="0" fontId="32" fillId="5" borderId="30" xfId="0" applyFont="1" applyFill="1" applyBorder="1" applyAlignment="1">
      <alignment horizontal="right" vertical="center" wrapText="1"/>
    </xf>
    <xf numFmtId="0" fontId="32" fillId="5" borderId="31" xfId="0" applyFont="1" applyFill="1" applyBorder="1" applyAlignment="1">
      <alignment horizontal="right" vertical="center" wrapText="1"/>
    </xf>
    <xf numFmtId="0" fontId="29" fillId="0" borderId="18" xfId="0" applyFont="1" applyFill="1" applyBorder="1" applyAlignment="1">
      <alignment horizontal="center" vertical="center" wrapText="1"/>
    </xf>
    <xf numFmtId="0" fontId="31" fillId="2" borderId="42" xfId="0" applyFont="1" applyFill="1" applyBorder="1" applyAlignment="1">
      <alignment horizontal="left" vertical="center" wrapText="1"/>
    </xf>
    <xf numFmtId="0" fontId="32" fillId="2" borderId="41" xfId="0" applyFont="1" applyFill="1" applyBorder="1" applyAlignment="1">
      <alignment horizontal="left" vertical="center" wrapText="1"/>
    </xf>
    <xf numFmtId="0" fontId="32" fillId="2" borderId="43" xfId="0" applyFont="1" applyFill="1" applyBorder="1" applyAlignment="1">
      <alignment horizontal="left" vertical="center" wrapText="1"/>
    </xf>
    <xf numFmtId="0" fontId="32" fillId="2" borderId="30" xfId="0" applyFont="1" applyFill="1" applyBorder="1" applyAlignment="1">
      <alignment horizontal="left" vertical="center" wrapText="1"/>
    </xf>
    <xf numFmtId="0" fontId="32" fillId="2" borderId="31" xfId="0" applyFont="1" applyFill="1" applyBorder="1" applyAlignment="1">
      <alignment horizontal="left" vertical="center" wrapText="1"/>
    </xf>
    <xf numFmtId="0" fontId="30" fillId="2" borderId="3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44"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22" xfId="0" applyFont="1" applyFill="1" applyBorder="1" applyAlignment="1">
      <alignment horizontal="center" vertical="center"/>
    </xf>
    <xf numFmtId="0" fontId="23" fillId="5" borderId="23"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23" fillId="5" borderId="36" xfId="0" applyFont="1" applyFill="1" applyBorder="1" applyAlignment="1" applyProtection="1">
      <alignment horizontal="center" vertical="center" wrapText="1"/>
      <protection locked="0"/>
    </xf>
    <xf numFmtId="0" fontId="23" fillId="5" borderId="0" xfId="0" applyFont="1" applyFill="1" applyBorder="1" applyAlignment="1" applyProtection="1">
      <alignment horizontal="center" vertical="center" wrapText="1"/>
      <protection locked="0"/>
    </xf>
    <xf numFmtId="0" fontId="23" fillId="5" borderId="37" xfId="0" applyFont="1" applyFill="1" applyBorder="1" applyAlignment="1" applyProtection="1">
      <alignment horizontal="center" vertical="center" wrapText="1"/>
      <protection locked="0"/>
    </xf>
    <xf numFmtId="0" fontId="23" fillId="5" borderId="38" xfId="0" applyFont="1" applyFill="1" applyBorder="1" applyAlignment="1" applyProtection="1">
      <alignment horizontal="center" vertical="center" wrapText="1"/>
      <protection locked="0"/>
    </xf>
    <xf numFmtId="0" fontId="23" fillId="5" borderId="39" xfId="0" applyFont="1" applyFill="1" applyBorder="1" applyAlignment="1" applyProtection="1">
      <alignment horizontal="center" vertical="center" wrapText="1"/>
      <protection locked="0"/>
    </xf>
    <xf numFmtId="0" fontId="23" fillId="5" borderId="40" xfId="0" applyFont="1" applyFill="1" applyBorder="1" applyAlignment="1" applyProtection="1">
      <alignment horizontal="center" vertical="center" wrapText="1"/>
      <protection locked="0"/>
    </xf>
    <xf numFmtId="174" fontId="8" fillId="2" borderId="45" xfId="0" applyNumberFormat="1" applyFont="1" applyFill="1" applyBorder="1" applyAlignment="1">
      <alignment horizontal="center"/>
    </xf>
    <xf numFmtId="174" fontId="8" fillId="2" borderId="34" xfId="0" applyNumberFormat="1" applyFont="1" applyFill="1" applyBorder="1" applyAlignment="1">
      <alignment horizontal="center"/>
    </xf>
    <xf numFmtId="174" fontId="8" fillId="2" borderId="46" xfId="0" applyNumberFormat="1" applyFont="1" applyFill="1" applyBorder="1" applyAlignment="1">
      <alignment horizontal="center"/>
    </xf>
    <xf numFmtId="174" fontId="8" fillId="2" borderId="47" xfId="0" applyNumberFormat="1" applyFont="1" applyFill="1" applyBorder="1" applyAlignment="1">
      <alignment horizontal="center"/>
    </xf>
    <xf numFmtId="174" fontId="8" fillId="2" borderId="0" xfId="0" applyNumberFormat="1" applyFont="1" applyFill="1" applyBorder="1" applyAlignment="1">
      <alignment horizontal="center"/>
    </xf>
    <xf numFmtId="174" fontId="8" fillId="2" borderId="11" xfId="0" applyNumberFormat="1" applyFont="1" applyFill="1" applyBorder="1" applyAlignment="1">
      <alignment horizontal="center"/>
    </xf>
    <xf numFmtId="174" fontId="8" fillId="2" borderId="48" xfId="0" applyNumberFormat="1" applyFont="1" applyFill="1" applyBorder="1" applyAlignment="1">
      <alignment horizontal="center"/>
    </xf>
    <xf numFmtId="174" fontId="8" fillId="2" borderId="39" xfId="0" applyNumberFormat="1" applyFont="1" applyFill="1" applyBorder="1" applyAlignment="1">
      <alignment horizontal="center"/>
    </xf>
    <xf numFmtId="174" fontId="8" fillId="2" borderId="49" xfId="0" applyNumberFormat="1" applyFont="1" applyFill="1" applyBorder="1" applyAlignment="1">
      <alignment horizontal="center"/>
    </xf>
    <xf numFmtId="0" fontId="0" fillId="0" borderId="20" xfId="35" applyFont="1" applyFill="1" applyBorder="1" applyAlignment="1">
      <alignment horizontal="justify" vertical="top" wrapText="1"/>
      <protection/>
    </xf>
    <xf numFmtId="0" fontId="0" fillId="0" borderId="20" xfId="35" applyFont="1" applyFill="1" applyBorder="1" applyAlignment="1">
      <alignment horizontal="justify" vertical="top"/>
      <protection/>
    </xf>
    <xf numFmtId="0" fontId="14" fillId="0" borderId="3" xfId="35" applyFont="1" applyFill="1" applyBorder="1" applyAlignment="1">
      <alignment horizontal="justify" vertical="center" wrapText="1"/>
      <protection/>
    </xf>
    <xf numFmtId="0" fontId="26" fillId="0" borderId="6"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protection locked="0"/>
    </xf>
    <xf numFmtId="0" fontId="0" fillId="0" borderId="44" xfId="35" applyFont="1" applyFill="1" applyBorder="1" applyAlignment="1">
      <alignment horizontal="left" vertical="top" wrapText="1"/>
      <protection/>
    </xf>
    <xf numFmtId="0" fontId="0" fillId="0" borderId="50" xfId="35" applyFont="1" applyFill="1" applyBorder="1" applyAlignment="1">
      <alignment horizontal="left" vertical="top" wrapText="1"/>
      <protection/>
    </xf>
    <xf numFmtId="0" fontId="14" fillId="0" borderId="2" xfId="35" applyFont="1" applyFill="1" applyBorder="1" applyAlignment="1">
      <alignment horizontal="center" vertical="center" wrapText="1"/>
      <protection/>
    </xf>
    <xf numFmtId="0" fontId="14" fillId="0" borderId="3" xfId="35" applyFont="1" applyFill="1" applyBorder="1" applyAlignment="1">
      <alignment horizontal="center" vertical="center" wrapText="1"/>
      <protection/>
    </xf>
    <xf numFmtId="0" fontId="14" fillId="0" borderId="7" xfId="35" applyFont="1" applyFill="1" applyBorder="1" applyAlignment="1">
      <alignment horizontal="center" vertical="center" wrapText="1"/>
      <protection/>
    </xf>
    <xf numFmtId="0" fontId="14" fillId="0" borderId="2" xfId="35" applyFont="1" applyFill="1" applyBorder="1" applyAlignment="1">
      <alignment horizontal="justify" vertical="center" wrapText="1"/>
      <protection/>
    </xf>
    <xf numFmtId="0" fontId="26" fillId="0" borderId="51"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10" fontId="26" fillId="0" borderId="2" xfId="0" applyNumberFormat="1" applyFont="1" applyFill="1" applyBorder="1" applyAlignment="1" applyProtection="1">
      <alignment horizontal="center" vertical="center" wrapText="1"/>
      <protection locked="0"/>
    </xf>
    <xf numFmtId="10" fontId="26" fillId="0" borderId="3" xfId="0" applyNumberFormat="1" applyFont="1" applyFill="1" applyBorder="1" applyAlignment="1" applyProtection="1">
      <alignment horizontal="center" vertical="center" wrapText="1"/>
      <protection locked="0"/>
    </xf>
    <xf numFmtId="10" fontId="26" fillId="0" borderId="7" xfId="0" applyNumberFormat="1" applyFont="1" applyFill="1" applyBorder="1" applyAlignment="1" applyProtection="1">
      <alignment horizontal="center" vertical="center" wrapText="1"/>
      <protection locked="0"/>
    </xf>
    <xf numFmtId="10" fontId="14" fillId="0" borderId="2" xfId="0" applyNumberFormat="1" applyFont="1" applyFill="1" applyBorder="1" applyAlignment="1" applyProtection="1">
      <alignment horizontal="center" vertical="center" wrapText="1"/>
      <protection locked="0"/>
    </xf>
    <xf numFmtId="0" fontId="0" fillId="0" borderId="52" xfId="35" applyFont="1" applyFill="1" applyBorder="1" applyAlignment="1">
      <alignment horizontal="justify" vertical="top" wrapText="1"/>
      <protection/>
    </xf>
    <xf numFmtId="0" fontId="0" fillId="0" borderId="50" xfId="35" applyFont="1" applyFill="1" applyBorder="1" applyAlignment="1">
      <alignment horizontal="justify" vertical="top" wrapText="1"/>
      <protection/>
    </xf>
    <xf numFmtId="0" fontId="14" fillId="2" borderId="3" xfId="35" applyFont="1" applyFill="1" applyBorder="1" applyAlignment="1">
      <alignment horizontal="justify" vertical="center" wrapText="1"/>
      <protection/>
    </xf>
    <xf numFmtId="0" fontId="14" fillId="2" borderId="7" xfId="35" applyFont="1" applyFill="1" applyBorder="1" applyAlignment="1">
      <alignment horizontal="justify" vertical="center" wrapText="1"/>
      <protection/>
    </xf>
    <xf numFmtId="0" fontId="26" fillId="2" borderId="6" xfId="0"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10" fontId="14" fillId="2" borderId="3" xfId="0" applyNumberFormat="1" applyFont="1" applyFill="1" applyBorder="1" applyAlignment="1" applyProtection="1">
      <alignment horizontal="center" vertical="center" wrapText="1"/>
      <protection locked="0"/>
    </xf>
    <xf numFmtId="10" fontId="14" fillId="2" borderId="7" xfId="0" applyNumberFormat="1" applyFont="1" applyFill="1" applyBorder="1" applyAlignment="1" applyProtection="1">
      <alignment horizontal="center" vertical="center" wrapText="1"/>
      <protection locked="0"/>
    </xf>
    <xf numFmtId="0" fontId="0" fillId="0" borderId="10" xfId="35" applyFont="1" applyFill="1" applyBorder="1" applyAlignment="1">
      <alignment horizontal="justify" vertical="top"/>
      <protection/>
    </xf>
    <xf numFmtId="0" fontId="14" fillId="2" borderId="2" xfId="35" applyFont="1" applyFill="1" applyBorder="1" applyAlignment="1">
      <alignment horizontal="center" vertical="center" wrapText="1"/>
      <protection/>
    </xf>
    <xf numFmtId="0" fontId="14" fillId="2" borderId="3" xfId="35" applyFont="1" applyFill="1" applyBorder="1" applyAlignment="1">
      <alignment horizontal="center" vertical="center" wrapText="1"/>
      <protection/>
    </xf>
    <xf numFmtId="0" fontId="14" fillId="2" borderId="7" xfId="35" applyFont="1" applyFill="1" applyBorder="1" applyAlignment="1">
      <alignment horizontal="center" vertical="center" wrapText="1"/>
      <protection/>
    </xf>
    <xf numFmtId="0" fontId="14" fillId="0" borderId="7" xfId="35" applyFont="1" applyFill="1" applyBorder="1" applyAlignment="1">
      <alignment horizontal="justify" vertical="center" wrapText="1"/>
      <protection/>
    </xf>
    <xf numFmtId="0" fontId="26" fillId="0" borderId="9"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10" fontId="14" fillId="0" borderId="7" xfId="0" applyNumberFormat="1" applyFont="1" applyFill="1" applyBorder="1" applyAlignment="1" applyProtection="1">
      <alignment horizontal="center" vertical="center" wrapText="1"/>
      <protection locked="0"/>
    </xf>
    <xf numFmtId="10" fontId="26" fillId="0" borderId="6" xfId="0" applyNumberFormat="1" applyFont="1" applyFill="1" applyBorder="1" applyAlignment="1" applyProtection="1">
      <alignment horizontal="center" vertical="center" wrapText="1"/>
      <protection locked="0"/>
    </xf>
    <xf numFmtId="0" fontId="14" fillId="0" borderId="52" xfId="35" applyFont="1" applyFill="1" applyBorder="1" applyAlignment="1">
      <alignment horizontal="justify" vertical="top" wrapText="1"/>
      <protection/>
    </xf>
    <xf numFmtId="0" fontId="14" fillId="0" borderId="50" xfId="35" applyFont="1" applyFill="1" applyBorder="1" applyAlignment="1">
      <alignment horizontal="justify" vertical="top" wrapText="1"/>
      <protection/>
    </xf>
    <xf numFmtId="0" fontId="0" fillId="0" borderId="44" xfId="35" applyFont="1" applyFill="1" applyBorder="1" applyAlignment="1">
      <alignment horizontal="justify" vertical="top" wrapText="1"/>
      <protection/>
    </xf>
    <xf numFmtId="0" fontId="26" fillId="0" borderId="19" xfId="0" applyFont="1" applyBorder="1" applyAlignment="1" applyProtection="1">
      <alignment horizontal="center" vertical="center" wrapText="1"/>
      <protection locked="0"/>
    </xf>
    <xf numFmtId="0" fontId="14" fillId="0" borderId="44" xfId="35" applyFont="1" applyFill="1" applyBorder="1" applyAlignment="1">
      <alignment horizontal="justify" vertical="top" wrapText="1"/>
      <protection/>
    </xf>
    <xf numFmtId="0" fontId="14" fillId="0" borderId="21" xfId="35" applyFont="1" applyFill="1" applyBorder="1" applyAlignment="1">
      <alignment horizontal="justify" vertical="top"/>
      <protection/>
    </xf>
    <xf numFmtId="0" fontId="14" fillId="0" borderId="6" xfId="35" applyFont="1" applyFill="1" applyBorder="1" applyAlignment="1">
      <alignment horizontal="justify" vertical="center" wrapText="1"/>
      <protection/>
    </xf>
    <xf numFmtId="0" fontId="23" fillId="5" borderId="2" xfId="35" applyFont="1" applyFill="1" applyBorder="1" applyAlignment="1">
      <alignment horizontal="center" vertical="center" wrapText="1"/>
      <protection/>
    </xf>
    <xf numFmtId="0" fontId="23" fillId="5" borderId="24" xfId="35" applyFont="1" applyFill="1" applyBorder="1" applyAlignment="1">
      <alignment horizontal="center" vertical="center" wrapText="1"/>
      <protection/>
    </xf>
    <xf numFmtId="0" fontId="23" fillId="5" borderId="10" xfId="35" applyFont="1" applyFill="1" applyBorder="1" applyAlignment="1">
      <alignment horizontal="center" vertical="center" wrapText="1"/>
      <protection/>
    </xf>
    <xf numFmtId="0" fontId="0" fillId="0" borderId="33" xfId="0" applyFill="1" applyBorder="1" applyAlignment="1">
      <alignment horizontal="center"/>
    </xf>
    <xf numFmtId="0" fontId="0" fillId="0" borderId="34" xfId="0" applyFill="1" applyBorder="1" applyAlignment="1">
      <alignment horizontal="center"/>
    </xf>
    <xf numFmtId="0" fontId="0" fillId="0" borderId="36" xfId="0" applyFill="1" applyBorder="1" applyAlignment="1">
      <alignment horizontal="center"/>
    </xf>
    <xf numFmtId="0" fontId="0" fillId="0" borderId="0"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29" fillId="0" borderId="1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23" fillId="5" borderId="51" xfId="35" applyFont="1" applyFill="1" applyBorder="1" applyAlignment="1">
      <alignment horizontal="center" vertical="center" wrapText="1"/>
      <protection/>
    </xf>
    <xf numFmtId="0" fontId="23" fillId="5" borderId="9" xfId="35" applyFont="1" applyFill="1" applyBorder="1" applyAlignment="1">
      <alignment horizontal="center" vertical="center" wrapText="1"/>
      <protection/>
    </xf>
    <xf numFmtId="0" fontId="25" fillId="5" borderId="25" xfId="35" applyFont="1" applyFill="1" applyBorder="1" applyAlignment="1">
      <alignment horizontal="center" vertical="center" wrapText="1"/>
      <protection/>
    </xf>
    <xf numFmtId="0" fontId="25" fillId="5" borderId="15" xfId="35" applyFont="1" applyFill="1" applyBorder="1" applyAlignment="1">
      <alignment horizontal="center" vertical="center" wrapText="1"/>
      <protection/>
    </xf>
    <xf numFmtId="0" fontId="32" fillId="2" borderId="33" xfId="0" applyFont="1" applyFill="1" applyBorder="1" applyAlignment="1">
      <alignment horizontal="left" vertical="center" wrapText="1"/>
    </xf>
    <xf numFmtId="0" fontId="32" fillId="2" borderId="34" xfId="0" applyFont="1" applyFill="1" applyBorder="1" applyAlignment="1">
      <alignment horizontal="left" vertical="center" wrapText="1"/>
    </xf>
    <xf numFmtId="0" fontId="32" fillId="2" borderId="46" xfId="0" applyFont="1" applyFill="1" applyBorder="1" applyAlignment="1">
      <alignment horizontal="left" vertical="center" wrapText="1"/>
    </xf>
    <xf numFmtId="0" fontId="32" fillId="2" borderId="53" xfId="0" applyFont="1" applyFill="1" applyBorder="1" applyAlignment="1">
      <alignment horizontal="left" vertical="center" wrapText="1"/>
    </xf>
    <xf numFmtId="0" fontId="32" fillId="2" borderId="54" xfId="0" applyFont="1" applyFill="1" applyBorder="1" applyAlignment="1">
      <alignment horizontal="left" vertical="center" wrapText="1"/>
    </xf>
    <xf numFmtId="0" fontId="32" fillId="2" borderId="55" xfId="0" applyFont="1" applyFill="1" applyBorder="1" applyAlignment="1">
      <alignment horizontal="left" vertical="center" wrapText="1"/>
    </xf>
    <xf numFmtId="0" fontId="23" fillId="5" borderId="33" xfId="35" applyFont="1" applyFill="1" applyBorder="1" applyAlignment="1">
      <alignment horizontal="center" vertical="center" wrapText="1"/>
      <protection/>
    </xf>
    <xf numFmtId="0" fontId="23" fillId="5" borderId="38" xfId="35" applyFont="1" applyFill="1" applyBorder="1" applyAlignment="1">
      <alignment horizontal="center" vertical="center" wrapText="1"/>
      <protection/>
    </xf>
    <xf numFmtId="0" fontId="23" fillId="5" borderId="7" xfId="35" applyFont="1" applyFill="1" applyBorder="1" applyAlignment="1">
      <alignment horizontal="center" vertical="center" wrapText="1"/>
      <protection/>
    </xf>
    <xf numFmtId="10" fontId="14" fillId="0" borderId="6" xfId="0" applyNumberFormat="1" applyFont="1" applyFill="1" applyBorder="1" applyAlignment="1" applyProtection="1">
      <alignment horizontal="center" vertical="center" wrapText="1"/>
      <protection locked="0"/>
    </xf>
    <xf numFmtId="0" fontId="14" fillId="0" borderId="6" xfId="35" applyFont="1" applyFill="1" applyBorder="1" applyAlignment="1">
      <alignment horizontal="center" vertical="center" wrapText="1"/>
      <protection/>
    </xf>
    <xf numFmtId="0" fontId="14" fillId="0" borderId="56" xfId="35" applyFont="1" applyFill="1" applyBorder="1" applyAlignment="1">
      <alignment horizontal="center" vertical="center" wrapText="1"/>
      <protection/>
    </xf>
    <xf numFmtId="0" fontId="14" fillId="0" borderId="57" xfId="35" applyFont="1" applyFill="1" applyBorder="1" applyAlignment="1">
      <alignment horizontal="center" vertical="center" wrapText="1"/>
      <protection/>
    </xf>
    <xf numFmtId="0" fontId="0" fillId="0" borderId="24" xfId="35" applyFont="1" applyFill="1" applyBorder="1" applyAlignment="1">
      <alignment horizontal="justify" vertical="top" wrapText="1"/>
      <protection/>
    </xf>
    <xf numFmtId="0" fontId="0" fillId="0" borderId="3" xfId="0" applyFill="1" applyBorder="1" applyAlignment="1">
      <alignment horizontal="left" vertical="center"/>
    </xf>
    <xf numFmtId="0" fontId="10" fillId="7" borderId="3" xfId="0" applyFont="1" applyFill="1" applyBorder="1" applyAlignment="1">
      <alignment horizontal="center" vertical="center"/>
    </xf>
    <xf numFmtId="0" fontId="26" fillId="5" borderId="58" xfId="35" applyFont="1" applyFill="1" applyBorder="1" applyAlignment="1">
      <alignment horizontal="center" vertical="center" wrapText="1"/>
      <protection/>
    </xf>
    <xf numFmtId="0" fontId="26" fillId="5" borderId="59" xfId="35" applyFont="1" applyFill="1" applyBorder="1" applyAlignment="1">
      <alignment horizontal="center" vertical="center" wrapText="1"/>
      <protection/>
    </xf>
    <xf numFmtId="0" fontId="26" fillId="5" borderId="60" xfId="35" applyFont="1" applyFill="1" applyBorder="1" applyAlignment="1">
      <alignment horizontal="center" vertical="center" wrapText="1"/>
      <protection/>
    </xf>
    <xf numFmtId="0" fontId="14" fillId="2" borderId="6" xfId="35" applyFont="1" applyFill="1" applyBorder="1" applyAlignment="1">
      <alignment horizontal="justify" vertical="center" wrapText="1"/>
      <protection/>
    </xf>
    <xf numFmtId="0" fontId="8" fillId="0" borderId="5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9" xfId="0" applyFont="1" applyBorder="1" applyAlignment="1">
      <alignment horizontal="center" vertical="center" wrapText="1"/>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48" xfId="0" applyFont="1" applyBorder="1" applyAlignment="1">
      <alignment horizontal="center" vertical="center"/>
    </xf>
    <xf numFmtId="0" fontId="18" fillId="0" borderId="39" xfId="0" applyFont="1" applyBorder="1" applyAlignment="1">
      <alignment horizontal="center" vertical="center"/>
    </xf>
    <xf numFmtId="3" fontId="23" fillId="0" borderId="63" xfId="0" applyNumberFormat="1" applyFont="1" applyBorder="1" applyAlignment="1">
      <alignment horizontal="center" vertical="center"/>
    </xf>
    <xf numFmtId="3" fontId="23" fillId="0" borderId="49" xfId="0" applyNumberFormat="1" applyFont="1" applyBorder="1" applyAlignment="1">
      <alignment horizontal="center" vertical="center"/>
    </xf>
    <xf numFmtId="3" fontId="8" fillId="0" borderId="52" xfId="0" applyNumberFormat="1" applyFont="1" applyBorder="1" applyAlignment="1">
      <alignment horizontal="center" vertical="center" wrapText="1"/>
    </xf>
    <xf numFmtId="3" fontId="8" fillId="0" borderId="21"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0" fontId="8" fillId="0" borderId="3" xfId="0" applyFont="1" applyBorder="1" applyAlignment="1">
      <alignment horizontal="center" vertical="center" wrapText="1"/>
    </xf>
    <xf numFmtId="3" fontId="20" fillId="0" borderId="20"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wrapText="1"/>
    </xf>
    <xf numFmtId="0" fontId="8" fillId="0" borderId="57" xfId="0" applyFont="1" applyBorder="1" applyAlignment="1">
      <alignment horizontal="center" vertical="center"/>
    </xf>
    <xf numFmtId="0" fontId="8" fillId="0" borderId="64" xfId="0" applyFont="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6" xfId="0" applyFont="1" applyFill="1" applyBorder="1" applyAlignment="1">
      <alignment vertical="center" wrapText="1"/>
    </xf>
    <xf numFmtId="0" fontId="21" fillId="0" borderId="7" xfId="0" applyFont="1" applyFill="1" applyBorder="1" applyAlignment="1">
      <alignment vertical="center" wrapText="1"/>
    </xf>
    <xf numFmtId="0" fontId="20" fillId="0" borderId="1" xfId="0" applyFont="1" applyFill="1" applyBorder="1" applyAlignment="1">
      <alignment horizontal="center" vertical="center" wrapText="1"/>
    </xf>
    <xf numFmtId="0" fontId="21" fillId="2" borderId="6" xfId="38" applyFont="1" applyFill="1" applyBorder="1" applyAlignment="1">
      <alignment horizontal="center" vertical="center" wrapText="1"/>
      <protection/>
    </xf>
    <xf numFmtId="0" fontId="21" fillId="2" borderId="9" xfId="38" applyFont="1" applyFill="1" applyBorder="1" applyAlignment="1">
      <alignment horizontal="center" vertical="center" wrapText="1"/>
      <protection/>
    </xf>
    <xf numFmtId="0" fontId="25" fillId="5" borderId="2" xfId="38" applyFont="1" applyFill="1" applyBorder="1" applyAlignment="1">
      <alignment horizontal="center" vertical="center" wrapText="1"/>
      <protection/>
    </xf>
    <xf numFmtId="0" fontId="25" fillId="5" borderId="24" xfId="38" applyFont="1" applyFill="1" applyBorder="1" applyAlignment="1">
      <alignment horizontal="center" vertical="center" wrapText="1"/>
      <protection/>
    </xf>
    <xf numFmtId="0" fontId="25" fillId="5" borderId="25" xfId="38" applyFont="1" applyFill="1" applyBorder="1" applyAlignment="1">
      <alignment horizontal="center" vertical="center" wrapText="1"/>
      <protection/>
    </xf>
    <xf numFmtId="0" fontId="25" fillId="5" borderId="26" xfId="38" applyFont="1" applyFill="1" applyBorder="1" applyAlignment="1">
      <alignment horizontal="center" vertical="center" wrapText="1"/>
      <protection/>
    </xf>
    <xf numFmtId="0" fontId="25" fillId="5" borderId="14" xfId="38" applyFont="1" applyFill="1" applyBorder="1" applyAlignment="1">
      <alignment horizontal="center" vertical="center" wrapText="1"/>
      <protection/>
    </xf>
    <xf numFmtId="0" fontId="25" fillId="5" borderId="12" xfId="38" applyFont="1" applyFill="1" applyBorder="1" applyAlignment="1">
      <alignment horizontal="center" vertical="center" wrapText="1"/>
      <protection/>
    </xf>
    <xf numFmtId="0" fontId="25" fillId="5" borderId="7" xfId="38" applyFont="1" applyFill="1" applyBorder="1" applyAlignment="1">
      <alignment horizontal="center" vertical="center" wrapText="1"/>
      <protection/>
    </xf>
    <xf numFmtId="0" fontId="28" fillId="2" borderId="29" xfId="38" applyFont="1" applyFill="1" applyBorder="1" applyAlignment="1">
      <alignment horizontal="left" vertical="center" wrapText="1"/>
      <protection/>
    </xf>
    <xf numFmtId="0" fontId="28" fillId="2" borderId="30" xfId="38" applyFont="1" applyFill="1" applyBorder="1" applyAlignment="1">
      <alignment horizontal="left" vertical="center" wrapText="1"/>
      <protection/>
    </xf>
    <xf numFmtId="0" fontId="28" fillId="2" borderId="31" xfId="38" applyFont="1" applyFill="1" applyBorder="1" applyAlignment="1">
      <alignment horizontal="left" vertical="center" wrapText="1"/>
      <protection/>
    </xf>
    <xf numFmtId="0" fontId="27" fillId="5" borderId="18" xfId="38" applyFont="1" applyFill="1" applyBorder="1" applyAlignment="1">
      <alignment horizontal="right" vertical="center" wrapText="1"/>
      <protection/>
    </xf>
    <xf numFmtId="0" fontId="27" fillId="5" borderId="26" xfId="38" applyFont="1" applyFill="1" applyBorder="1" applyAlignment="1">
      <alignment horizontal="right" vertical="center" wrapText="1"/>
      <protection/>
    </xf>
    <xf numFmtId="0" fontId="27" fillId="5" borderId="15" xfId="38" applyFont="1" applyFill="1" applyBorder="1" applyAlignment="1">
      <alignment horizontal="right" vertical="center" wrapText="1"/>
      <protection/>
    </xf>
    <xf numFmtId="0" fontId="27" fillId="5" borderId="42" xfId="38" applyFont="1" applyFill="1" applyBorder="1" applyAlignment="1">
      <alignment horizontal="right" vertical="center" wrapText="1"/>
      <protection/>
    </xf>
    <xf numFmtId="0" fontId="27" fillId="5" borderId="30" xfId="38" applyFont="1" applyFill="1" applyBorder="1" applyAlignment="1">
      <alignment horizontal="right" vertical="center" wrapText="1"/>
      <protection/>
    </xf>
    <xf numFmtId="0" fontId="27" fillId="5" borderId="13" xfId="38" applyFont="1" applyFill="1" applyBorder="1" applyAlignment="1">
      <alignment horizontal="right" vertical="center" wrapText="1"/>
      <protection/>
    </xf>
    <xf numFmtId="0" fontId="31" fillId="2" borderId="7"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2"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28" fillId="2" borderId="65" xfId="38" applyFont="1" applyFill="1" applyBorder="1" applyAlignment="1">
      <alignment vertical="center" wrapText="1"/>
      <protection/>
    </xf>
    <xf numFmtId="0" fontId="28" fillId="2" borderId="41" xfId="38" applyFont="1" applyFill="1" applyBorder="1" applyAlignment="1">
      <alignment vertical="center" wrapText="1"/>
      <protection/>
    </xf>
    <xf numFmtId="0" fontId="28" fillId="2" borderId="43" xfId="38" applyFont="1" applyFill="1" applyBorder="1" applyAlignment="1">
      <alignment vertical="center" wrapText="1"/>
      <protection/>
    </xf>
    <xf numFmtId="0" fontId="0" fillId="0" borderId="3" xfId="0" applyFill="1" applyBorder="1" applyAlignment="1">
      <alignment horizontal="center" vertical="center"/>
    </xf>
    <xf numFmtId="0" fontId="6" fillId="5" borderId="14" xfId="38" applyFont="1" applyFill="1" applyBorder="1" applyAlignment="1">
      <alignment horizontal="center" vertical="center" wrapText="1"/>
      <protection/>
    </xf>
    <xf numFmtId="0" fontId="6" fillId="5" borderId="2" xfId="38" applyFont="1" applyFill="1" applyBorder="1" applyAlignment="1">
      <alignment horizontal="center" vertical="center" wrapText="1"/>
      <protection/>
    </xf>
    <xf numFmtId="0" fontId="6" fillId="5" borderId="24" xfId="38" applyFont="1" applyFill="1" applyBorder="1" applyAlignment="1">
      <alignment horizontal="center" vertical="center" wrapText="1"/>
      <protection/>
    </xf>
    <xf numFmtId="0" fontId="6" fillId="5" borderId="16" xfId="38" applyFont="1" applyFill="1" applyBorder="1" applyAlignment="1">
      <alignment horizontal="center" vertical="center" wrapText="1"/>
      <protection/>
    </xf>
    <xf numFmtId="0" fontId="6" fillId="5" borderId="3" xfId="38" applyFont="1" applyFill="1" applyBorder="1" applyAlignment="1">
      <alignment horizontal="center" vertical="center" wrapText="1"/>
      <protection/>
    </xf>
    <xf numFmtId="0" fontId="6" fillId="5" borderId="20" xfId="38" applyFont="1" applyFill="1" applyBorder="1" applyAlignment="1">
      <alignment horizontal="center" vertical="center" wrapText="1"/>
      <protection/>
    </xf>
    <xf numFmtId="0" fontId="6" fillId="5" borderId="12" xfId="38" applyFont="1" applyFill="1" applyBorder="1" applyAlignment="1">
      <alignment horizontal="center" vertical="center" wrapText="1"/>
      <protection/>
    </xf>
    <xf numFmtId="0" fontId="6" fillId="5" borderId="7" xfId="38" applyFont="1" applyFill="1" applyBorder="1" applyAlignment="1">
      <alignment horizontal="center" vertical="center" wrapText="1"/>
      <protection/>
    </xf>
    <xf numFmtId="0" fontId="6" fillId="5" borderId="10" xfId="38" applyFont="1" applyFill="1" applyBorder="1" applyAlignment="1">
      <alignment horizontal="center" vertical="center" wrapText="1"/>
      <protection/>
    </xf>
    <xf numFmtId="0" fontId="23" fillId="5" borderId="45" xfId="0" applyFont="1" applyFill="1" applyBorder="1" applyAlignment="1">
      <alignment horizontal="center" vertical="center" wrapText="1"/>
    </xf>
    <xf numFmtId="0" fontId="23" fillId="5" borderId="34"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48"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8" fillId="0" borderId="56" xfId="0" applyFont="1" applyBorder="1" applyAlignment="1">
      <alignment horizontal="center" vertical="center"/>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19" xfId="0" applyFont="1" applyFill="1" applyBorder="1" applyAlignment="1">
      <alignment horizontal="center" vertical="center" wrapText="1"/>
    </xf>
    <xf numFmtId="3" fontId="20" fillId="0" borderId="52" xfId="0" applyNumberFormat="1" applyFont="1" applyBorder="1" applyAlignment="1">
      <alignment horizontal="center" vertical="center"/>
    </xf>
    <xf numFmtId="3" fontId="20" fillId="0" borderId="21" xfId="0" applyNumberFormat="1" applyFont="1" applyBorder="1" applyAlignment="1">
      <alignment horizontal="center" vertical="center"/>
    </xf>
    <xf numFmtId="3" fontId="20" fillId="0" borderId="50"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8" fillId="0" borderId="6" xfId="0" applyFont="1" applyBorder="1" applyAlignment="1">
      <alignment horizontal="center" vertical="center"/>
    </xf>
  </cellXfs>
  <cellStyles count="32">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xdr:row>
      <xdr:rowOff>342900</xdr:rowOff>
    </xdr:from>
    <xdr:to>
      <xdr:col>6</xdr:col>
      <xdr:colOff>447675</xdr:colOff>
      <xdr:row>3</xdr:row>
      <xdr:rowOff>381000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85825" y="609600"/>
          <a:ext cx="638175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1</xdr:row>
      <xdr:rowOff>104775</xdr:rowOff>
    </xdr:from>
    <xdr:to>
      <xdr:col>4</xdr:col>
      <xdr:colOff>981075</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9625" y="314325"/>
          <a:ext cx="4810125"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219075</xdr:rowOff>
    </xdr:from>
    <xdr:to>
      <xdr:col>2</xdr:col>
      <xdr:colOff>3067050</xdr:colOff>
      <xdr:row>3</xdr:row>
      <xdr:rowOff>419100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19225" y="390525"/>
          <a:ext cx="48958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xdr:row>
      <xdr:rowOff>219075</xdr:rowOff>
    </xdr:from>
    <xdr:to>
      <xdr:col>3</xdr:col>
      <xdr:colOff>333375</xdr:colOff>
      <xdr:row>3</xdr:row>
      <xdr:rowOff>228600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rcRect r="9138"/>
        <a:stretch>
          <a:fillRect/>
        </a:stretch>
      </xdr:blipFill>
      <xdr:spPr bwMode="auto">
        <a:xfrm>
          <a:off x="533400" y="419100"/>
          <a:ext cx="41624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vmlDrawing" Target="../drawings/vmlDrawing7.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2"/>
  <sheetViews>
    <sheetView zoomScale="46" zoomScaleNormal="46" zoomScaleSheetLayoutView="70" zoomScalePageLayoutView="21" workbookViewId="0" topLeftCell="A16">
      <selection activeCell="P22" sqref="P22"/>
    </sheetView>
  </sheetViews>
  <sheetFormatPr defaultColWidth="11.421875" defaultRowHeight="15"/>
  <cols>
    <col min="1" max="1" width="17.8515625" style="71" customWidth="1"/>
    <col min="2" max="2" width="11.8515625" style="71" bestFit="1" customWidth="1"/>
    <col min="3" max="3" width="20.8515625" style="71" customWidth="1"/>
    <col min="4" max="4" width="12.28125" style="71" bestFit="1" customWidth="1"/>
    <col min="5" max="5" width="27.140625" style="71" customWidth="1"/>
    <col min="6" max="6" width="12.28125" style="71" bestFit="1" customWidth="1"/>
    <col min="7" max="7" width="21.28125" style="71" bestFit="1" customWidth="1"/>
    <col min="8" max="8" width="20.8515625" style="71" bestFit="1" customWidth="1"/>
    <col min="9" max="9" width="16.140625" style="71" bestFit="1" customWidth="1"/>
    <col min="10" max="10" width="20.57421875" style="81" bestFit="1" customWidth="1"/>
    <col min="11" max="11" width="34.7109375" style="81" customWidth="1"/>
    <col min="12" max="13" width="20.8515625" style="81" customWidth="1"/>
    <col min="14" max="14" width="19.00390625" style="81" customWidth="1"/>
    <col min="15" max="15" width="28.00390625" style="81" customWidth="1"/>
    <col min="16" max="16" width="20.8515625" style="81" customWidth="1"/>
    <col min="17" max="17" width="22.00390625" style="81" customWidth="1"/>
    <col min="18" max="19" width="20.8515625" style="81" customWidth="1"/>
    <col min="20" max="20" width="17.7109375" style="81" customWidth="1"/>
    <col min="21" max="21" width="19.421875" style="81" customWidth="1"/>
    <col min="22" max="22" width="12.28125" style="81" customWidth="1"/>
    <col min="23" max="25" width="20.8515625" style="81" customWidth="1"/>
    <col min="26" max="26" width="17.7109375" style="81" customWidth="1"/>
    <col min="27" max="27" width="19.421875" style="81" bestFit="1" customWidth="1"/>
    <col min="28" max="28" width="20.8515625" style="81" bestFit="1" customWidth="1"/>
    <col min="29" max="31" width="20.8515625" style="81" customWidth="1"/>
    <col min="32" max="32" width="17.7109375" style="81" customWidth="1"/>
    <col min="33" max="33" width="19.421875" style="81" customWidth="1"/>
    <col min="34" max="37" width="20.8515625" style="81" customWidth="1"/>
    <col min="38" max="38" width="17.7109375" style="81" customWidth="1"/>
    <col min="39" max="39" width="12.8515625" style="71" customWidth="1"/>
    <col min="40" max="40" width="16.57421875" style="71" customWidth="1"/>
    <col min="41" max="41" width="12.8515625" style="71" customWidth="1"/>
    <col min="42" max="42" width="14.28125" style="71" customWidth="1"/>
    <col min="43" max="43" width="21.57421875" style="71" bestFit="1" customWidth="1"/>
    <col min="44" max="44" width="18.00390625" style="71" bestFit="1" customWidth="1"/>
    <col min="45" max="45" width="96.8515625" style="71" customWidth="1"/>
    <col min="46" max="47" width="24.140625" style="81" customWidth="1"/>
    <col min="48" max="49" width="76.7109375" style="71" customWidth="1"/>
    <col min="50" max="52" width="12.140625" style="71" customWidth="1"/>
    <col min="53" max="16384" width="11.421875" style="71" customWidth="1"/>
  </cols>
  <sheetData>
    <row r="1" spans="2:49" ht="21" customHeight="1" thickBot="1">
      <c r="B1" s="72"/>
      <c r="C1" s="72"/>
      <c r="D1" s="72"/>
      <c r="E1" s="72"/>
      <c r="F1" s="72"/>
      <c r="G1" s="72"/>
      <c r="H1" s="72"/>
      <c r="I1" s="72"/>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2"/>
      <c r="AN1" s="72"/>
      <c r="AO1" s="72"/>
      <c r="AP1" s="72"/>
      <c r="AQ1" s="72"/>
      <c r="AR1" s="72"/>
      <c r="AS1" s="72"/>
      <c r="AT1" s="76"/>
      <c r="AU1" s="76"/>
      <c r="AV1" s="72"/>
      <c r="AW1" s="72"/>
    </row>
    <row r="2" spans="1:49" s="22" customFormat="1" ht="56.25" customHeight="1">
      <c r="A2" s="237"/>
      <c r="B2" s="238"/>
      <c r="C2" s="238"/>
      <c r="D2" s="238"/>
      <c r="E2" s="238"/>
      <c r="F2" s="238"/>
      <c r="G2" s="239"/>
      <c r="H2" s="218" t="s">
        <v>92</v>
      </c>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20"/>
    </row>
    <row r="3" spans="1:49" s="22" customFormat="1" ht="84.75" customHeight="1">
      <c r="A3" s="240"/>
      <c r="B3" s="241"/>
      <c r="C3" s="241"/>
      <c r="D3" s="241"/>
      <c r="E3" s="241"/>
      <c r="F3" s="241"/>
      <c r="G3" s="242"/>
      <c r="H3" s="246" t="s">
        <v>87</v>
      </c>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8"/>
    </row>
    <row r="4" spans="1:49" s="21" customFormat="1" ht="63" customHeight="1" thickBot="1">
      <c r="A4" s="243"/>
      <c r="B4" s="244"/>
      <c r="C4" s="244"/>
      <c r="D4" s="244"/>
      <c r="E4" s="244"/>
      <c r="F4" s="244"/>
      <c r="G4" s="245"/>
      <c r="H4" s="227" t="s">
        <v>233</v>
      </c>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9"/>
      <c r="AM4" s="227" t="s">
        <v>81</v>
      </c>
      <c r="AN4" s="228"/>
      <c r="AO4" s="228"/>
      <c r="AP4" s="228"/>
      <c r="AQ4" s="228"/>
      <c r="AR4" s="228"/>
      <c r="AS4" s="228"/>
      <c r="AT4" s="228"/>
      <c r="AU4" s="228"/>
      <c r="AV4" s="228"/>
      <c r="AW4" s="230"/>
    </row>
    <row r="5" spans="1:49" ht="41.25" customHeight="1">
      <c r="A5" s="231" t="s">
        <v>0</v>
      </c>
      <c r="B5" s="232"/>
      <c r="C5" s="232"/>
      <c r="D5" s="232"/>
      <c r="E5" s="232"/>
      <c r="F5" s="232"/>
      <c r="G5" s="232"/>
      <c r="H5" s="232"/>
      <c r="I5" s="232"/>
      <c r="J5" s="232"/>
      <c r="K5" s="232"/>
      <c r="L5" s="232"/>
      <c r="M5" s="232"/>
      <c r="N5" s="232"/>
      <c r="O5" s="232"/>
      <c r="P5" s="232"/>
      <c r="Q5" s="232"/>
      <c r="R5" s="233"/>
      <c r="S5" s="221" t="s">
        <v>154</v>
      </c>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3"/>
    </row>
    <row r="6" spans="1:49" ht="26.25" customHeight="1">
      <c r="A6" s="234" t="s">
        <v>2</v>
      </c>
      <c r="B6" s="235"/>
      <c r="C6" s="235"/>
      <c r="D6" s="235"/>
      <c r="E6" s="235"/>
      <c r="F6" s="235"/>
      <c r="G6" s="235"/>
      <c r="H6" s="235"/>
      <c r="I6" s="235"/>
      <c r="J6" s="235"/>
      <c r="K6" s="235"/>
      <c r="L6" s="235"/>
      <c r="M6" s="235"/>
      <c r="N6" s="235"/>
      <c r="O6" s="235"/>
      <c r="P6" s="235"/>
      <c r="Q6" s="235"/>
      <c r="R6" s="236"/>
      <c r="S6" s="224" t="s">
        <v>93</v>
      </c>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6"/>
    </row>
    <row r="7" spans="1:49" ht="30" customHeight="1">
      <c r="A7" s="216" t="s">
        <v>3</v>
      </c>
      <c r="B7" s="217"/>
      <c r="C7" s="217"/>
      <c r="D7" s="217"/>
      <c r="E7" s="217"/>
      <c r="F7" s="217"/>
      <c r="G7" s="217"/>
      <c r="H7" s="217"/>
      <c r="I7" s="217"/>
      <c r="J7" s="217"/>
      <c r="K7" s="217"/>
      <c r="L7" s="217"/>
      <c r="M7" s="217"/>
      <c r="N7" s="217"/>
      <c r="O7" s="217"/>
      <c r="P7" s="217"/>
      <c r="Q7" s="217"/>
      <c r="R7" s="217"/>
      <c r="S7" s="224" t="s">
        <v>187</v>
      </c>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6"/>
    </row>
    <row r="8" spans="1:49" ht="30" customHeight="1">
      <c r="A8" s="216" t="s">
        <v>1</v>
      </c>
      <c r="B8" s="217"/>
      <c r="C8" s="217"/>
      <c r="D8" s="217"/>
      <c r="E8" s="217"/>
      <c r="F8" s="217"/>
      <c r="G8" s="217"/>
      <c r="H8" s="217"/>
      <c r="I8" s="217"/>
      <c r="J8" s="217"/>
      <c r="K8" s="217"/>
      <c r="L8" s="217"/>
      <c r="M8" s="217"/>
      <c r="N8" s="217"/>
      <c r="O8" s="217"/>
      <c r="P8" s="217"/>
      <c r="Q8" s="217"/>
      <c r="R8" s="217"/>
      <c r="S8" s="224" t="s">
        <v>188</v>
      </c>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6"/>
    </row>
    <row r="9" spans="1:49" ht="36" customHeight="1" thickBot="1">
      <c r="A9" s="251"/>
      <c r="B9" s="252"/>
      <c r="C9" s="252"/>
      <c r="D9" s="252"/>
      <c r="E9" s="252"/>
      <c r="F9" s="252"/>
      <c r="G9" s="252"/>
      <c r="H9" s="252"/>
      <c r="I9" s="252"/>
      <c r="J9" s="252"/>
      <c r="K9" s="252"/>
      <c r="L9" s="252"/>
      <c r="M9" s="252"/>
      <c r="N9" s="252"/>
      <c r="O9" s="252"/>
      <c r="P9" s="252"/>
      <c r="Q9" s="252"/>
      <c r="R9" s="121"/>
      <c r="S9" s="121"/>
      <c r="T9" s="121"/>
      <c r="U9" s="121"/>
      <c r="V9" s="121"/>
      <c r="W9" s="121"/>
      <c r="X9" s="121"/>
      <c r="Y9" s="121"/>
      <c r="Z9" s="121"/>
      <c r="AA9" s="121"/>
      <c r="AB9" s="121"/>
      <c r="AC9" s="121"/>
      <c r="AD9" s="121"/>
      <c r="AE9" s="121"/>
      <c r="AF9" s="121"/>
      <c r="AG9" s="121"/>
      <c r="AH9" s="121"/>
      <c r="AI9" s="121"/>
      <c r="AJ9" s="121"/>
      <c r="AK9" s="121"/>
      <c r="AL9" s="121"/>
      <c r="AM9" s="122"/>
      <c r="AN9" s="122"/>
      <c r="AO9" s="122"/>
      <c r="AP9" s="122"/>
      <c r="AQ9" s="122"/>
      <c r="AR9" s="122"/>
      <c r="AS9" s="122"/>
      <c r="AT9" s="178"/>
      <c r="AU9" s="178"/>
      <c r="AV9" s="122"/>
      <c r="AW9" s="123"/>
    </row>
    <row r="10" spans="1:49" s="118" customFormat="1" ht="70.5" customHeight="1">
      <c r="A10" s="255" t="s">
        <v>189</v>
      </c>
      <c r="B10" s="215"/>
      <c r="C10" s="215"/>
      <c r="D10" s="215" t="s">
        <v>190</v>
      </c>
      <c r="E10" s="215"/>
      <c r="F10" s="215" t="s">
        <v>191</v>
      </c>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t="s">
        <v>192</v>
      </c>
      <c r="AR10" s="215" t="s">
        <v>193</v>
      </c>
      <c r="AS10" s="207" t="s">
        <v>194</v>
      </c>
      <c r="AT10" s="207" t="s">
        <v>195</v>
      </c>
      <c r="AU10" s="207" t="s">
        <v>196</v>
      </c>
      <c r="AV10" s="207" t="s">
        <v>197</v>
      </c>
      <c r="AW10" s="210" t="s">
        <v>198</v>
      </c>
    </row>
    <row r="11" spans="1:49" s="119" customFormat="1" ht="45.75" customHeight="1">
      <c r="A11" s="253" t="s">
        <v>209</v>
      </c>
      <c r="B11" s="256" t="s">
        <v>208</v>
      </c>
      <c r="C11" s="213" t="s">
        <v>207</v>
      </c>
      <c r="D11" s="213" t="s">
        <v>177</v>
      </c>
      <c r="E11" s="213" t="s">
        <v>206</v>
      </c>
      <c r="F11" s="213" t="s">
        <v>205</v>
      </c>
      <c r="G11" s="213" t="s">
        <v>204</v>
      </c>
      <c r="H11" s="213" t="s">
        <v>203</v>
      </c>
      <c r="I11" s="213" t="s">
        <v>202</v>
      </c>
      <c r="J11" s="213" t="s">
        <v>201</v>
      </c>
      <c r="K11" s="204" t="s">
        <v>200</v>
      </c>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6"/>
      <c r="AM11" s="203" t="s">
        <v>199</v>
      </c>
      <c r="AN11" s="203"/>
      <c r="AO11" s="203"/>
      <c r="AP11" s="203"/>
      <c r="AQ11" s="213"/>
      <c r="AR11" s="213"/>
      <c r="AS11" s="208"/>
      <c r="AT11" s="208"/>
      <c r="AU11" s="208"/>
      <c r="AV11" s="208"/>
      <c r="AW11" s="211"/>
    </row>
    <row r="12" spans="1:49" s="119" customFormat="1" ht="51" customHeight="1">
      <c r="A12" s="253"/>
      <c r="B12" s="256"/>
      <c r="C12" s="213"/>
      <c r="D12" s="213"/>
      <c r="E12" s="213"/>
      <c r="F12" s="213"/>
      <c r="G12" s="213"/>
      <c r="H12" s="213"/>
      <c r="I12" s="213"/>
      <c r="J12" s="213"/>
      <c r="K12" s="204">
        <v>2016</v>
      </c>
      <c r="L12" s="205"/>
      <c r="M12" s="205"/>
      <c r="N12" s="206"/>
      <c r="O12" s="204">
        <v>2017</v>
      </c>
      <c r="P12" s="205"/>
      <c r="Q12" s="205"/>
      <c r="R12" s="205"/>
      <c r="S12" s="205"/>
      <c r="T12" s="206"/>
      <c r="U12" s="204">
        <v>2018</v>
      </c>
      <c r="V12" s="205"/>
      <c r="W12" s="205"/>
      <c r="X12" s="205"/>
      <c r="Y12" s="205"/>
      <c r="Z12" s="206"/>
      <c r="AA12" s="204">
        <v>2019</v>
      </c>
      <c r="AB12" s="205"/>
      <c r="AC12" s="205"/>
      <c r="AD12" s="205"/>
      <c r="AE12" s="205"/>
      <c r="AF12" s="206"/>
      <c r="AG12" s="204">
        <v>2020</v>
      </c>
      <c r="AH12" s="205"/>
      <c r="AI12" s="205"/>
      <c r="AJ12" s="205"/>
      <c r="AK12" s="205"/>
      <c r="AL12" s="206"/>
      <c r="AM12" s="213" t="s">
        <v>4</v>
      </c>
      <c r="AN12" s="213" t="s">
        <v>5</v>
      </c>
      <c r="AO12" s="213" t="s">
        <v>6</v>
      </c>
      <c r="AP12" s="213" t="s">
        <v>7</v>
      </c>
      <c r="AQ12" s="213"/>
      <c r="AR12" s="213"/>
      <c r="AS12" s="208"/>
      <c r="AT12" s="208"/>
      <c r="AU12" s="208"/>
      <c r="AV12" s="208"/>
      <c r="AW12" s="211"/>
    </row>
    <row r="13" spans="1:49" s="119" customFormat="1" ht="69.75" customHeight="1" thickBot="1">
      <c r="A13" s="254"/>
      <c r="B13" s="257"/>
      <c r="C13" s="214"/>
      <c r="D13" s="214"/>
      <c r="E13" s="214"/>
      <c r="F13" s="214"/>
      <c r="G13" s="214"/>
      <c r="H13" s="214"/>
      <c r="I13" s="214"/>
      <c r="J13" s="214"/>
      <c r="K13" s="128" t="s">
        <v>73</v>
      </c>
      <c r="L13" s="128" t="s">
        <v>76</v>
      </c>
      <c r="M13" s="128" t="s">
        <v>80</v>
      </c>
      <c r="N13" s="128" t="s">
        <v>31</v>
      </c>
      <c r="O13" s="128" t="s">
        <v>75</v>
      </c>
      <c r="P13" s="128" t="s">
        <v>78</v>
      </c>
      <c r="Q13" s="128" t="s">
        <v>79</v>
      </c>
      <c r="R13" s="128" t="s">
        <v>76</v>
      </c>
      <c r="S13" s="128" t="s">
        <v>80</v>
      </c>
      <c r="T13" s="128" t="s">
        <v>31</v>
      </c>
      <c r="U13" s="128" t="s">
        <v>75</v>
      </c>
      <c r="V13" s="128" t="s">
        <v>78</v>
      </c>
      <c r="W13" s="128" t="s">
        <v>79</v>
      </c>
      <c r="X13" s="128" t="s">
        <v>76</v>
      </c>
      <c r="Y13" s="128" t="s">
        <v>80</v>
      </c>
      <c r="Z13" s="128" t="s">
        <v>31</v>
      </c>
      <c r="AA13" s="128" t="s">
        <v>75</v>
      </c>
      <c r="AB13" s="128" t="s">
        <v>78</v>
      </c>
      <c r="AC13" s="128" t="s">
        <v>79</v>
      </c>
      <c r="AD13" s="128" t="s">
        <v>76</v>
      </c>
      <c r="AE13" s="128" t="s">
        <v>80</v>
      </c>
      <c r="AF13" s="128" t="s">
        <v>31</v>
      </c>
      <c r="AG13" s="128" t="s">
        <v>75</v>
      </c>
      <c r="AH13" s="128" t="s">
        <v>78</v>
      </c>
      <c r="AI13" s="128" t="s">
        <v>79</v>
      </c>
      <c r="AJ13" s="128" t="s">
        <v>76</v>
      </c>
      <c r="AK13" s="128" t="s">
        <v>80</v>
      </c>
      <c r="AL13" s="128" t="s">
        <v>31</v>
      </c>
      <c r="AM13" s="214"/>
      <c r="AN13" s="214"/>
      <c r="AO13" s="214"/>
      <c r="AP13" s="214"/>
      <c r="AQ13" s="214"/>
      <c r="AR13" s="214"/>
      <c r="AS13" s="209"/>
      <c r="AT13" s="209"/>
      <c r="AU13" s="209"/>
      <c r="AV13" s="209"/>
      <c r="AW13" s="212"/>
    </row>
    <row r="14" spans="1:52" s="119" customFormat="1" ht="409.5">
      <c r="A14" s="129">
        <v>44</v>
      </c>
      <c r="B14" s="130">
        <v>185</v>
      </c>
      <c r="C14" s="131" t="s">
        <v>210</v>
      </c>
      <c r="D14" s="132"/>
      <c r="E14" s="131" t="s">
        <v>211</v>
      </c>
      <c r="F14" s="132"/>
      <c r="G14" s="131" t="s">
        <v>212</v>
      </c>
      <c r="H14" s="132" t="s">
        <v>213</v>
      </c>
      <c r="I14" s="132" t="s">
        <v>185</v>
      </c>
      <c r="J14" s="132">
        <v>4</v>
      </c>
      <c r="K14" s="132">
        <v>4</v>
      </c>
      <c r="L14" s="132">
        <v>4</v>
      </c>
      <c r="M14" s="132">
        <v>4</v>
      </c>
      <c r="N14" s="132">
        <v>4</v>
      </c>
      <c r="O14" s="132">
        <v>4</v>
      </c>
      <c r="P14" s="132">
        <v>4</v>
      </c>
      <c r="Q14" s="132">
        <v>4</v>
      </c>
      <c r="R14" s="132">
        <v>4</v>
      </c>
      <c r="S14" s="132">
        <v>4</v>
      </c>
      <c r="T14" s="132">
        <v>4</v>
      </c>
      <c r="U14" s="132">
        <v>4</v>
      </c>
      <c r="V14" s="132">
        <v>4</v>
      </c>
      <c r="W14" s="132">
        <v>4</v>
      </c>
      <c r="X14" s="132">
        <v>4</v>
      </c>
      <c r="Y14" s="132">
        <v>4</v>
      </c>
      <c r="Z14" s="132">
        <v>4</v>
      </c>
      <c r="AA14" s="132">
        <v>4</v>
      </c>
      <c r="AB14" s="132">
        <v>4</v>
      </c>
      <c r="AC14" s="132">
        <v>4</v>
      </c>
      <c r="AD14" s="132">
        <v>4</v>
      </c>
      <c r="AE14" s="133"/>
      <c r="AF14" s="133"/>
      <c r="AG14" s="132">
        <v>4</v>
      </c>
      <c r="AH14" s="134"/>
      <c r="AI14" s="134"/>
      <c r="AJ14" s="134"/>
      <c r="AK14" s="133"/>
      <c r="AL14" s="133"/>
      <c r="AM14" s="132">
        <v>4</v>
      </c>
      <c r="AN14" s="132">
        <v>4</v>
      </c>
      <c r="AO14" s="132">
        <v>4</v>
      </c>
      <c r="AP14" s="132"/>
      <c r="AQ14" s="173">
        <f>+AO14/AD14</f>
        <v>1</v>
      </c>
      <c r="AR14" s="202">
        <v>0.8125</v>
      </c>
      <c r="AS14" s="197" t="s">
        <v>313</v>
      </c>
      <c r="AT14" s="182" t="s">
        <v>247</v>
      </c>
      <c r="AU14" s="182" t="s">
        <v>248</v>
      </c>
      <c r="AV14" s="190" t="s">
        <v>268</v>
      </c>
      <c r="AW14" s="191" t="s">
        <v>314</v>
      </c>
      <c r="AX14" s="142"/>
      <c r="AY14" s="142"/>
      <c r="AZ14" s="142"/>
    </row>
    <row r="15" spans="1:52" s="119" customFormat="1" ht="375">
      <c r="A15" s="141">
        <v>42</v>
      </c>
      <c r="B15" s="135">
        <v>185</v>
      </c>
      <c r="C15" s="136" t="s">
        <v>214</v>
      </c>
      <c r="D15" s="135">
        <v>70</v>
      </c>
      <c r="E15" s="136" t="s">
        <v>215</v>
      </c>
      <c r="F15" s="135">
        <v>390</v>
      </c>
      <c r="G15" s="136" t="s">
        <v>216</v>
      </c>
      <c r="H15" s="135" t="s">
        <v>217</v>
      </c>
      <c r="I15" s="135" t="s">
        <v>218</v>
      </c>
      <c r="J15" s="139">
        <v>1</v>
      </c>
      <c r="K15" s="139">
        <v>0.04</v>
      </c>
      <c r="L15" s="139">
        <v>0.04</v>
      </c>
      <c r="M15" s="139">
        <v>0.04</v>
      </c>
      <c r="N15" s="139">
        <v>0.04</v>
      </c>
      <c r="O15" s="139">
        <v>0.28</v>
      </c>
      <c r="P15" s="139">
        <v>0.28</v>
      </c>
      <c r="Q15" s="139">
        <v>0.28</v>
      </c>
      <c r="R15" s="139">
        <v>0.28</v>
      </c>
      <c r="S15" s="139">
        <v>0.28</v>
      </c>
      <c r="T15" s="139">
        <v>0.28</v>
      </c>
      <c r="U15" s="139">
        <v>0.28</v>
      </c>
      <c r="V15" s="139">
        <v>0.28</v>
      </c>
      <c r="W15" s="139">
        <v>0.28</v>
      </c>
      <c r="X15" s="139">
        <v>0.28</v>
      </c>
      <c r="Y15" s="139">
        <v>0.28</v>
      </c>
      <c r="Z15" s="139">
        <v>0.28</v>
      </c>
      <c r="AA15" s="139">
        <v>0.3</v>
      </c>
      <c r="AB15" s="139">
        <v>0.3</v>
      </c>
      <c r="AC15" s="139">
        <v>0.3</v>
      </c>
      <c r="AD15" s="139">
        <v>0.3</v>
      </c>
      <c r="AE15" s="137"/>
      <c r="AF15" s="137"/>
      <c r="AG15" s="139">
        <v>0.1</v>
      </c>
      <c r="AH15" s="138"/>
      <c r="AI15" s="138"/>
      <c r="AJ15" s="138"/>
      <c r="AK15" s="137"/>
      <c r="AL15" s="137"/>
      <c r="AM15" s="172">
        <v>0.045</v>
      </c>
      <c r="AN15" s="139">
        <f>+AM15+8.5%</f>
        <v>0.13</v>
      </c>
      <c r="AO15" s="172">
        <f>+AN15+9%</f>
        <v>0.22</v>
      </c>
      <c r="AP15" s="139"/>
      <c r="AQ15" s="175">
        <f>+AO15/AD15</f>
        <v>0.7333333333333334</v>
      </c>
      <c r="AR15" s="201">
        <f>(N15+T15+Z15+AO15+AF15+AL15)/(M15+S15+Y15+AD15+AG15)</f>
        <v>0.8199999999999998</v>
      </c>
      <c r="AS15" s="200" t="s">
        <v>315</v>
      </c>
      <c r="AT15" s="183" t="s">
        <v>247</v>
      </c>
      <c r="AU15" s="183" t="s">
        <v>248</v>
      </c>
      <c r="AV15" s="198" t="s">
        <v>308</v>
      </c>
      <c r="AW15" s="199" t="s">
        <v>309</v>
      </c>
      <c r="AX15" s="142"/>
      <c r="AY15" s="142"/>
      <c r="AZ15" s="142"/>
    </row>
    <row r="16" spans="1:52" s="119" customFormat="1" ht="60">
      <c r="A16" s="141">
        <v>42</v>
      </c>
      <c r="B16" s="135">
        <v>185</v>
      </c>
      <c r="C16" s="136" t="s">
        <v>214</v>
      </c>
      <c r="D16" s="135">
        <v>71</v>
      </c>
      <c r="E16" s="136" t="s">
        <v>219</v>
      </c>
      <c r="F16" s="135">
        <v>391</v>
      </c>
      <c r="G16" s="136" t="s">
        <v>220</v>
      </c>
      <c r="H16" s="135" t="s">
        <v>217</v>
      </c>
      <c r="I16" s="135" t="s">
        <v>186</v>
      </c>
      <c r="J16" s="139">
        <v>0.9</v>
      </c>
      <c r="K16" s="139">
        <v>0.1</v>
      </c>
      <c r="L16" s="139">
        <v>0.1</v>
      </c>
      <c r="M16" s="139">
        <v>0.1</v>
      </c>
      <c r="N16" s="139">
        <v>0.1</v>
      </c>
      <c r="O16" s="139">
        <v>0.25</v>
      </c>
      <c r="P16" s="139">
        <v>0.25</v>
      </c>
      <c r="Q16" s="139">
        <v>0.25</v>
      </c>
      <c r="R16" s="139">
        <v>0.25</v>
      </c>
      <c r="S16" s="139">
        <v>0.25</v>
      </c>
      <c r="T16" s="139">
        <v>0.25</v>
      </c>
      <c r="U16" s="139">
        <v>0.5</v>
      </c>
      <c r="V16" s="139">
        <v>0.5</v>
      </c>
      <c r="W16" s="139">
        <v>0.5</v>
      </c>
      <c r="X16" s="139">
        <v>0.5</v>
      </c>
      <c r="Y16" s="139">
        <v>0.5</v>
      </c>
      <c r="Z16" s="139">
        <v>0.5</v>
      </c>
      <c r="AA16" s="139">
        <v>0</v>
      </c>
      <c r="AB16" s="139">
        <v>0</v>
      </c>
      <c r="AC16" s="139">
        <v>0</v>
      </c>
      <c r="AD16" s="139">
        <v>0</v>
      </c>
      <c r="AE16" s="137"/>
      <c r="AF16" s="137"/>
      <c r="AG16" s="139">
        <v>0</v>
      </c>
      <c r="AH16" s="138"/>
      <c r="AI16" s="138"/>
      <c r="AJ16" s="138"/>
      <c r="AK16" s="137"/>
      <c r="AL16" s="137"/>
      <c r="AM16" s="139">
        <v>0</v>
      </c>
      <c r="AN16" s="139">
        <v>0</v>
      </c>
      <c r="AO16" s="139">
        <v>0</v>
      </c>
      <c r="AP16" s="139"/>
      <c r="AQ16" s="174">
        <v>0</v>
      </c>
      <c r="AR16" s="175">
        <f>(N16+T16+Z16+AF16+AL16)/(M16+S16+Y16+AA16+AG16)</f>
        <v>1</v>
      </c>
      <c r="AS16" s="183" t="s">
        <v>232</v>
      </c>
      <c r="AT16" s="183" t="s">
        <v>232</v>
      </c>
      <c r="AU16" s="183" t="s">
        <v>232</v>
      </c>
      <c r="AV16" s="183" t="s">
        <v>232</v>
      </c>
      <c r="AW16" s="184" t="s">
        <v>232</v>
      </c>
      <c r="AX16" s="142"/>
      <c r="AY16" s="142"/>
      <c r="AZ16" s="142"/>
    </row>
    <row r="17" spans="1:52" s="120" customFormat="1" ht="409.6" thickBot="1">
      <c r="A17" s="124">
        <v>42</v>
      </c>
      <c r="B17" s="125">
        <v>185</v>
      </c>
      <c r="C17" s="127" t="s">
        <v>214</v>
      </c>
      <c r="D17" s="126">
        <v>544</v>
      </c>
      <c r="E17" s="127" t="s">
        <v>221</v>
      </c>
      <c r="F17" s="126">
        <v>557</v>
      </c>
      <c r="G17" s="127" t="s">
        <v>222</v>
      </c>
      <c r="H17" s="127" t="s">
        <v>217</v>
      </c>
      <c r="I17" s="126" t="s">
        <v>185</v>
      </c>
      <c r="J17" s="140">
        <v>1</v>
      </c>
      <c r="K17" s="140">
        <v>0</v>
      </c>
      <c r="L17" s="140">
        <v>0</v>
      </c>
      <c r="M17" s="140">
        <v>0</v>
      </c>
      <c r="N17" s="140">
        <v>0</v>
      </c>
      <c r="O17" s="140">
        <v>0</v>
      </c>
      <c r="P17" s="140">
        <v>0</v>
      </c>
      <c r="Q17" s="140">
        <v>0</v>
      </c>
      <c r="R17" s="140">
        <v>0</v>
      </c>
      <c r="S17" s="140">
        <v>0</v>
      </c>
      <c r="T17" s="140">
        <v>0</v>
      </c>
      <c r="U17" s="140">
        <v>0</v>
      </c>
      <c r="V17" s="140">
        <v>0</v>
      </c>
      <c r="W17" s="140">
        <v>0</v>
      </c>
      <c r="X17" s="140">
        <v>0</v>
      </c>
      <c r="Y17" s="140">
        <v>0</v>
      </c>
      <c r="Z17" s="140">
        <v>0</v>
      </c>
      <c r="AA17" s="140">
        <v>1</v>
      </c>
      <c r="AB17" s="140">
        <v>1</v>
      </c>
      <c r="AC17" s="140">
        <v>1</v>
      </c>
      <c r="AD17" s="140">
        <v>1</v>
      </c>
      <c r="AE17" s="140"/>
      <c r="AF17" s="140"/>
      <c r="AG17" s="140">
        <v>1</v>
      </c>
      <c r="AH17" s="140"/>
      <c r="AI17" s="140"/>
      <c r="AJ17" s="140"/>
      <c r="AK17" s="126"/>
      <c r="AL17" s="126"/>
      <c r="AM17" s="140">
        <v>1</v>
      </c>
      <c r="AN17" s="140">
        <v>1</v>
      </c>
      <c r="AO17" s="140">
        <v>1</v>
      </c>
      <c r="AP17" s="140"/>
      <c r="AQ17" s="176">
        <f>AO17/AD17</f>
        <v>1</v>
      </c>
      <c r="AR17" s="176">
        <f>(AO17+AF17+AL17)/(AD17+AG17)</f>
        <v>0.5</v>
      </c>
      <c r="AS17" s="185" t="s">
        <v>254</v>
      </c>
      <c r="AT17" s="186" t="s">
        <v>247</v>
      </c>
      <c r="AU17" s="186" t="s">
        <v>248</v>
      </c>
      <c r="AV17" s="192" t="s">
        <v>252</v>
      </c>
      <c r="AW17" s="193" t="s">
        <v>258</v>
      </c>
      <c r="AX17" s="142"/>
      <c r="AY17" s="142"/>
      <c r="AZ17" s="142"/>
    </row>
    <row r="18" spans="1:49" ht="15">
      <c r="A18" s="72"/>
      <c r="B18" s="72"/>
      <c r="C18" s="72"/>
      <c r="D18" s="72"/>
      <c r="E18" s="72"/>
      <c r="F18" s="72"/>
      <c r="G18" s="72"/>
      <c r="H18" s="72"/>
      <c r="I18" s="72"/>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2"/>
      <c r="AN18" s="72"/>
      <c r="AO18" s="72"/>
      <c r="AP18" s="72"/>
      <c r="AQ18" s="72"/>
      <c r="AR18" s="72"/>
      <c r="AS18" s="72"/>
      <c r="AT18" s="76"/>
      <c r="AU18" s="76"/>
      <c r="AV18" s="72"/>
      <c r="AW18" s="72"/>
    </row>
    <row r="19" spans="1:49" ht="15">
      <c r="A19" s="72"/>
      <c r="B19" s="72"/>
      <c r="C19" s="72"/>
      <c r="D19" s="72"/>
      <c r="E19" s="72"/>
      <c r="F19" s="72"/>
      <c r="G19" s="72"/>
      <c r="H19" s="72"/>
      <c r="I19" s="72"/>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2"/>
      <c r="AN19" s="72"/>
      <c r="AO19" s="72"/>
      <c r="AP19" s="72"/>
      <c r="AQ19" s="72"/>
      <c r="AR19" s="72"/>
      <c r="AS19" s="72"/>
      <c r="AT19" s="76"/>
      <c r="AU19" s="76"/>
      <c r="AV19" s="72"/>
      <c r="AW19" s="72"/>
    </row>
    <row r="20" spans="1:49" ht="15">
      <c r="A20" s="34" t="s">
        <v>82</v>
      </c>
      <c r="B20" s="72"/>
      <c r="C20" s="72"/>
      <c r="D20" s="72"/>
      <c r="E20" s="72"/>
      <c r="F20" s="72"/>
      <c r="G20" s="72"/>
      <c r="H20" s="72"/>
      <c r="I20" s="72"/>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2"/>
      <c r="AN20" s="72"/>
      <c r="AO20" s="72"/>
      <c r="AP20" s="72"/>
      <c r="AQ20" s="72"/>
      <c r="AR20" s="72"/>
      <c r="AS20" s="72"/>
      <c r="AT20" s="76"/>
      <c r="AU20" s="76"/>
      <c r="AV20" s="72"/>
      <c r="AW20" s="72"/>
    </row>
    <row r="21" spans="1:49" ht="25.5" customHeight="1">
      <c r="A21" s="35" t="s">
        <v>83</v>
      </c>
      <c r="B21" s="258" t="s">
        <v>84</v>
      </c>
      <c r="C21" s="258"/>
      <c r="D21" s="258"/>
      <c r="E21" s="258"/>
      <c r="F21" s="258"/>
      <c r="G21" s="258"/>
      <c r="H21" s="249" t="s">
        <v>85</v>
      </c>
      <c r="I21" s="249"/>
      <c r="J21" s="249"/>
      <c r="K21" s="249"/>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2"/>
      <c r="AN21" s="72"/>
      <c r="AO21" s="72"/>
      <c r="AP21" s="72"/>
      <c r="AQ21" s="72"/>
      <c r="AR21" s="72"/>
      <c r="AS21" s="72"/>
      <c r="AT21" s="76"/>
      <c r="AU21" s="76"/>
      <c r="AV21" s="72"/>
      <c r="AW21" s="72"/>
    </row>
    <row r="22" spans="1:49" ht="25.5" customHeight="1">
      <c r="A22" s="33">
        <v>11</v>
      </c>
      <c r="B22" s="259" t="s">
        <v>86</v>
      </c>
      <c r="C22" s="259"/>
      <c r="D22" s="259"/>
      <c r="E22" s="259"/>
      <c r="F22" s="259"/>
      <c r="G22" s="259"/>
      <c r="H22" s="250" t="s">
        <v>88</v>
      </c>
      <c r="I22" s="250"/>
      <c r="J22" s="250"/>
      <c r="K22" s="250"/>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2"/>
      <c r="AN22" s="72"/>
      <c r="AO22" s="72"/>
      <c r="AP22" s="72"/>
      <c r="AQ22" s="72"/>
      <c r="AR22" s="72"/>
      <c r="AS22" s="72"/>
      <c r="AT22" s="76"/>
      <c r="AU22" s="76"/>
      <c r="AV22" s="72"/>
      <c r="AW22" s="72"/>
    </row>
  </sheetData>
  <mergeCells count="49">
    <mergeCell ref="H21:K21"/>
    <mergeCell ref="H22:K22"/>
    <mergeCell ref="A9:Q9"/>
    <mergeCell ref="A11:A13"/>
    <mergeCell ref="A10:C10"/>
    <mergeCell ref="D10:E10"/>
    <mergeCell ref="J11:J13"/>
    <mergeCell ref="B11:B13"/>
    <mergeCell ref="C11:C13"/>
    <mergeCell ref="D11:D13"/>
    <mergeCell ref="E11:E13"/>
    <mergeCell ref="B21:G21"/>
    <mergeCell ref="B22:G22"/>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AM12:AM13"/>
    <mergeCell ref="AN12:AN13"/>
    <mergeCell ref="F10:AP10"/>
    <mergeCell ref="AS10:AS13"/>
    <mergeCell ref="I11:I13"/>
    <mergeCell ref="AO12:AO13"/>
    <mergeCell ref="AP12:AP13"/>
    <mergeCell ref="AQ10:AQ13"/>
    <mergeCell ref="AR10:AR13"/>
    <mergeCell ref="F11:F13"/>
    <mergeCell ref="AU10:AU13"/>
    <mergeCell ref="AM11:AP11"/>
    <mergeCell ref="O12:T12"/>
    <mergeCell ref="U12:Z12"/>
    <mergeCell ref="AA12:AF12"/>
    <mergeCell ref="AG12:AL12"/>
    <mergeCell ref="K11:AL11"/>
    <mergeCell ref="K12:N12"/>
  </mergeCells>
  <dataValidations count="1">
    <dataValidation type="list" allowBlank="1" showInputMessage="1" showErrorMessage="1" sqref="I14:I17">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W60"/>
  <sheetViews>
    <sheetView tabSelected="1" zoomScale="39" zoomScaleNormal="39" zoomScaleSheetLayoutView="40" workbookViewId="0" topLeftCell="P5">
      <selection activeCell="P19" sqref="P19"/>
    </sheetView>
  </sheetViews>
  <sheetFormatPr defaultColWidth="11.421875" defaultRowHeight="15"/>
  <cols>
    <col min="1" max="1" width="14.140625" style="71" bestFit="1" customWidth="1"/>
    <col min="2" max="2" width="12.421875" style="71" customWidth="1"/>
    <col min="3" max="3" width="25.140625" style="71" customWidth="1"/>
    <col min="4" max="4" width="17.8515625" style="79" customWidth="1"/>
    <col min="5" max="5" width="24.8515625" style="79" bestFit="1" customWidth="1"/>
    <col min="6" max="6" width="30.8515625" style="79" bestFit="1" customWidth="1"/>
    <col min="7" max="7" width="32.7109375" style="83" bestFit="1" customWidth="1"/>
    <col min="8" max="8" width="23.7109375" style="80" bestFit="1" customWidth="1"/>
    <col min="9" max="9" width="21.28125" style="80" bestFit="1" customWidth="1"/>
    <col min="10" max="11" width="19.421875" style="80" bestFit="1" customWidth="1"/>
    <col min="12" max="12" width="18.28125" style="80" customWidth="1"/>
    <col min="13" max="13" width="24.421875" style="80" bestFit="1" customWidth="1"/>
    <col min="14" max="17" width="19.421875" style="80" bestFit="1" customWidth="1"/>
    <col min="18" max="18" width="18.28125" style="80" customWidth="1"/>
    <col min="19" max="19" width="24.421875" style="80" bestFit="1" customWidth="1"/>
    <col min="20" max="23" width="19.421875" style="80" bestFit="1" customWidth="1"/>
    <col min="24" max="24" width="18.28125" style="80" customWidth="1"/>
    <col min="25" max="25" width="24.421875" style="80" bestFit="1" customWidth="1"/>
    <col min="26" max="26" width="19.421875" style="80" bestFit="1" customWidth="1"/>
    <col min="27" max="29" width="19.421875" style="80" customWidth="1"/>
    <col min="30" max="30" width="18.28125" style="80" customWidth="1"/>
    <col min="31" max="31" width="24.421875" style="80" customWidth="1"/>
    <col min="32" max="35" width="19.421875" style="80" customWidth="1"/>
    <col min="36" max="36" width="18.28125" style="80" customWidth="1"/>
    <col min="37" max="38" width="18.7109375" style="71" customWidth="1"/>
    <col min="39" max="39" width="18.7109375" style="81" customWidth="1"/>
    <col min="40" max="40" width="12.7109375" style="81" customWidth="1"/>
    <col min="41" max="41" width="24.7109375" style="71" bestFit="1" customWidth="1"/>
    <col min="42" max="42" width="21.8515625" style="71" bestFit="1" customWidth="1"/>
    <col min="43" max="43" width="79.140625" style="71" customWidth="1"/>
    <col min="44" max="47" width="39.421875" style="71" customWidth="1"/>
    <col min="48" max="16384" width="11.421875" style="71" customWidth="1"/>
  </cols>
  <sheetData>
    <row r="1" ht="16.5" thickBot="1"/>
    <row r="2" spans="1:47" s="22" customFormat="1" ht="56.25" customHeight="1">
      <c r="A2" s="297"/>
      <c r="B2" s="298"/>
      <c r="C2" s="298"/>
      <c r="D2" s="298"/>
      <c r="E2" s="298"/>
      <c r="F2" s="307" t="s">
        <v>92</v>
      </c>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20"/>
    </row>
    <row r="3" spans="1:47" s="22" customFormat="1" ht="72.75" customHeight="1">
      <c r="A3" s="251"/>
      <c r="B3" s="252"/>
      <c r="C3" s="252"/>
      <c r="D3" s="252"/>
      <c r="E3" s="252"/>
      <c r="F3" s="313" t="s">
        <v>89</v>
      </c>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5"/>
    </row>
    <row r="4" spans="1:47" s="21" customFormat="1" ht="42" customHeight="1" thickBot="1">
      <c r="A4" s="299"/>
      <c r="B4" s="300"/>
      <c r="C4" s="300"/>
      <c r="D4" s="300"/>
      <c r="E4" s="300"/>
      <c r="F4" s="308" t="s">
        <v>233</v>
      </c>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9"/>
      <c r="AM4" s="227" t="s">
        <v>81</v>
      </c>
      <c r="AN4" s="228"/>
      <c r="AO4" s="228"/>
      <c r="AP4" s="228"/>
      <c r="AQ4" s="228"/>
      <c r="AR4" s="228"/>
      <c r="AS4" s="228"/>
      <c r="AT4" s="228"/>
      <c r="AU4" s="230"/>
    </row>
    <row r="5" spans="1:47" ht="35.25" customHeight="1">
      <c r="A5" s="301" t="s">
        <v>0</v>
      </c>
      <c r="B5" s="302"/>
      <c r="C5" s="302"/>
      <c r="D5" s="302"/>
      <c r="E5" s="302"/>
      <c r="F5" s="302"/>
      <c r="G5" s="302"/>
      <c r="H5" s="302"/>
      <c r="I5" s="302"/>
      <c r="J5" s="302"/>
      <c r="K5" s="302"/>
      <c r="L5" s="302"/>
      <c r="M5" s="302"/>
      <c r="N5" s="302"/>
      <c r="O5" s="302"/>
      <c r="P5" s="303"/>
      <c r="Q5" s="309" t="s">
        <v>154</v>
      </c>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10"/>
    </row>
    <row r="6" spans="1:47" ht="36" customHeight="1" thickBot="1">
      <c r="A6" s="304" t="s">
        <v>2</v>
      </c>
      <c r="B6" s="305"/>
      <c r="C6" s="305"/>
      <c r="D6" s="305"/>
      <c r="E6" s="305"/>
      <c r="F6" s="305"/>
      <c r="G6" s="305"/>
      <c r="H6" s="305"/>
      <c r="I6" s="305"/>
      <c r="J6" s="305"/>
      <c r="K6" s="305"/>
      <c r="L6" s="305"/>
      <c r="M6" s="305"/>
      <c r="N6" s="305"/>
      <c r="O6" s="305"/>
      <c r="P6" s="306"/>
      <c r="Q6" s="311" t="s">
        <v>93</v>
      </c>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2"/>
    </row>
    <row r="7" spans="1:47" ht="14.25" customHeight="1" thickBot="1">
      <c r="A7" s="72"/>
      <c r="B7" s="72"/>
      <c r="C7" s="72"/>
      <c r="D7" s="73"/>
      <c r="E7" s="73"/>
      <c r="F7" s="73"/>
      <c r="G7" s="74"/>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2"/>
      <c r="AL7" s="72"/>
      <c r="AM7" s="76"/>
      <c r="AN7" s="77"/>
      <c r="AO7" s="72"/>
      <c r="AP7" s="72"/>
      <c r="AQ7" s="72"/>
      <c r="AR7" s="72"/>
      <c r="AS7" s="72"/>
      <c r="AT7" s="72"/>
      <c r="AU7" s="72"/>
    </row>
    <row r="8" spans="1:47" s="78" customFormat="1" ht="53.25" customHeight="1">
      <c r="A8" s="319" t="s">
        <v>179</v>
      </c>
      <c r="B8" s="293" t="s">
        <v>178</v>
      </c>
      <c r="C8" s="293"/>
      <c r="D8" s="293"/>
      <c r="E8" s="293" t="s">
        <v>174</v>
      </c>
      <c r="F8" s="293" t="s">
        <v>173</v>
      </c>
      <c r="G8" s="293" t="s">
        <v>172</v>
      </c>
      <c r="H8" s="293" t="s">
        <v>171</v>
      </c>
      <c r="I8" s="270" t="s">
        <v>170</v>
      </c>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2"/>
      <c r="AK8" s="293" t="s">
        <v>168</v>
      </c>
      <c r="AL8" s="293"/>
      <c r="AM8" s="293"/>
      <c r="AN8" s="293"/>
      <c r="AO8" s="293" t="s">
        <v>167</v>
      </c>
      <c r="AP8" s="293" t="s">
        <v>166</v>
      </c>
      <c r="AQ8" s="293" t="s">
        <v>165</v>
      </c>
      <c r="AR8" s="293" t="s">
        <v>164</v>
      </c>
      <c r="AS8" s="293" t="s">
        <v>163</v>
      </c>
      <c r="AT8" s="293" t="s">
        <v>162</v>
      </c>
      <c r="AU8" s="316" t="s">
        <v>161</v>
      </c>
    </row>
    <row r="9" spans="1:47" s="78" customFormat="1" ht="53.25" customHeight="1">
      <c r="A9" s="320"/>
      <c r="B9" s="294"/>
      <c r="C9" s="294"/>
      <c r="D9" s="294"/>
      <c r="E9" s="294"/>
      <c r="F9" s="294"/>
      <c r="G9" s="294"/>
      <c r="H9" s="294"/>
      <c r="I9" s="322">
        <v>2016</v>
      </c>
      <c r="J9" s="323"/>
      <c r="K9" s="323"/>
      <c r="L9" s="324"/>
      <c r="M9" s="322">
        <v>2017</v>
      </c>
      <c r="N9" s="323"/>
      <c r="O9" s="323"/>
      <c r="P9" s="323"/>
      <c r="Q9" s="323"/>
      <c r="R9" s="324"/>
      <c r="S9" s="322">
        <v>2018</v>
      </c>
      <c r="T9" s="323"/>
      <c r="U9" s="323"/>
      <c r="V9" s="323"/>
      <c r="W9" s="323"/>
      <c r="X9" s="324"/>
      <c r="Y9" s="322">
        <v>2019</v>
      </c>
      <c r="Z9" s="323"/>
      <c r="AA9" s="323"/>
      <c r="AB9" s="323"/>
      <c r="AC9" s="323"/>
      <c r="AD9" s="324"/>
      <c r="AE9" s="322">
        <v>2020</v>
      </c>
      <c r="AF9" s="323"/>
      <c r="AG9" s="323"/>
      <c r="AH9" s="323"/>
      <c r="AI9" s="323"/>
      <c r="AJ9" s="324"/>
      <c r="AK9" s="325" t="s">
        <v>169</v>
      </c>
      <c r="AL9" s="325"/>
      <c r="AM9" s="325"/>
      <c r="AN9" s="325"/>
      <c r="AO9" s="294"/>
      <c r="AP9" s="294"/>
      <c r="AQ9" s="294"/>
      <c r="AR9" s="294"/>
      <c r="AS9" s="294"/>
      <c r="AT9" s="294"/>
      <c r="AU9" s="317"/>
    </row>
    <row r="10" spans="1:47" s="78" customFormat="1" ht="64.5" customHeight="1" thickBot="1">
      <c r="A10" s="321"/>
      <c r="B10" s="105" t="s">
        <v>177</v>
      </c>
      <c r="C10" s="105" t="s">
        <v>176</v>
      </c>
      <c r="D10" s="105" t="s">
        <v>175</v>
      </c>
      <c r="E10" s="295"/>
      <c r="F10" s="295"/>
      <c r="G10" s="295"/>
      <c r="H10" s="296"/>
      <c r="I10" s="104" t="s">
        <v>74</v>
      </c>
      <c r="J10" s="104" t="s">
        <v>76</v>
      </c>
      <c r="K10" s="104" t="s">
        <v>77</v>
      </c>
      <c r="L10" s="104" t="s">
        <v>31</v>
      </c>
      <c r="M10" s="104" t="s">
        <v>75</v>
      </c>
      <c r="N10" s="104" t="s">
        <v>78</v>
      </c>
      <c r="O10" s="104" t="s">
        <v>79</v>
      </c>
      <c r="P10" s="104" t="s">
        <v>76</v>
      </c>
      <c r="Q10" s="104" t="s">
        <v>80</v>
      </c>
      <c r="R10" s="104" t="s">
        <v>31</v>
      </c>
      <c r="S10" s="104" t="s">
        <v>75</v>
      </c>
      <c r="T10" s="104" t="s">
        <v>78</v>
      </c>
      <c r="U10" s="104" t="s">
        <v>79</v>
      </c>
      <c r="V10" s="104" t="s">
        <v>76</v>
      </c>
      <c r="W10" s="104" t="s">
        <v>80</v>
      </c>
      <c r="X10" s="104" t="s">
        <v>31</v>
      </c>
      <c r="Y10" s="104" t="s">
        <v>75</v>
      </c>
      <c r="Z10" s="104" t="s">
        <v>78</v>
      </c>
      <c r="AA10" s="104" t="s">
        <v>79</v>
      </c>
      <c r="AB10" s="104" t="s">
        <v>76</v>
      </c>
      <c r="AC10" s="104" t="s">
        <v>80</v>
      </c>
      <c r="AD10" s="104" t="s">
        <v>31</v>
      </c>
      <c r="AE10" s="104" t="s">
        <v>75</v>
      </c>
      <c r="AF10" s="104" t="s">
        <v>78</v>
      </c>
      <c r="AG10" s="104" t="s">
        <v>79</v>
      </c>
      <c r="AH10" s="104" t="s">
        <v>76</v>
      </c>
      <c r="AI10" s="104" t="s">
        <v>80</v>
      </c>
      <c r="AJ10" s="104" t="s">
        <v>31</v>
      </c>
      <c r="AK10" s="104" t="s">
        <v>4</v>
      </c>
      <c r="AL10" s="104" t="s">
        <v>5</v>
      </c>
      <c r="AM10" s="104" t="s">
        <v>6</v>
      </c>
      <c r="AN10" s="104" t="s">
        <v>7</v>
      </c>
      <c r="AO10" s="295"/>
      <c r="AP10" s="295"/>
      <c r="AQ10" s="295"/>
      <c r="AR10" s="295"/>
      <c r="AS10" s="295"/>
      <c r="AT10" s="295"/>
      <c r="AU10" s="318"/>
    </row>
    <row r="11" spans="1:47" s="78" customFormat="1" ht="32.25" customHeight="1">
      <c r="A11" s="288" t="s">
        <v>183</v>
      </c>
      <c r="B11" s="285">
        <v>1</v>
      </c>
      <c r="C11" s="273" t="s">
        <v>94</v>
      </c>
      <c r="D11" s="273" t="s">
        <v>185</v>
      </c>
      <c r="E11" s="273">
        <v>544</v>
      </c>
      <c r="F11" s="273">
        <v>185</v>
      </c>
      <c r="G11" s="101" t="s">
        <v>8</v>
      </c>
      <c r="H11" s="91">
        <v>1</v>
      </c>
      <c r="I11" s="91">
        <v>1</v>
      </c>
      <c r="J11" s="91">
        <v>1</v>
      </c>
      <c r="K11" s="91">
        <v>1</v>
      </c>
      <c r="L11" s="91">
        <v>1</v>
      </c>
      <c r="M11" s="91">
        <v>1</v>
      </c>
      <c r="N11" s="91">
        <v>1</v>
      </c>
      <c r="O11" s="91">
        <v>1</v>
      </c>
      <c r="P11" s="91">
        <v>1</v>
      </c>
      <c r="Q11" s="91">
        <v>1</v>
      </c>
      <c r="R11" s="91">
        <v>1</v>
      </c>
      <c r="S11" s="91">
        <v>1</v>
      </c>
      <c r="T11" s="91">
        <v>1</v>
      </c>
      <c r="U11" s="91">
        <v>1</v>
      </c>
      <c r="V11" s="91">
        <v>1</v>
      </c>
      <c r="W11" s="91">
        <v>1</v>
      </c>
      <c r="X11" s="91">
        <v>1</v>
      </c>
      <c r="Y11" s="91">
        <v>1</v>
      </c>
      <c r="Z11" s="91">
        <v>1</v>
      </c>
      <c r="AA11" s="91">
        <v>1</v>
      </c>
      <c r="AB11" s="91">
        <v>1</v>
      </c>
      <c r="AC11" s="91"/>
      <c r="AD11" s="91"/>
      <c r="AE11" s="91">
        <v>1</v>
      </c>
      <c r="AF11" s="91"/>
      <c r="AG11" s="91"/>
      <c r="AH11" s="91"/>
      <c r="AI11" s="91"/>
      <c r="AJ11" s="91"/>
      <c r="AK11" s="91">
        <v>1</v>
      </c>
      <c r="AL11" s="91">
        <v>1</v>
      </c>
      <c r="AM11" s="91">
        <v>1</v>
      </c>
      <c r="AN11" s="92"/>
      <c r="AO11" s="188">
        <f>AM11/AB11</f>
        <v>1</v>
      </c>
      <c r="AP11" s="177">
        <v>0.8125</v>
      </c>
      <c r="AQ11" s="276" t="s">
        <v>246</v>
      </c>
      <c r="AR11" s="279" t="s">
        <v>247</v>
      </c>
      <c r="AS11" s="279" t="s">
        <v>248</v>
      </c>
      <c r="AT11" s="276" t="s">
        <v>249</v>
      </c>
      <c r="AU11" s="260" t="s">
        <v>250</v>
      </c>
    </row>
    <row r="12" spans="1:47" s="78" customFormat="1" ht="32.25" customHeight="1">
      <c r="A12" s="289"/>
      <c r="B12" s="286"/>
      <c r="C12" s="274"/>
      <c r="D12" s="274"/>
      <c r="E12" s="274"/>
      <c r="F12" s="274"/>
      <c r="G12" s="99" t="s">
        <v>9</v>
      </c>
      <c r="H12" s="84">
        <f>+L12+R12+X12+AB12+AE12</f>
        <v>1261832506</v>
      </c>
      <c r="I12" s="84">
        <v>168507479</v>
      </c>
      <c r="J12" s="84">
        <v>168507479</v>
      </c>
      <c r="K12" s="84">
        <v>162736812</v>
      </c>
      <c r="L12" s="84">
        <v>161402141</v>
      </c>
      <c r="M12" s="84">
        <v>162276000</v>
      </c>
      <c r="N12" s="84">
        <v>162276000</v>
      </c>
      <c r="O12" s="84">
        <v>162276000</v>
      </c>
      <c r="P12" s="84">
        <v>199493966</v>
      </c>
      <c r="Q12" s="84">
        <v>199493966</v>
      </c>
      <c r="R12" s="84">
        <v>199493966</v>
      </c>
      <c r="S12" s="84">
        <v>252000000</v>
      </c>
      <c r="T12" s="84">
        <v>252000000</v>
      </c>
      <c r="U12" s="84">
        <v>252000000</v>
      </c>
      <c r="V12" s="84">
        <v>252000000</v>
      </c>
      <c r="W12" s="84">
        <v>272746399</v>
      </c>
      <c r="X12" s="84">
        <v>261034399</v>
      </c>
      <c r="Y12" s="84">
        <v>288238000</v>
      </c>
      <c r="Z12" s="84">
        <v>288238000</v>
      </c>
      <c r="AA12" s="84">
        <v>288238000</v>
      </c>
      <c r="AB12" s="84">
        <v>334172000</v>
      </c>
      <c r="AC12" s="84"/>
      <c r="AD12" s="84"/>
      <c r="AE12" s="84">
        <v>305730000</v>
      </c>
      <c r="AF12" s="84"/>
      <c r="AG12" s="84"/>
      <c r="AH12" s="84"/>
      <c r="AI12" s="84"/>
      <c r="AJ12" s="84"/>
      <c r="AK12" s="84">
        <v>287462000</v>
      </c>
      <c r="AL12" s="84">
        <v>287462000</v>
      </c>
      <c r="AM12" s="84">
        <v>287462000</v>
      </c>
      <c r="AN12" s="85"/>
      <c r="AO12" s="188">
        <f>AM12/AB12</f>
        <v>0.8602216822474654</v>
      </c>
      <c r="AP12" s="177">
        <f>(L12+R12+X12+AM12)/H12</f>
        <v>0.7206919315169393</v>
      </c>
      <c r="AQ12" s="277"/>
      <c r="AR12" s="280"/>
      <c r="AS12" s="280"/>
      <c r="AT12" s="277"/>
      <c r="AU12" s="261"/>
    </row>
    <row r="13" spans="1:47" s="78" customFormat="1" ht="32.25" customHeight="1">
      <c r="A13" s="289"/>
      <c r="B13" s="286"/>
      <c r="C13" s="274"/>
      <c r="D13" s="274"/>
      <c r="E13" s="274"/>
      <c r="F13" s="274"/>
      <c r="G13" s="100" t="s">
        <v>10</v>
      </c>
      <c r="H13" s="108">
        <v>0</v>
      </c>
      <c r="I13" s="108">
        <v>0</v>
      </c>
      <c r="J13" s="108">
        <v>0</v>
      </c>
      <c r="K13" s="108">
        <v>0</v>
      </c>
      <c r="L13" s="108">
        <v>0</v>
      </c>
      <c r="M13" s="108">
        <v>0</v>
      </c>
      <c r="N13" s="108">
        <v>0</v>
      </c>
      <c r="O13" s="108">
        <v>0</v>
      </c>
      <c r="P13" s="108">
        <v>0</v>
      </c>
      <c r="Q13" s="108">
        <v>0</v>
      </c>
      <c r="R13" s="108">
        <v>0</v>
      </c>
      <c r="S13" s="108">
        <v>0</v>
      </c>
      <c r="T13" s="108">
        <v>0</v>
      </c>
      <c r="U13" s="108">
        <v>0</v>
      </c>
      <c r="V13" s="108">
        <v>0</v>
      </c>
      <c r="W13" s="108">
        <v>0</v>
      </c>
      <c r="X13" s="108">
        <v>0</v>
      </c>
      <c r="Y13" s="108">
        <v>0</v>
      </c>
      <c r="Z13" s="108">
        <v>0</v>
      </c>
      <c r="AA13" s="108">
        <v>0</v>
      </c>
      <c r="AB13" s="108">
        <v>0</v>
      </c>
      <c r="AC13" s="87"/>
      <c r="AD13" s="87"/>
      <c r="AE13" s="108">
        <v>0</v>
      </c>
      <c r="AF13" s="87"/>
      <c r="AG13" s="87"/>
      <c r="AH13" s="87"/>
      <c r="AI13" s="87"/>
      <c r="AJ13" s="87"/>
      <c r="AK13" s="108">
        <v>0</v>
      </c>
      <c r="AL13" s="108">
        <v>0</v>
      </c>
      <c r="AM13" s="108">
        <v>0</v>
      </c>
      <c r="AN13" s="89"/>
      <c r="AO13" s="88"/>
      <c r="AP13" s="88"/>
      <c r="AQ13" s="277"/>
      <c r="AR13" s="280"/>
      <c r="AS13" s="280"/>
      <c r="AT13" s="277"/>
      <c r="AU13" s="261"/>
    </row>
    <row r="14" spans="1:47" s="78" customFormat="1" ht="32.25" customHeight="1">
      <c r="A14" s="289"/>
      <c r="B14" s="286"/>
      <c r="C14" s="274"/>
      <c r="D14" s="274"/>
      <c r="E14" s="274"/>
      <c r="F14" s="274"/>
      <c r="G14" s="99" t="s">
        <v>11</v>
      </c>
      <c r="H14" s="84">
        <v>0</v>
      </c>
      <c r="I14" s="84">
        <v>0</v>
      </c>
      <c r="J14" s="84">
        <v>0</v>
      </c>
      <c r="K14" s="84">
        <v>0</v>
      </c>
      <c r="L14" s="84">
        <v>0</v>
      </c>
      <c r="M14" s="84">
        <v>53096983</v>
      </c>
      <c r="N14" s="84">
        <v>53096983</v>
      </c>
      <c r="O14" s="84">
        <v>53096983</v>
      </c>
      <c r="P14" s="84">
        <v>53096983</v>
      </c>
      <c r="Q14" s="84">
        <v>53096983</v>
      </c>
      <c r="R14" s="84">
        <v>53096983</v>
      </c>
      <c r="S14" s="84">
        <v>15734000</v>
      </c>
      <c r="T14" s="84">
        <v>15734000</v>
      </c>
      <c r="U14" s="84">
        <v>15734000</v>
      </c>
      <c r="V14" s="84">
        <v>15734000</v>
      </c>
      <c r="W14" s="84">
        <v>15734000</v>
      </c>
      <c r="X14" s="84">
        <v>15734000</v>
      </c>
      <c r="Y14" s="84">
        <v>35513067</v>
      </c>
      <c r="Z14" s="84">
        <v>35513067</v>
      </c>
      <c r="AA14" s="84">
        <v>35513067</v>
      </c>
      <c r="AB14" s="180">
        <v>35513067</v>
      </c>
      <c r="AC14" s="84"/>
      <c r="AD14" s="84"/>
      <c r="AE14" s="84">
        <v>0</v>
      </c>
      <c r="AF14" s="84"/>
      <c r="AG14" s="84"/>
      <c r="AH14" s="84"/>
      <c r="AI14" s="84"/>
      <c r="AJ14" s="84"/>
      <c r="AK14" s="84">
        <v>35513067</v>
      </c>
      <c r="AL14" s="180">
        <v>35513067</v>
      </c>
      <c r="AM14" s="180">
        <v>35513067</v>
      </c>
      <c r="AN14" s="84"/>
      <c r="AO14" s="84"/>
      <c r="AP14" s="84"/>
      <c r="AQ14" s="277"/>
      <c r="AR14" s="280"/>
      <c r="AS14" s="280"/>
      <c r="AT14" s="277"/>
      <c r="AU14" s="261"/>
    </row>
    <row r="15" spans="1:47" s="78" customFormat="1" ht="32.25" customHeight="1">
      <c r="A15" s="289"/>
      <c r="B15" s="286"/>
      <c r="C15" s="274"/>
      <c r="D15" s="274"/>
      <c r="E15" s="274"/>
      <c r="F15" s="274"/>
      <c r="G15" s="100" t="s">
        <v>12</v>
      </c>
      <c r="H15" s="90">
        <v>1</v>
      </c>
      <c r="I15" s="90">
        <v>1</v>
      </c>
      <c r="J15" s="90">
        <v>1</v>
      </c>
      <c r="K15" s="90">
        <v>1</v>
      </c>
      <c r="L15" s="90">
        <v>1</v>
      </c>
      <c r="M15" s="90">
        <v>1</v>
      </c>
      <c r="N15" s="90">
        <v>1</v>
      </c>
      <c r="O15" s="90">
        <v>1</v>
      </c>
      <c r="P15" s="90">
        <v>1</v>
      </c>
      <c r="Q15" s="90">
        <v>1</v>
      </c>
      <c r="R15" s="90">
        <v>1</v>
      </c>
      <c r="S15" s="90">
        <v>1</v>
      </c>
      <c r="T15" s="90">
        <v>1</v>
      </c>
      <c r="U15" s="90">
        <v>1</v>
      </c>
      <c r="V15" s="90">
        <v>1</v>
      </c>
      <c r="W15" s="90">
        <v>1</v>
      </c>
      <c r="X15" s="90">
        <v>1</v>
      </c>
      <c r="Y15" s="90">
        <v>1</v>
      </c>
      <c r="Z15" s="90">
        <v>1</v>
      </c>
      <c r="AA15" s="90">
        <v>1</v>
      </c>
      <c r="AB15" s="90">
        <v>1</v>
      </c>
      <c r="AC15" s="90"/>
      <c r="AD15" s="90"/>
      <c r="AE15" s="90">
        <v>1</v>
      </c>
      <c r="AF15" s="90"/>
      <c r="AG15" s="90"/>
      <c r="AH15" s="90"/>
      <c r="AI15" s="90"/>
      <c r="AJ15" s="90"/>
      <c r="AK15" s="90">
        <v>1</v>
      </c>
      <c r="AL15" s="90">
        <v>1</v>
      </c>
      <c r="AM15" s="90">
        <v>1</v>
      </c>
      <c r="AN15" s="89"/>
      <c r="AO15" s="86"/>
      <c r="AP15" s="86"/>
      <c r="AQ15" s="277"/>
      <c r="AR15" s="280"/>
      <c r="AS15" s="280"/>
      <c r="AT15" s="277"/>
      <c r="AU15" s="261"/>
    </row>
    <row r="16" spans="1:47" s="78" customFormat="1" ht="32.25" customHeight="1" thickBot="1">
      <c r="A16" s="289"/>
      <c r="B16" s="287"/>
      <c r="C16" s="275"/>
      <c r="D16" s="275"/>
      <c r="E16" s="275"/>
      <c r="F16" s="275"/>
      <c r="G16" s="102" t="s">
        <v>13</v>
      </c>
      <c r="H16" s="106">
        <f>+H12+H14</f>
        <v>1261832506</v>
      </c>
      <c r="I16" s="106">
        <f aca="true" t="shared" si="0" ref="I16:AK16">+I12+I14</f>
        <v>168507479</v>
      </c>
      <c r="J16" s="106">
        <f t="shared" si="0"/>
        <v>168507479</v>
      </c>
      <c r="K16" s="106">
        <f t="shared" si="0"/>
        <v>162736812</v>
      </c>
      <c r="L16" s="106">
        <f t="shared" si="0"/>
        <v>161402141</v>
      </c>
      <c r="M16" s="106">
        <f t="shared" si="0"/>
        <v>215372983</v>
      </c>
      <c r="N16" s="106">
        <f t="shared" si="0"/>
        <v>215372983</v>
      </c>
      <c r="O16" s="106">
        <f t="shared" si="0"/>
        <v>215372983</v>
      </c>
      <c r="P16" s="106">
        <f t="shared" si="0"/>
        <v>252590949</v>
      </c>
      <c r="Q16" s="106">
        <f t="shared" si="0"/>
        <v>252590949</v>
      </c>
      <c r="R16" s="106">
        <f t="shared" si="0"/>
        <v>252590949</v>
      </c>
      <c r="S16" s="106">
        <f t="shared" si="0"/>
        <v>267734000</v>
      </c>
      <c r="T16" s="106">
        <f t="shared" si="0"/>
        <v>267734000</v>
      </c>
      <c r="U16" s="106">
        <f t="shared" si="0"/>
        <v>267734000</v>
      </c>
      <c r="V16" s="106">
        <f t="shared" si="0"/>
        <v>267734000</v>
      </c>
      <c r="W16" s="106">
        <f t="shared" si="0"/>
        <v>288480399</v>
      </c>
      <c r="X16" s="106">
        <f t="shared" si="0"/>
        <v>276768399</v>
      </c>
      <c r="Y16" s="106">
        <f t="shared" si="0"/>
        <v>323751067</v>
      </c>
      <c r="Z16" s="106">
        <f t="shared" si="0"/>
        <v>323751067</v>
      </c>
      <c r="AA16" s="106">
        <f>+AA12+AA14</f>
        <v>323751067</v>
      </c>
      <c r="AB16" s="106">
        <f t="shared" si="0"/>
        <v>369685067</v>
      </c>
      <c r="AC16" s="106">
        <f t="shared" si="0"/>
        <v>0</v>
      </c>
      <c r="AD16" s="106">
        <f t="shared" si="0"/>
        <v>0</v>
      </c>
      <c r="AE16" s="106">
        <f t="shared" si="0"/>
        <v>305730000</v>
      </c>
      <c r="AF16" s="106">
        <f t="shared" si="0"/>
        <v>0</v>
      </c>
      <c r="AG16" s="106">
        <f t="shared" si="0"/>
        <v>0</v>
      </c>
      <c r="AH16" s="106">
        <f t="shared" si="0"/>
        <v>0</v>
      </c>
      <c r="AI16" s="106">
        <f t="shared" si="0"/>
        <v>0</v>
      </c>
      <c r="AJ16" s="106">
        <f t="shared" si="0"/>
        <v>0</v>
      </c>
      <c r="AK16" s="106">
        <f t="shared" si="0"/>
        <v>322975067</v>
      </c>
      <c r="AL16" s="106">
        <f>+AL12+AL14</f>
        <v>322975067</v>
      </c>
      <c r="AM16" s="106">
        <f>+AM12+AM14</f>
        <v>322975067</v>
      </c>
      <c r="AN16" s="107"/>
      <c r="AO16" s="93"/>
      <c r="AP16" s="93"/>
      <c r="AQ16" s="278"/>
      <c r="AR16" s="281"/>
      <c r="AS16" s="281"/>
      <c r="AT16" s="278"/>
      <c r="AU16" s="262"/>
    </row>
    <row r="17" spans="1:47" s="78" customFormat="1" ht="32.25" customHeight="1">
      <c r="A17" s="289"/>
      <c r="B17" s="285">
        <v>2</v>
      </c>
      <c r="C17" s="273" t="s">
        <v>101</v>
      </c>
      <c r="D17" s="273" t="s">
        <v>185</v>
      </c>
      <c r="E17" s="273">
        <v>544</v>
      </c>
      <c r="F17" s="273">
        <v>185</v>
      </c>
      <c r="G17" s="101" t="s">
        <v>8</v>
      </c>
      <c r="H17" s="91">
        <v>8</v>
      </c>
      <c r="I17" s="91">
        <v>8</v>
      </c>
      <c r="J17" s="91">
        <v>8</v>
      </c>
      <c r="K17" s="91">
        <v>8</v>
      </c>
      <c r="L17" s="91">
        <v>8</v>
      </c>
      <c r="M17" s="91">
        <v>8</v>
      </c>
      <c r="N17" s="91">
        <v>8</v>
      </c>
      <c r="O17" s="91">
        <v>8</v>
      </c>
      <c r="P17" s="91">
        <v>8</v>
      </c>
      <c r="Q17" s="91">
        <v>8</v>
      </c>
      <c r="R17" s="91">
        <v>8</v>
      </c>
      <c r="S17" s="91">
        <v>8</v>
      </c>
      <c r="T17" s="91">
        <v>8</v>
      </c>
      <c r="U17" s="91">
        <v>8</v>
      </c>
      <c r="V17" s="91">
        <v>8</v>
      </c>
      <c r="W17" s="91">
        <v>8</v>
      </c>
      <c r="X17" s="91">
        <v>8</v>
      </c>
      <c r="Y17" s="91">
        <v>8</v>
      </c>
      <c r="Z17" s="91">
        <v>8</v>
      </c>
      <c r="AA17" s="91">
        <v>8</v>
      </c>
      <c r="AB17" s="91">
        <v>8</v>
      </c>
      <c r="AC17" s="91"/>
      <c r="AD17" s="91"/>
      <c r="AE17" s="91">
        <v>8</v>
      </c>
      <c r="AF17" s="91"/>
      <c r="AG17" s="91"/>
      <c r="AH17" s="91"/>
      <c r="AI17" s="91"/>
      <c r="AJ17" s="91"/>
      <c r="AK17" s="91">
        <v>8</v>
      </c>
      <c r="AL17" s="91">
        <v>8</v>
      </c>
      <c r="AM17" s="91">
        <v>8</v>
      </c>
      <c r="AN17" s="92"/>
      <c r="AO17" s="188">
        <f>AM17/AB17</f>
        <v>1</v>
      </c>
      <c r="AP17" s="177">
        <v>0.8125</v>
      </c>
      <c r="AQ17" s="276" t="s">
        <v>266</v>
      </c>
      <c r="AR17" s="279" t="s">
        <v>247</v>
      </c>
      <c r="AS17" s="279" t="s">
        <v>248</v>
      </c>
      <c r="AT17" s="276" t="s">
        <v>267</v>
      </c>
      <c r="AU17" s="260" t="s">
        <v>269</v>
      </c>
    </row>
    <row r="18" spans="1:47" s="78" customFormat="1" ht="32.25" customHeight="1">
      <c r="A18" s="289"/>
      <c r="B18" s="286"/>
      <c r="C18" s="274"/>
      <c r="D18" s="274"/>
      <c r="E18" s="274"/>
      <c r="F18" s="274"/>
      <c r="G18" s="99" t="s">
        <v>9</v>
      </c>
      <c r="H18" s="84">
        <f>+L18+R18+X18+AB18+AE18</f>
        <v>5094123270</v>
      </c>
      <c r="I18" s="84">
        <v>705875987</v>
      </c>
      <c r="J18" s="84">
        <v>705875987</v>
      </c>
      <c r="K18" s="84">
        <v>705875987</v>
      </c>
      <c r="L18" s="84">
        <v>658128467</v>
      </c>
      <c r="M18" s="84">
        <v>1097892000</v>
      </c>
      <c r="N18" s="84">
        <v>1097892000</v>
      </c>
      <c r="O18" s="84">
        <v>1097892000</v>
      </c>
      <c r="P18" s="84">
        <v>1148167135</v>
      </c>
      <c r="Q18" s="84">
        <v>1147711188</v>
      </c>
      <c r="R18" s="84">
        <v>1092997319</v>
      </c>
      <c r="S18" s="84">
        <v>930000000</v>
      </c>
      <c r="T18" s="84">
        <v>930000000</v>
      </c>
      <c r="U18" s="84">
        <v>930000000</v>
      </c>
      <c r="V18" s="84">
        <v>929544053</v>
      </c>
      <c r="W18" s="84">
        <v>1129135937</v>
      </c>
      <c r="X18" s="84">
        <v>1088811484</v>
      </c>
      <c r="Y18" s="84">
        <v>1210530000</v>
      </c>
      <c r="Z18" s="84">
        <v>1210530000</v>
      </c>
      <c r="AA18" s="84">
        <v>1210530000</v>
      </c>
      <c r="AB18" s="180">
        <v>1162652000</v>
      </c>
      <c r="AC18" s="84"/>
      <c r="AD18" s="84"/>
      <c r="AE18" s="84">
        <v>1091534000</v>
      </c>
      <c r="AF18" s="84"/>
      <c r="AG18" s="84"/>
      <c r="AH18" s="84"/>
      <c r="AI18" s="84"/>
      <c r="AJ18" s="84"/>
      <c r="AK18" s="84">
        <v>759000939</v>
      </c>
      <c r="AL18" s="84">
        <v>1003050534</v>
      </c>
      <c r="AM18" s="84">
        <v>1004755464</v>
      </c>
      <c r="AN18" s="85"/>
      <c r="AO18" s="188">
        <f>AM18/AB18</f>
        <v>0.864192779954793</v>
      </c>
      <c r="AP18" s="177">
        <f>(L18+R18+X18+AM18)/H18</f>
        <v>0.7547309969199076</v>
      </c>
      <c r="AQ18" s="277"/>
      <c r="AR18" s="280"/>
      <c r="AS18" s="280"/>
      <c r="AT18" s="277"/>
      <c r="AU18" s="261"/>
    </row>
    <row r="19" spans="1:47" s="78" customFormat="1" ht="32.25" customHeight="1">
      <c r="A19" s="289"/>
      <c r="B19" s="286"/>
      <c r="C19" s="274"/>
      <c r="D19" s="274"/>
      <c r="E19" s="274"/>
      <c r="F19" s="274"/>
      <c r="G19" s="100" t="s">
        <v>10</v>
      </c>
      <c r="H19" s="108">
        <v>0</v>
      </c>
      <c r="I19" s="108">
        <v>0</v>
      </c>
      <c r="J19" s="108">
        <v>0</v>
      </c>
      <c r="K19" s="108">
        <v>0</v>
      </c>
      <c r="L19" s="108">
        <v>0</v>
      </c>
      <c r="M19" s="108">
        <v>0</v>
      </c>
      <c r="N19" s="108">
        <v>0</v>
      </c>
      <c r="O19" s="108">
        <v>0</v>
      </c>
      <c r="P19" s="108">
        <v>0</v>
      </c>
      <c r="Q19" s="108">
        <v>0</v>
      </c>
      <c r="R19" s="108">
        <v>0</v>
      </c>
      <c r="S19" s="108">
        <v>0</v>
      </c>
      <c r="T19" s="108">
        <v>0</v>
      </c>
      <c r="U19" s="108">
        <v>0</v>
      </c>
      <c r="V19" s="108">
        <v>0</v>
      </c>
      <c r="W19" s="108">
        <v>0</v>
      </c>
      <c r="X19" s="108">
        <v>0</v>
      </c>
      <c r="Y19" s="108">
        <v>0</v>
      </c>
      <c r="Z19" s="108">
        <v>0</v>
      </c>
      <c r="AA19" s="108">
        <v>0</v>
      </c>
      <c r="AB19" s="108">
        <v>0</v>
      </c>
      <c r="AC19" s="87"/>
      <c r="AD19" s="87"/>
      <c r="AE19" s="108">
        <v>0</v>
      </c>
      <c r="AF19" s="87"/>
      <c r="AG19" s="87"/>
      <c r="AH19" s="87"/>
      <c r="AI19" s="87"/>
      <c r="AJ19" s="87"/>
      <c r="AK19" s="108">
        <v>0</v>
      </c>
      <c r="AL19" s="108">
        <v>0</v>
      </c>
      <c r="AM19" s="108">
        <v>0</v>
      </c>
      <c r="AN19" s="89"/>
      <c r="AO19" s="88"/>
      <c r="AP19" s="88"/>
      <c r="AQ19" s="277"/>
      <c r="AR19" s="280"/>
      <c r="AS19" s="280"/>
      <c r="AT19" s="277"/>
      <c r="AU19" s="261"/>
    </row>
    <row r="20" spans="1:47" s="78" customFormat="1" ht="32.25" customHeight="1">
      <c r="A20" s="289"/>
      <c r="B20" s="286"/>
      <c r="C20" s="274"/>
      <c r="D20" s="274"/>
      <c r="E20" s="274"/>
      <c r="F20" s="274"/>
      <c r="G20" s="99" t="s">
        <v>11</v>
      </c>
      <c r="H20" s="84">
        <v>0</v>
      </c>
      <c r="I20" s="84">
        <v>0</v>
      </c>
      <c r="J20" s="84">
        <v>0</v>
      </c>
      <c r="K20" s="84">
        <v>0</v>
      </c>
      <c r="L20" s="84">
        <v>0</v>
      </c>
      <c r="M20" s="84">
        <v>318286468</v>
      </c>
      <c r="N20" s="84">
        <v>318286468</v>
      </c>
      <c r="O20" s="84">
        <v>318286464</v>
      </c>
      <c r="P20" s="84">
        <v>318286464</v>
      </c>
      <c r="Q20" s="84">
        <v>318286464</v>
      </c>
      <c r="R20" s="84">
        <v>317565913</v>
      </c>
      <c r="S20" s="84">
        <v>436904494</v>
      </c>
      <c r="T20" s="84">
        <v>436904494</v>
      </c>
      <c r="U20" s="84">
        <v>436904494</v>
      </c>
      <c r="V20" s="84">
        <v>432142626</v>
      </c>
      <c r="W20" s="84">
        <v>432057593</v>
      </c>
      <c r="X20" s="84">
        <v>432057593</v>
      </c>
      <c r="Y20" s="84">
        <v>338177577</v>
      </c>
      <c r="Z20" s="84">
        <v>338177577</v>
      </c>
      <c r="AA20" s="84">
        <v>338177577</v>
      </c>
      <c r="AB20" s="180">
        <v>338177577</v>
      </c>
      <c r="AC20" s="84"/>
      <c r="AD20" s="84"/>
      <c r="AE20" s="84">
        <v>0</v>
      </c>
      <c r="AF20" s="84"/>
      <c r="AG20" s="84"/>
      <c r="AH20" s="84"/>
      <c r="AI20" s="84"/>
      <c r="AJ20" s="84"/>
      <c r="AK20" s="84">
        <v>132860803</v>
      </c>
      <c r="AL20" s="180">
        <v>335282920</v>
      </c>
      <c r="AM20" s="180">
        <v>338177577</v>
      </c>
      <c r="AN20" s="84"/>
      <c r="AO20" s="86"/>
      <c r="AP20" s="88"/>
      <c r="AQ20" s="277"/>
      <c r="AR20" s="280"/>
      <c r="AS20" s="280"/>
      <c r="AT20" s="277"/>
      <c r="AU20" s="261"/>
    </row>
    <row r="21" spans="1:47" s="78" customFormat="1" ht="32.25" customHeight="1">
      <c r="A21" s="289"/>
      <c r="B21" s="286"/>
      <c r="C21" s="274"/>
      <c r="D21" s="274"/>
      <c r="E21" s="274"/>
      <c r="F21" s="274"/>
      <c r="G21" s="100" t="s">
        <v>12</v>
      </c>
      <c r="H21" s="90">
        <v>8</v>
      </c>
      <c r="I21" s="90">
        <v>8</v>
      </c>
      <c r="J21" s="90">
        <v>8</v>
      </c>
      <c r="K21" s="90">
        <v>8</v>
      </c>
      <c r="L21" s="90">
        <v>8</v>
      </c>
      <c r="M21" s="90">
        <v>8</v>
      </c>
      <c r="N21" s="90">
        <v>8</v>
      </c>
      <c r="O21" s="90">
        <v>8</v>
      </c>
      <c r="P21" s="90">
        <v>8</v>
      </c>
      <c r="Q21" s="90">
        <v>8</v>
      </c>
      <c r="R21" s="90">
        <v>8</v>
      </c>
      <c r="S21" s="90">
        <v>8</v>
      </c>
      <c r="T21" s="90">
        <v>8</v>
      </c>
      <c r="U21" s="90">
        <v>8</v>
      </c>
      <c r="V21" s="90">
        <v>8</v>
      </c>
      <c r="W21" s="90">
        <v>8</v>
      </c>
      <c r="X21" s="90">
        <v>8</v>
      </c>
      <c r="Y21" s="90">
        <v>8</v>
      </c>
      <c r="Z21" s="90">
        <v>8</v>
      </c>
      <c r="AA21" s="90">
        <v>8</v>
      </c>
      <c r="AB21" s="90">
        <v>8</v>
      </c>
      <c r="AC21" s="90"/>
      <c r="AD21" s="90"/>
      <c r="AE21" s="90">
        <v>8</v>
      </c>
      <c r="AF21" s="90"/>
      <c r="AG21" s="90"/>
      <c r="AH21" s="90"/>
      <c r="AI21" s="90"/>
      <c r="AJ21" s="90"/>
      <c r="AK21" s="90">
        <v>8</v>
      </c>
      <c r="AL21" s="90">
        <v>8</v>
      </c>
      <c r="AM21" s="90">
        <v>8</v>
      </c>
      <c r="AN21" s="89"/>
      <c r="AO21" s="86"/>
      <c r="AP21" s="86"/>
      <c r="AQ21" s="277"/>
      <c r="AR21" s="280"/>
      <c r="AS21" s="280"/>
      <c r="AT21" s="277"/>
      <c r="AU21" s="261"/>
    </row>
    <row r="22" spans="1:47" s="78" customFormat="1" ht="32.25" customHeight="1" thickBot="1">
      <c r="A22" s="289"/>
      <c r="B22" s="287"/>
      <c r="C22" s="275"/>
      <c r="D22" s="275"/>
      <c r="E22" s="275"/>
      <c r="F22" s="275"/>
      <c r="G22" s="102" t="s">
        <v>13</v>
      </c>
      <c r="H22" s="106">
        <f>+H18+H20</f>
        <v>5094123270</v>
      </c>
      <c r="I22" s="106">
        <f aca="true" t="shared" si="1" ref="I22:AK22">+I18+I20</f>
        <v>705875987</v>
      </c>
      <c r="J22" s="106">
        <f t="shared" si="1"/>
        <v>705875987</v>
      </c>
      <c r="K22" s="106">
        <f t="shared" si="1"/>
        <v>705875987</v>
      </c>
      <c r="L22" s="106">
        <f t="shared" si="1"/>
        <v>658128467</v>
      </c>
      <c r="M22" s="106">
        <f t="shared" si="1"/>
        <v>1416178468</v>
      </c>
      <c r="N22" s="106">
        <f t="shared" si="1"/>
        <v>1416178468</v>
      </c>
      <c r="O22" s="106">
        <f t="shared" si="1"/>
        <v>1416178464</v>
      </c>
      <c r="P22" s="106">
        <f t="shared" si="1"/>
        <v>1466453599</v>
      </c>
      <c r="Q22" s="106">
        <f t="shared" si="1"/>
        <v>1465997652</v>
      </c>
      <c r="R22" s="106">
        <f t="shared" si="1"/>
        <v>1410563232</v>
      </c>
      <c r="S22" s="106">
        <f t="shared" si="1"/>
        <v>1366904494</v>
      </c>
      <c r="T22" s="106">
        <f t="shared" si="1"/>
        <v>1366904494</v>
      </c>
      <c r="U22" s="106">
        <f t="shared" si="1"/>
        <v>1366904494</v>
      </c>
      <c r="V22" s="106">
        <f t="shared" si="1"/>
        <v>1361686679</v>
      </c>
      <c r="W22" s="106">
        <f t="shared" si="1"/>
        <v>1561193530</v>
      </c>
      <c r="X22" s="106">
        <f t="shared" si="1"/>
        <v>1520869077</v>
      </c>
      <c r="Y22" s="106">
        <f t="shared" si="1"/>
        <v>1548707577</v>
      </c>
      <c r="Z22" s="106">
        <f t="shared" si="1"/>
        <v>1548707577</v>
      </c>
      <c r="AA22" s="106">
        <f>+AA18+AA20</f>
        <v>1548707577</v>
      </c>
      <c r="AB22" s="106">
        <f t="shared" si="1"/>
        <v>1500829577</v>
      </c>
      <c r="AC22" s="106">
        <f t="shared" si="1"/>
        <v>0</v>
      </c>
      <c r="AD22" s="106">
        <f t="shared" si="1"/>
        <v>0</v>
      </c>
      <c r="AE22" s="106">
        <f t="shared" si="1"/>
        <v>1091534000</v>
      </c>
      <c r="AF22" s="106">
        <f t="shared" si="1"/>
        <v>0</v>
      </c>
      <c r="AG22" s="106">
        <f t="shared" si="1"/>
        <v>0</v>
      </c>
      <c r="AH22" s="106">
        <f t="shared" si="1"/>
        <v>0</v>
      </c>
      <c r="AI22" s="106">
        <f t="shared" si="1"/>
        <v>0</v>
      </c>
      <c r="AJ22" s="106">
        <f t="shared" si="1"/>
        <v>0</v>
      </c>
      <c r="AK22" s="106">
        <f t="shared" si="1"/>
        <v>891861742</v>
      </c>
      <c r="AL22" s="106">
        <f>+AL18+AL20</f>
        <v>1338333454</v>
      </c>
      <c r="AM22" s="106">
        <f>+AM18+AM20</f>
        <v>1342933041</v>
      </c>
      <c r="AN22" s="107"/>
      <c r="AO22" s="93"/>
      <c r="AP22" s="93"/>
      <c r="AQ22" s="278"/>
      <c r="AR22" s="281"/>
      <c r="AS22" s="281"/>
      <c r="AT22" s="278"/>
      <c r="AU22" s="262"/>
    </row>
    <row r="23" spans="1:47" s="78" customFormat="1" ht="32.25" customHeight="1">
      <c r="A23" s="289"/>
      <c r="B23" s="285">
        <v>3</v>
      </c>
      <c r="C23" s="273" t="s">
        <v>100</v>
      </c>
      <c r="D23" s="273" t="s">
        <v>185</v>
      </c>
      <c r="E23" s="273">
        <v>544</v>
      </c>
      <c r="F23" s="273">
        <v>185</v>
      </c>
      <c r="G23" s="101" t="s">
        <v>8</v>
      </c>
      <c r="H23" s="109">
        <v>1</v>
      </c>
      <c r="I23" s="109">
        <v>1</v>
      </c>
      <c r="J23" s="109">
        <v>1</v>
      </c>
      <c r="K23" s="109">
        <v>1</v>
      </c>
      <c r="L23" s="109">
        <v>1</v>
      </c>
      <c r="M23" s="109">
        <v>1</v>
      </c>
      <c r="N23" s="109">
        <v>1</v>
      </c>
      <c r="O23" s="109">
        <v>1</v>
      </c>
      <c r="P23" s="109">
        <v>1</v>
      </c>
      <c r="Q23" s="109">
        <v>1</v>
      </c>
      <c r="R23" s="109">
        <v>1</v>
      </c>
      <c r="S23" s="109">
        <v>1</v>
      </c>
      <c r="T23" s="109">
        <v>1</v>
      </c>
      <c r="U23" s="109">
        <v>1</v>
      </c>
      <c r="V23" s="109">
        <v>1</v>
      </c>
      <c r="W23" s="109">
        <v>1</v>
      </c>
      <c r="X23" s="109">
        <v>1</v>
      </c>
      <c r="Y23" s="109">
        <v>1</v>
      </c>
      <c r="Z23" s="109">
        <v>1</v>
      </c>
      <c r="AA23" s="109">
        <v>1</v>
      </c>
      <c r="AB23" s="109">
        <v>1</v>
      </c>
      <c r="AC23" s="109"/>
      <c r="AD23" s="109"/>
      <c r="AE23" s="109">
        <v>1</v>
      </c>
      <c r="AF23" s="109"/>
      <c r="AG23" s="109"/>
      <c r="AH23" s="109"/>
      <c r="AI23" s="109"/>
      <c r="AJ23" s="109"/>
      <c r="AK23" s="109">
        <v>1</v>
      </c>
      <c r="AL23" s="109">
        <v>1</v>
      </c>
      <c r="AM23" s="109">
        <v>1</v>
      </c>
      <c r="AN23" s="109"/>
      <c r="AO23" s="188">
        <f>AM23/AB23</f>
        <v>1</v>
      </c>
      <c r="AP23" s="177">
        <v>0.8125</v>
      </c>
      <c r="AQ23" s="276" t="s">
        <v>270</v>
      </c>
      <c r="AR23" s="279" t="s">
        <v>247</v>
      </c>
      <c r="AS23" s="279" t="s">
        <v>248</v>
      </c>
      <c r="AT23" s="276" t="s">
        <v>271</v>
      </c>
      <c r="AU23" s="260" t="s">
        <v>272</v>
      </c>
    </row>
    <row r="24" spans="1:47" s="78" customFormat="1" ht="32.25" customHeight="1">
      <c r="A24" s="289"/>
      <c r="B24" s="286"/>
      <c r="C24" s="274"/>
      <c r="D24" s="274"/>
      <c r="E24" s="274"/>
      <c r="F24" s="274"/>
      <c r="G24" s="99" t="s">
        <v>9</v>
      </c>
      <c r="H24" s="84">
        <f>+L24+R24+X24+AB24+AE24</f>
        <v>420544427</v>
      </c>
      <c r="I24" s="84">
        <v>41116592</v>
      </c>
      <c r="J24" s="84">
        <v>41116592</v>
      </c>
      <c r="K24" s="84">
        <v>41116592</v>
      </c>
      <c r="L24" s="84">
        <v>40532394</v>
      </c>
      <c r="M24" s="84">
        <v>62667000</v>
      </c>
      <c r="N24" s="84">
        <v>62667000</v>
      </c>
      <c r="O24" s="84">
        <v>62667000</v>
      </c>
      <c r="P24" s="84">
        <v>62667000</v>
      </c>
      <c r="Q24" s="84">
        <v>62667000</v>
      </c>
      <c r="R24" s="84">
        <v>62615033</v>
      </c>
      <c r="S24" s="84">
        <v>78000000</v>
      </c>
      <c r="T24" s="84">
        <v>78000000</v>
      </c>
      <c r="U24" s="84">
        <v>78000000</v>
      </c>
      <c r="V24" s="84">
        <v>78000000</v>
      </c>
      <c r="W24" s="84">
        <v>78000000</v>
      </c>
      <c r="X24" s="84">
        <v>75409000</v>
      </c>
      <c r="Y24" s="84">
        <v>139604000</v>
      </c>
      <c r="Z24" s="84">
        <v>139604000</v>
      </c>
      <c r="AA24" s="84">
        <v>139604000</v>
      </c>
      <c r="AB24" s="84">
        <v>122792000</v>
      </c>
      <c r="AC24" s="84"/>
      <c r="AD24" s="84"/>
      <c r="AE24" s="84">
        <v>119196000</v>
      </c>
      <c r="AF24" s="84"/>
      <c r="AG24" s="84"/>
      <c r="AH24" s="84"/>
      <c r="AI24" s="84"/>
      <c r="AJ24" s="84"/>
      <c r="AK24" s="84">
        <v>114164000</v>
      </c>
      <c r="AL24" s="84">
        <v>114164000</v>
      </c>
      <c r="AM24" s="84">
        <v>114164000</v>
      </c>
      <c r="AN24" s="85"/>
      <c r="AO24" s="188">
        <f>AM24/AB24</f>
        <v>0.9297348361456772</v>
      </c>
      <c r="AP24" s="177">
        <f>(L24+R24+X24+AM24)/H24</f>
        <v>0.696051138016864</v>
      </c>
      <c r="AQ24" s="277"/>
      <c r="AR24" s="280"/>
      <c r="AS24" s="280"/>
      <c r="AT24" s="277"/>
      <c r="AU24" s="261"/>
    </row>
    <row r="25" spans="1:47" s="78" customFormat="1" ht="32.25" customHeight="1">
      <c r="A25" s="289"/>
      <c r="B25" s="286"/>
      <c r="C25" s="274"/>
      <c r="D25" s="274"/>
      <c r="E25" s="274"/>
      <c r="F25" s="274"/>
      <c r="G25" s="100" t="s">
        <v>10</v>
      </c>
      <c r="H25" s="108">
        <v>0</v>
      </c>
      <c r="I25" s="108">
        <v>0</v>
      </c>
      <c r="J25" s="108">
        <v>0</v>
      </c>
      <c r="K25" s="108">
        <v>0</v>
      </c>
      <c r="L25" s="108">
        <v>0</v>
      </c>
      <c r="M25" s="108">
        <v>0</v>
      </c>
      <c r="N25" s="108">
        <v>0</v>
      </c>
      <c r="O25" s="108">
        <v>0</v>
      </c>
      <c r="P25" s="108">
        <v>0</v>
      </c>
      <c r="Q25" s="108">
        <v>0</v>
      </c>
      <c r="R25" s="108">
        <v>0</v>
      </c>
      <c r="S25" s="108">
        <v>0</v>
      </c>
      <c r="T25" s="108">
        <v>0</v>
      </c>
      <c r="U25" s="108">
        <v>0</v>
      </c>
      <c r="V25" s="108">
        <v>0</v>
      </c>
      <c r="W25" s="108">
        <v>0</v>
      </c>
      <c r="X25" s="108">
        <v>0</v>
      </c>
      <c r="Y25" s="108">
        <v>0</v>
      </c>
      <c r="Z25" s="108">
        <v>0</v>
      </c>
      <c r="AA25" s="108">
        <v>0</v>
      </c>
      <c r="AB25" s="108">
        <v>0</v>
      </c>
      <c r="AC25" s="87"/>
      <c r="AD25" s="87"/>
      <c r="AE25" s="108">
        <v>0</v>
      </c>
      <c r="AF25" s="87"/>
      <c r="AG25" s="87"/>
      <c r="AH25" s="87"/>
      <c r="AI25" s="87"/>
      <c r="AJ25" s="87"/>
      <c r="AK25" s="108">
        <v>0</v>
      </c>
      <c r="AL25" s="108">
        <v>0</v>
      </c>
      <c r="AM25" s="108">
        <v>0</v>
      </c>
      <c r="AN25" s="89"/>
      <c r="AO25" s="88"/>
      <c r="AP25" s="88"/>
      <c r="AQ25" s="277"/>
      <c r="AR25" s="280"/>
      <c r="AS25" s="280"/>
      <c r="AT25" s="277"/>
      <c r="AU25" s="261"/>
    </row>
    <row r="26" spans="1:47" s="78" customFormat="1" ht="32.25" customHeight="1">
      <c r="A26" s="289"/>
      <c r="B26" s="286"/>
      <c r="C26" s="274"/>
      <c r="D26" s="274"/>
      <c r="E26" s="274"/>
      <c r="F26" s="274"/>
      <c r="G26" s="99" t="s">
        <v>11</v>
      </c>
      <c r="H26" s="112">
        <v>0</v>
      </c>
      <c r="I26" s="112">
        <v>0</v>
      </c>
      <c r="J26" s="112">
        <v>0</v>
      </c>
      <c r="K26" s="112">
        <v>0</v>
      </c>
      <c r="L26" s="112">
        <v>0</v>
      </c>
      <c r="M26" s="112">
        <v>12003024</v>
      </c>
      <c r="N26" s="112">
        <v>12003024</v>
      </c>
      <c r="O26" s="112">
        <v>12003022</v>
      </c>
      <c r="P26" s="112">
        <v>12003022</v>
      </c>
      <c r="Q26" s="112">
        <v>12003022</v>
      </c>
      <c r="R26" s="112">
        <v>12003022</v>
      </c>
      <c r="S26" s="112">
        <v>24860233</v>
      </c>
      <c r="T26" s="112">
        <v>24860233</v>
      </c>
      <c r="U26" s="112">
        <v>24860233</v>
      </c>
      <c r="V26" s="112">
        <v>24860233</v>
      </c>
      <c r="W26" s="112">
        <v>24860233</v>
      </c>
      <c r="X26" s="112">
        <v>24860233</v>
      </c>
      <c r="Y26" s="112">
        <v>10556866</v>
      </c>
      <c r="Z26" s="112">
        <v>10556866</v>
      </c>
      <c r="AA26" s="112">
        <v>10556866</v>
      </c>
      <c r="AB26" s="181">
        <v>10556866</v>
      </c>
      <c r="AC26" s="112"/>
      <c r="AD26" s="112"/>
      <c r="AE26" s="196">
        <v>0</v>
      </c>
      <c r="AF26" s="196"/>
      <c r="AG26" s="196"/>
      <c r="AH26" s="196"/>
      <c r="AI26" s="196"/>
      <c r="AJ26" s="196"/>
      <c r="AK26" s="112">
        <v>6135200</v>
      </c>
      <c r="AL26" s="181">
        <v>10556866</v>
      </c>
      <c r="AM26" s="181">
        <v>10556866</v>
      </c>
      <c r="AN26" s="112"/>
      <c r="AO26" s="86"/>
      <c r="AP26" s="88"/>
      <c r="AQ26" s="277"/>
      <c r="AR26" s="280"/>
      <c r="AS26" s="280"/>
      <c r="AT26" s="277"/>
      <c r="AU26" s="261"/>
    </row>
    <row r="27" spans="1:47" s="78" customFormat="1" ht="32.25" customHeight="1">
      <c r="A27" s="289"/>
      <c r="B27" s="286"/>
      <c r="C27" s="274"/>
      <c r="D27" s="274"/>
      <c r="E27" s="274"/>
      <c r="F27" s="274"/>
      <c r="G27" s="100" t="s">
        <v>12</v>
      </c>
      <c r="H27" s="110">
        <v>1</v>
      </c>
      <c r="I27" s="110">
        <v>1</v>
      </c>
      <c r="J27" s="110">
        <v>1</v>
      </c>
      <c r="K27" s="110">
        <v>1</v>
      </c>
      <c r="L27" s="110">
        <v>1</v>
      </c>
      <c r="M27" s="110">
        <v>1</v>
      </c>
      <c r="N27" s="110">
        <v>1</v>
      </c>
      <c r="O27" s="110">
        <v>1</v>
      </c>
      <c r="P27" s="110">
        <v>1</v>
      </c>
      <c r="Q27" s="110">
        <v>1</v>
      </c>
      <c r="R27" s="110">
        <v>1</v>
      </c>
      <c r="S27" s="110">
        <v>1</v>
      </c>
      <c r="T27" s="110">
        <v>1</v>
      </c>
      <c r="U27" s="110">
        <v>1</v>
      </c>
      <c r="V27" s="110">
        <v>1</v>
      </c>
      <c r="W27" s="110">
        <v>1</v>
      </c>
      <c r="X27" s="110">
        <v>1</v>
      </c>
      <c r="Y27" s="110">
        <v>1</v>
      </c>
      <c r="Z27" s="110">
        <v>1</v>
      </c>
      <c r="AA27" s="110">
        <v>1</v>
      </c>
      <c r="AB27" s="110">
        <v>1</v>
      </c>
      <c r="AC27" s="110"/>
      <c r="AD27" s="110"/>
      <c r="AE27" s="110">
        <v>1</v>
      </c>
      <c r="AF27" s="110"/>
      <c r="AG27" s="110"/>
      <c r="AH27" s="110"/>
      <c r="AI27" s="110"/>
      <c r="AJ27" s="110"/>
      <c r="AK27" s="110">
        <v>1</v>
      </c>
      <c r="AL27" s="110">
        <v>1</v>
      </c>
      <c r="AM27" s="110">
        <v>1</v>
      </c>
      <c r="AN27" s="110"/>
      <c r="AO27" s="86"/>
      <c r="AP27" s="86"/>
      <c r="AQ27" s="277"/>
      <c r="AR27" s="280"/>
      <c r="AS27" s="280"/>
      <c r="AT27" s="277"/>
      <c r="AU27" s="261"/>
    </row>
    <row r="28" spans="1:47" s="78" customFormat="1" ht="32.25" customHeight="1" thickBot="1">
      <c r="A28" s="289"/>
      <c r="B28" s="287"/>
      <c r="C28" s="275"/>
      <c r="D28" s="275"/>
      <c r="E28" s="275"/>
      <c r="F28" s="275"/>
      <c r="G28" s="102" t="s">
        <v>13</v>
      </c>
      <c r="H28" s="106">
        <f>+H24+H26</f>
        <v>420544427</v>
      </c>
      <c r="I28" s="106">
        <f aca="true" t="shared" si="2" ref="I28:AK28">+I24+I26</f>
        <v>41116592</v>
      </c>
      <c r="J28" s="106">
        <f t="shared" si="2"/>
        <v>41116592</v>
      </c>
      <c r="K28" s="106">
        <f t="shared" si="2"/>
        <v>41116592</v>
      </c>
      <c r="L28" s="106">
        <f t="shared" si="2"/>
        <v>40532394</v>
      </c>
      <c r="M28" s="106">
        <f t="shared" si="2"/>
        <v>74670024</v>
      </c>
      <c r="N28" s="106">
        <f t="shared" si="2"/>
        <v>74670024</v>
      </c>
      <c r="O28" s="106">
        <f t="shared" si="2"/>
        <v>74670022</v>
      </c>
      <c r="P28" s="106">
        <f t="shared" si="2"/>
        <v>74670022</v>
      </c>
      <c r="Q28" s="106">
        <f t="shared" si="2"/>
        <v>74670022</v>
      </c>
      <c r="R28" s="106">
        <f t="shared" si="2"/>
        <v>74618055</v>
      </c>
      <c r="S28" s="106">
        <f t="shared" si="2"/>
        <v>102860233</v>
      </c>
      <c r="T28" s="106">
        <f t="shared" si="2"/>
        <v>102860233</v>
      </c>
      <c r="U28" s="106">
        <f t="shared" si="2"/>
        <v>102860233</v>
      </c>
      <c r="V28" s="106">
        <f t="shared" si="2"/>
        <v>102860233</v>
      </c>
      <c r="W28" s="106">
        <f t="shared" si="2"/>
        <v>102860233</v>
      </c>
      <c r="X28" s="106">
        <f t="shared" si="2"/>
        <v>100269233</v>
      </c>
      <c r="Y28" s="106">
        <f t="shared" si="2"/>
        <v>150160866</v>
      </c>
      <c r="Z28" s="106">
        <f t="shared" si="2"/>
        <v>150160866</v>
      </c>
      <c r="AA28" s="106">
        <f>+AA24+AA26</f>
        <v>150160866</v>
      </c>
      <c r="AB28" s="106">
        <f t="shared" si="2"/>
        <v>133348866</v>
      </c>
      <c r="AC28" s="106">
        <f t="shared" si="2"/>
        <v>0</v>
      </c>
      <c r="AD28" s="106">
        <f t="shared" si="2"/>
        <v>0</v>
      </c>
      <c r="AE28" s="106">
        <f t="shared" si="2"/>
        <v>119196000</v>
      </c>
      <c r="AF28" s="106">
        <f t="shared" si="2"/>
        <v>0</v>
      </c>
      <c r="AG28" s="106">
        <f t="shared" si="2"/>
        <v>0</v>
      </c>
      <c r="AH28" s="106">
        <f t="shared" si="2"/>
        <v>0</v>
      </c>
      <c r="AI28" s="106">
        <f t="shared" si="2"/>
        <v>0</v>
      </c>
      <c r="AJ28" s="106">
        <f t="shared" si="2"/>
        <v>0</v>
      </c>
      <c r="AK28" s="106">
        <f t="shared" si="2"/>
        <v>120299200</v>
      </c>
      <c r="AL28" s="106">
        <f>+AL24+AL26</f>
        <v>124720866</v>
      </c>
      <c r="AM28" s="106">
        <f>+AM24+AM26</f>
        <v>124720866</v>
      </c>
      <c r="AN28" s="107"/>
      <c r="AO28" s="93"/>
      <c r="AP28" s="93"/>
      <c r="AQ28" s="278"/>
      <c r="AR28" s="281"/>
      <c r="AS28" s="281"/>
      <c r="AT28" s="278"/>
      <c r="AU28" s="262"/>
    </row>
    <row r="29" spans="1:47" s="78" customFormat="1" ht="32.25" customHeight="1">
      <c r="A29" s="289"/>
      <c r="B29" s="285">
        <v>4</v>
      </c>
      <c r="C29" s="273" t="s">
        <v>184</v>
      </c>
      <c r="D29" s="273" t="s">
        <v>186</v>
      </c>
      <c r="E29" s="273">
        <v>71</v>
      </c>
      <c r="F29" s="273">
        <v>185</v>
      </c>
      <c r="G29" s="101" t="s">
        <v>8</v>
      </c>
      <c r="H29" s="109">
        <v>0.9</v>
      </c>
      <c r="I29" s="109">
        <v>0.1</v>
      </c>
      <c r="J29" s="109">
        <v>0.1</v>
      </c>
      <c r="K29" s="109">
        <v>0.1</v>
      </c>
      <c r="L29" s="109">
        <v>0.1</v>
      </c>
      <c r="M29" s="109">
        <v>0.3</v>
      </c>
      <c r="N29" s="109">
        <v>0.3</v>
      </c>
      <c r="O29" s="109">
        <v>0.3</v>
      </c>
      <c r="P29" s="109">
        <v>0.3</v>
      </c>
      <c r="Q29" s="109">
        <v>0.3</v>
      </c>
      <c r="R29" s="109">
        <v>0.3</v>
      </c>
      <c r="S29" s="109">
        <v>0.55</v>
      </c>
      <c r="T29" s="109">
        <v>0.55</v>
      </c>
      <c r="U29" s="109">
        <v>0.55</v>
      </c>
      <c r="V29" s="109">
        <v>0.52</v>
      </c>
      <c r="W29" s="109">
        <v>0.52</v>
      </c>
      <c r="X29" s="109">
        <v>0.52</v>
      </c>
      <c r="Y29" s="91">
        <v>0</v>
      </c>
      <c r="Z29" s="91">
        <v>0</v>
      </c>
      <c r="AA29" s="91">
        <v>0</v>
      </c>
      <c r="AB29" s="91">
        <v>0</v>
      </c>
      <c r="AC29" s="91"/>
      <c r="AD29" s="91"/>
      <c r="AE29" s="91">
        <v>0</v>
      </c>
      <c r="AF29" s="91"/>
      <c r="AG29" s="91"/>
      <c r="AH29" s="91"/>
      <c r="AI29" s="91"/>
      <c r="AJ29" s="91"/>
      <c r="AK29" s="91">
        <v>0</v>
      </c>
      <c r="AL29" s="91">
        <v>0</v>
      </c>
      <c r="AM29" s="91">
        <v>0</v>
      </c>
      <c r="AN29" s="92"/>
      <c r="AO29" s="189">
        <v>0</v>
      </c>
      <c r="AP29" s="177">
        <v>0.8125</v>
      </c>
      <c r="AQ29" s="279" t="s">
        <v>232</v>
      </c>
      <c r="AR29" s="279" t="s">
        <v>232</v>
      </c>
      <c r="AS29" s="279" t="s">
        <v>232</v>
      </c>
      <c r="AT29" s="279" t="s">
        <v>232</v>
      </c>
      <c r="AU29" s="282" t="s">
        <v>232</v>
      </c>
    </row>
    <row r="30" spans="1:47" s="78" customFormat="1" ht="32.25" customHeight="1">
      <c r="A30" s="289"/>
      <c r="B30" s="286"/>
      <c r="C30" s="274"/>
      <c r="D30" s="274"/>
      <c r="E30" s="274"/>
      <c r="F30" s="274"/>
      <c r="G30" s="99" t="s">
        <v>9</v>
      </c>
      <c r="H30" s="84">
        <f>+L30+R30+X30+AB30+AE30</f>
        <v>758286072</v>
      </c>
      <c r="I30" s="84">
        <v>209533986</v>
      </c>
      <c r="J30" s="84">
        <v>209533986</v>
      </c>
      <c r="K30" s="84">
        <v>209533986</v>
      </c>
      <c r="L30" s="84">
        <v>199088165</v>
      </c>
      <c r="M30" s="84">
        <v>194185000</v>
      </c>
      <c r="N30" s="84">
        <v>194185000</v>
      </c>
      <c r="O30" s="84">
        <v>194185000</v>
      </c>
      <c r="P30" s="84">
        <v>217577400</v>
      </c>
      <c r="Q30" s="84">
        <v>217577400</v>
      </c>
      <c r="R30" s="84">
        <v>172624262</v>
      </c>
      <c r="S30" s="84">
        <v>322000000</v>
      </c>
      <c r="T30" s="84">
        <v>322000000</v>
      </c>
      <c r="U30" s="84">
        <v>322000000</v>
      </c>
      <c r="V30" s="84">
        <v>421302666</v>
      </c>
      <c r="W30" s="84">
        <v>421302666</v>
      </c>
      <c r="X30" s="84">
        <v>386573645</v>
      </c>
      <c r="Y30" s="84">
        <v>0</v>
      </c>
      <c r="Z30" s="84">
        <v>0</v>
      </c>
      <c r="AA30" s="84">
        <v>0</v>
      </c>
      <c r="AB30" s="84">
        <v>0</v>
      </c>
      <c r="AC30" s="84"/>
      <c r="AD30" s="84"/>
      <c r="AE30" s="84">
        <v>0</v>
      </c>
      <c r="AF30" s="84"/>
      <c r="AG30" s="84"/>
      <c r="AH30" s="84"/>
      <c r="AI30" s="84"/>
      <c r="AJ30" s="84"/>
      <c r="AK30" s="84">
        <v>0</v>
      </c>
      <c r="AL30" s="84">
        <v>0</v>
      </c>
      <c r="AM30" s="84">
        <v>0</v>
      </c>
      <c r="AN30" s="85"/>
      <c r="AO30" s="189">
        <v>0</v>
      </c>
      <c r="AP30" s="189">
        <f>(L30+R30+X30+AK30)/H30</f>
        <v>1</v>
      </c>
      <c r="AQ30" s="326"/>
      <c r="AR30" s="280"/>
      <c r="AS30" s="280"/>
      <c r="AT30" s="326"/>
      <c r="AU30" s="283"/>
    </row>
    <row r="31" spans="1:47" s="78" customFormat="1" ht="32.25" customHeight="1">
      <c r="A31" s="289"/>
      <c r="B31" s="286"/>
      <c r="C31" s="274"/>
      <c r="D31" s="274"/>
      <c r="E31" s="274"/>
      <c r="F31" s="274"/>
      <c r="G31" s="100" t="s">
        <v>10</v>
      </c>
      <c r="H31" s="108">
        <v>0</v>
      </c>
      <c r="I31" s="108">
        <v>0</v>
      </c>
      <c r="J31" s="108">
        <v>0</v>
      </c>
      <c r="K31" s="108">
        <v>0</v>
      </c>
      <c r="L31" s="108">
        <v>0</v>
      </c>
      <c r="M31" s="108">
        <v>0</v>
      </c>
      <c r="N31" s="108">
        <v>0</v>
      </c>
      <c r="O31" s="108">
        <v>0</v>
      </c>
      <c r="P31" s="108">
        <v>0</v>
      </c>
      <c r="Q31" s="108">
        <v>0</v>
      </c>
      <c r="R31" s="108">
        <v>0</v>
      </c>
      <c r="S31" s="108">
        <v>0</v>
      </c>
      <c r="T31" s="108">
        <v>0</v>
      </c>
      <c r="U31" s="108">
        <v>0</v>
      </c>
      <c r="V31" s="108">
        <v>0</v>
      </c>
      <c r="W31" s="108">
        <v>0</v>
      </c>
      <c r="X31" s="108">
        <v>0</v>
      </c>
      <c r="Y31" s="108">
        <v>0</v>
      </c>
      <c r="Z31" s="108">
        <v>0</v>
      </c>
      <c r="AA31" s="108">
        <v>0</v>
      </c>
      <c r="AB31" s="108">
        <v>0</v>
      </c>
      <c r="AC31" s="87"/>
      <c r="AD31" s="87"/>
      <c r="AE31" s="108">
        <v>0</v>
      </c>
      <c r="AF31" s="87"/>
      <c r="AG31" s="87"/>
      <c r="AH31" s="87"/>
      <c r="AI31" s="87"/>
      <c r="AJ31" s="87"/>
      <c r="AK31" s="108">
        <v>0</v>
      </c>
      <c r="AL31" s="108">
        <v>0</v>
      </c>
      <c r="AM31" s="108">
        <v>0</v>
      </c>
      <c r="AN31" s="89"/>
      <c r="AO31" s="88"/>
      <c r="AP31" s="88"/>
      <c r="AQ31" s="326"/>
      <c r="AR31" s="280"/>
      <c r="AS31" s="280"/>
      <c r="AT31" s="326"/>
      <c r="AU31" s="283"/>
    </row>
    <row r="32" spans="1:47" s="78" customFormat="1" ht="32.25" customHeight="1">
      <c r="A32" s="289"/>
      <c r="B32" s="286"/>
      <c r="C32" s="274"/>
      <c r="D32" s="274"/>
      <c r="E32" s="274"/>
      <c r="F32" s="274"/>
      <c r="G32" s="99" t="s">
        <v>11</v>
      </c>
      <c r="H32" s="84">
        <v>0</v>
      </c>
      <c r="I32" s="84">
        <v>0</v>
      </c>
      <c r="J32" s="84">
        <v>0</v>
      </c>
      <c r="K32" s="84">
        <v>0</v>
      </c>
      <c r="L32" s="84"/>
      <c r="M32" s="84">
        <v>102102454</v>
      </c>
      <c r="N32" s="84">
        <v>102102454</v>
      </c>
      <c r="O32" s="84">
        <v>102102451</v>
      </c>
      <c r="P32" s="84">
        <v>102102451</v>
      </c>
      <c r="Q32" s="84">
        <v>102102451</v>
      </c>
      <c r="R32" s="84">
        <v>102102451</v>
      </c>
      <c r="S32" s="84">
        <v>51744754</v>
      </c>
      <c r="T32" s="84">
        <v>51744754</v>
      </c>
      <c r="U32" s="84">
        <v>51744754</v>
      </c>
      <c r="V32" s="84">
        <v>51744754</v>
      </c>
      <c r="W32" s="84">
        <v>51744754</v>
      </c>
      <c r="X32" s="84">
        <v>51744754</v>
      </c>
      <c r="Y32" s="84">
        <v>178975832</v>
      </c>
      <c r="Z32" s="84">
        <v>178975832</v>
      </c>
      <c r="AA32" s="84">
        <v>178975832</v>
      </c>
      <c r="AB32" s="180">
        <v>178975832</v>
      </c>
      <c r="AC32" s="84"/>
      <c r="AD32" s="84"/>
      <c r="AE32" s="84">
        <v>0</v>
      </c>
      <c r="AF32" s="84"/>
      <c r="AG32" s="84"/>
      <c r="AH32" s="84"/>
      <c r="AI32" s="84"/>
      <c r="AJ32" s="84"/>
      <c r="AK32" s="84">
        <v>88630484</v>
      </c>
      <c r="AL32" s="180">
        <v>140286406</v>
      </c>
      <c r="AM32" s="180">
        <v>161464406</v>
      </c>
      <c r="AN32" s="84"/>
      <c r="AO32" s="86"/>
      <c r="AP32" s="88"/>
      <c r="AQ32" s="326"/>
      <c r="AR32" s="280"/>
      <c r="AS32" s="280"/>
      <c r="AT32" s="326"/>
      <c r="AU32" s="283"/>
    </row>
    <row r="33" spans="1:47" s="78" customFormat="1" ht="32.25" customHeight="1">
      <c r="A33" s="289"/>
      <c r="B33" s="286"/>
      <c r="C33" s="274"/>
      <c r="D33" s="274"/>
      <c r="E33" s="274"/>
      <c r="F33" s="274"/>
      <c r="G33" s="100" t="s">
        <v>12</v>
      </c>
      <c r="H33" s="110">
        <v>0.9</v>
      </c>
      <c r="I33" s="110">
        <v>0.1</v>
      </c>
      <c r="J33" s="110">
        <v>0.1</v>
      </c>
      <c r="K33" s="110">
        <v>0.1</v>
      </c>
      <c r="L33" s="110">
        <v>0.1</v>
      </c>
      <c r="M33" s="110">
        <v>0.3</v>
      </c>
      <c r="N33" s="110">
        <v>0.3</v>
      </c>
      <c r="O33" s="110">
        <v>0.3</v>
      </c>
      <c r="P33" s="110">
        <v>0.3</v>
      </c>
      <c r="Q33" s="110">
        <v>0.3</v>
      </c>
      <c r="R33" s="110">
        <v>0.3</v>
      </c>
      <c r="S33" s="110">
        <v>0.55</v>
      </c>
      <c r="T33" s="110">
        <v>0.55</v>
      </c>
      <c r="U33" s="110">
        <v>0.55</v>
      </c>
      <c r="V33" s="110">
        <v>0.52</v>
      </c>
      <c r="W33" s="110">
        <v>0.52</v>
      </c>
      <c r="X33" s="110">
        <v>0.52</v>
      </c>
      <c r="Y33" s="90">
        <v>0</v>
      </c>
      <c r="Z33" s="90">
        <v>0</v>
      </c>
      <c r="AA33" s="90">
        <v>0</v>
      </c>
      <c r="AB33" s="90">
        <v>0</v>
      </c>
      <c r="AC33" s="90"/>
      <c r="AD33" s="90"/>
      <c r="AE33" s="90">
        <v>0</v>
      </c>
      <c r="AF33" s="90"/>
      <c r="AG33" s="90"/>
      <c r="AH33" s="90"/>
      <c r="AI33" s="90"/>
      <c r="AJ33" s="90"/>
      <c r="AK33" s="90">
        <v>0</v>
      </c>
      <c r="AL33" s="90">
        <v>0</v>
      </c>
      <c r="AM33" s="90">
        <v>0</v>
      </c>
      <c r="AN33" s="89"/>
      <c r="AO33" s="86"/>
      <c r="AP33" s="86"/>
      <c r="AQ33" s="326"/>
      <c r="AR33" s="280"/>
      <c r="AS33" s="280"/>
      <c r="AT33" s="326"/>
      <c r="AU33" s="283"/>
    </row>
    <row r="34" spans="1:47" s="78" customFormat="1" ht="32.25" customHeight="1" thickBot="1">
      <c r="A34" s="289"/>
      <c r="B34" s="287"/>
      <c r="C34" s="275"/>
      <c r="D34" s="275"/>
      <c r="E34" s="275"/>
      <c r="F34" s="275"/>
      <c r="G34" s="102" t="s">
        <v>13</v>
      </c>
      <c r="H34" s="106">
        <f>+H30+H32</f>
        <v>758286072</v>
      </c>
      <c r="I34" s="106">
        <f aca="true" t="shared" si="3" ref="I34:AK34">+I30+I32</f>
        <v>209533986</v>
      </c>
      <c r="J34" s="106">
        <f t="shared" si="3"/>
        <v>209533986</v>
      </c>
      <c r="K34" s="106">
        <f t="shared" si="3"/>
        <v>209533986</v>
      </c>
      <c r="L34" s="106">
        <f t="shared" si="3"/>
        <v>199088165</v>
      </c>
      <c r="M34" s="106">
        <f t="shared" si="3"/>
        <v>296287454</v>
      </c>
      <c r="N34" s="106">
        <f t="shared" si="3"/>
        <v>296287454</v>
      </c>
      <c r="O34" s="106">
        <f t="shared" si="3"/>
        <v>296287451</v>
      </c>
      <c r="P34" s="106">
        <f t="shared" si="3"/>
        <v>319679851</v>
      </c>
      <c r="Q34" s="106">
        <f t="shared" si="3"/>
        <v>319679851</v>
      </c>
      <c r="R34" s="106">
        <f t="shared" si="3"/>
        <v>274726713</v>
      </c>
      <c r="S34" s="106">
        <f t="shared" si="3"/>
        <v>373744754</v>
      </c>
      <c r="T34" s="106">
        <f t="shared" si="3"/>
        <v>373744754</v>
      </c>
      <c r="U34" s="106">
        <f t="shared" si="3"/>
        <v>373744754</v>
      </c>
      <c r="V34" s="106">
        <f t="shared" si="3"/>
        <v>473047420</v>
      </c>
      <c r="W34" s="106">
        <f t="shared" si="3"/>
        <v>473047420</v>
      </c>
      <c r="X34" s="106">
        <f t="shared" si="3"/>
        <v>438318399</v>
      </c>
      <c r="Y34" s="106">
        <f t="shared" si="3"/>
        <v>178975832</v>
      </c>
      <c r="Z34" s="106">
        <f t="shared" si="3"/>
        <v>178975832</v>
      </c>
      <c r="AA34" s="106">
        <f>+AA30+AA32</f>
        <v>178975832</v>
      </c>
      <c r="AB34" s="106">
        <f t="shared" si="3"/>
        <v>178975832</v>
      </c>
      <c r="AC34" s="106">
        <f t="shared" si="3"/>
        <v>0</v>
      </c>
      <c r="AD34" s="106">
        <f t="shared" si="3"/>
        <v>0</v>
      </c>
      <c r="AE34" s="106">
        <f t="shared" si="3"/>
        <v>0</v>
      </c>
      <c r="AF34" s="106">
        <f t="shared" si="3"/>
        <v>0</v>
      </c>
      <c r="AG34" s="106">
        <f t="shared" si="3"/>
        <v>0</v>
      </c>
      <c r="AH34" s="106">
        <f t="shared" si="3"/>
        <v>0</v>
      </c>
      <c r="AI34" s="106">
        <f t="shared" si="3"/>
        <v>0</v>
      </c>
      <c r="AJ34" s="106">
        <f t="shared" si="3"/>
        <v>0</v>
      </c>
      <c r="AK34" s="106">
        <f t="shared" si="3"/>
        <v>88630484</v>
      </c>
      <c r="AL34" s="106">
        <f>+AL30+AL32</f>
        <v>140286406</v>
      </c>
      <c r="AM34" s="106">
        <f>+AM30+AM32</f>
        <v>161464406</v>
      </c>
      <c r="AN34" s="107"/>
      <c r="AO34" s="93"/>
      <c r="AP34" s="93"/>
      <c r="AQ34" s="327"/>
      <c r="AR34" s="281"/>
      <c r="AS34" s="281"/>
      <c r="AT34" s="327"/>
      <c r="AU34" s="284"/>
    </row>
    <row r="35" spans="1:47" s="78" customFormat="1" ht="32.25" customHeight="1">
      <c r="A35" s="289"/>
      <c r="B35" s="285">
        <v>5</v>
      </c>
      <c r="C35" s="273" t="s">
        <v>96</v>
      </c>
      <c r="D35" s="273" t="s">
        <v>185</v>
      </c>
      <c r="E35" s="273">
        <v>70</v>
      </c>
      <c r="F35" s="273">
        <v>185</v>
      </c>
      <c r="G35" s="101" t="s">
        <v>8</v>
      </c>
      <c r="H35" s="109">
        <v>1</v>
      </c>
      <c r="I35" s="109">
        <v>1</v>
      </c>
      <c r="J35" s="109">
        <v>1</v>
      </c>
      <c r="K35" s="109">
        <v>1</v>
      </c>
      <c r="L35" s="109">
        <v>1</v>
      </c>
      <c r="M35" s="109">
        <v>1</v>
      </c>
      <c r="N35" s="109">
        <v>1</v>
      </c>
      <c r="O35" s="109">
        <v>1</v>
      </c>
      <c r="P35" s="109">
        <v>1</v>
      </c>
      <c r="Q35" s="109">
        <v>1</v>
      </c>
      <c r="R35" s="109">
        <v>1</v>
      </c>
      <c r="S35" s="109">
        <v>1</v>
      </c>
      <c r="T35" s="109">
        <v>1</v>
      </c>
      <c r="U35" s="109">
        <v>1</v>
      </c>
      <c r="V35" s="109">
        <v>1</v>
      </c>
      <c r="W35" s="109">
        <v>1</v>
      </c>
      <c r="X35" s="109">
        <v>1</v>
      </c>
      <c r="Y35" s="109">
        <v>1</v>
      </c>
      <c r="Z35" s="109">
        <v>1</v>
      </c>
      <c r="AA35" s="109">
        <v>1</v>
      </c>
      <c r="AB35" s="109">
        <v>1</v>
      </c>
      <c r="AC35" s="109"/>
      <c r="AD35" s="109"/>
      <c r="AE35" s="109">
        <v>1</v>
      </c>
      <c r="AF35" s="109"/>
      <c r="AG35" s="109"/>
      <c r="AH35" s="109"/>
      <c r="AI35" s="109"/>
      <c r="AJ35" s="109"/>
      <c r="AK35" s="109">
        <v>1</v>
      </c>
      <c r="AL35" s="109">
        <v>1</v>
      </c>
      <c r="AM35" s="109">
        <v>1</v>
      </c>
      <c r="AN35" s="109"/>
      <c r="AO35" s="188">
        <f>AM35/AB35</f>
        <v>1</v>
      </c>
      <c r="AP35" s="177">
        <v>0.8125</v>
      </c>
      <c r="AQ35" s="276" t="s">
        <v>311</v>
      </c>
      <c r="AR35" s="279" t="s">
        <v>247</v>
      </c>
      <c r="AS35" s="279" t="s">
        <v>248</v>
      </c>
      <c r="AT35" s="276" t="s">
        <v>308</v>
      </c>
      <c r="AU35" s="260" t="s">
        <v>309</v>
      </c>
    </row>
    <row r="36" spans="1:47" s="78" customFormat="1" ht="32.25" customHeight="1">
      <c r="A36" s="289"/>
      <c r="B36" s="286"/>
      <c r="C36" s="274"/>
      <c r="D36" s="274"/>
      <c r="E36" s="274"/>
      <c r="F36" s="274"/>
      <c r="G36" s="99" t="s">
        <v>9</v>
      </c>
      <c r="H36" s="84">
        <f>+L36+R36+X36+AB36+AE36</f>
        <v>572397839</v>
      </c>
      <c r="I36" s="84">
        <v>69391993</v>
      </c>
      <c r="J36" s="84">
        <v>69391993</v>
      </c>
      <c r="K36" s="84">
        <v>69391993</v>
      </c>
      <c r="L36" s="84">
        <v>67986272</v>
      </c>
      <c r="M36" s="84">
        <v>74198000</v>
      </c>
      <c r="N36" s="84">
        <v>74198000</v>
      </c>
      <c r="O36" s="84">
        <v>74198000</v>
      </c>
      <c r="P36" s="84">
        <v>92066467</v>
      </c>
      <c r="Q36" s="84">
        <v>92066467</v>
      </c>
      <c r="R36" s="84">
        <v>92066467</v>
      </c>
      <c r="S36" s="84">
        <v>124000000</v>
      </c>
      <c r="T36" s="84">
        <v>124000000</v>
      </c>
      <c r="U36" s="84">
        <v>124000000</v>
      </c>
      <c r="V36" s="84">
        <v>124000000</v>
      </c>
      <c r="W36" s="84">
        <v>124000000</v>
      </c>
      <c r="X36" s="84">
        <v>123950600</v>
      </c>
      <c r="Y36" s="84">
        <v>179010000</v>
      </c>
      <c r="Z36" s="84">
        <v>179010000</v>
      </c>
      <c r="AA36" s="84">
        <v>179010000</v>
      </c>
      <c r="AB36" s="84">
        <v>165850000</v>
      </c>
      <c r="AC36" s="84"/>
      <c r="AD36" s="84"/>
      <c r="AE36" s="84">
        <v>122544500</v>
      </c>
      <c r="AF36" s="84"/>
      <c r="AG36" s="84"/>
      <c r="AH36" s="84"/>
      <c r="AI36" s="84"/>
      <c r="AJ36" s="84"/>
      <c r="AK36" s="84">
        <v>65800000</v>
      </c>
      <c r="AL36" s="84">
        <v>165800000</v>
      </c>
      <c r="AM36" s="84">
        <v>165800000</v>
      </c>
      <c r="AN36" s="85"/>
      <c r="AO36" s="188">
        <f>AM36/AB36</f>
        <v>0.9996985227615315</v>
      </c>
      <c r="AP36" s="177">
        <f>(L36+R36+X36+AM36)/H36</f>
        <v>0.7858229160784794</v>
      </c>
      <c r="AQ36" s="277"/>
      <c r="AR36" s="280"/>
      <c r="AS36" s="280"/>
      <c r="AT36" s="277"/>
      <c r="AU36" s="261"/>
    </row>
    <row r="37" spans="1:47" s="78" customFormat="1" ht="32.25" customHeight="1">
      <c r="A37" s="289"/>
      <c r="B37" s="286"/>
      <c r="C37" s="274"/>
      <c r="D37" s="274"/>
      <c r="E37" s="274"/>
      <c r="F37" s="274"/>
      <c r="G37" s="100" t="s">
        <v>10</v>
      </c>
      <c r="H37" s="108">
        <v>0</v>
      </c>
      <c r="I37" s="108">
        <v>0</v>
      </c>
      <c r="J37" s="108">
        <v>0</v>
      </c>
      <c r="K37" s="108">
        <v>0</v>
      </c>
      <c r="L37" s="108">
        <v>0</v>
      </c>
      <c r="M37" s="108">
        <v>0</v>
      </c>
      <c r="N37" s="108">
        <v>0</v>
      </c>
      <c r="O37" s="108">
        <v>0</v>
      </c>
      <c r="P37" s="108">
        <v>0</v>
      </c>
      <c r="Q37" s="108">
        <v>0</v>
      </c>
      <c r="R37" s="108">
        <v>0</v>
      </c>
      <c r="S37" s="108">
        <v>0</v>
      </c>
      <c r="T37" s="108">
        <v>0</v>
      </c>
      <c r="U37" s="108">
        <v>0</v>
      </c>
      <c r="V37" s="108">
        <v>0</v>
      </c>
      <c r="W37" s="108">
        <v>0</v>
      </c>
      <c r="X37" s="108">
        <v>0</v>
      </c>
      <c r="Y37" s="108">
        <v>0</v>
      </c>
      <c r="Z37" s="108">
        <v>0</v>
      </c>
      <c r="AA37" s="108">
        <v>0</v>
      </c>
      <c r="AB37" s="108">
        <v>0</v>
      </c>
      <c r="AC37" s="87"/>
      <c r="AD37" s="87"/>
      <c r="AE37" s="108">
        <v>0</v>
      </c>
      <c r="AF37" s="87"/>
      <c r="AG37" s="87"/>
      <c r="AH37" s="87"/>
      <c r="AI37" s="87"/>
      <c r="AJ37" s="87"/>
      <c r="AK37" s="108">
        <v>0</v>
      </c>
      <c r="AL37" s="108">
        <v>0</v>
      </c>
      <c r="AM37" s="108">
        <v>0</v>
      </c>
      <c r="AN37" s="89"/>
      <c r="AO37" s="88"/>
      <c r="AP37" s="88"/>
      <c r="AQ37" s="277"/>
      <c r="AR37" s="280"/>
      <c r="AS37" s="280"/>
      <c r="AT37" s="277"/>
      <c r="AU37" s="261"/>
    </row>
    <row r="38" spans="1:47" s="78" customFormat="1" ht="32.25" customHeight="1">
      <c r="A38" s="289"/>
      <c r="B38" s="286"/>
      <c r="C38" s="274"/>
      <c r="D38" s="274"/>
      <c r="E38" s="274"/>
      <c r="F38" s="274"/>
      <c r="G38" s="99" t="s">
        <v>11</v>
      </c>
      <c r="H38" s="112">
        <v>0</v>
      </c>
      <c r="I38" s="112">
        <v>0</v>
      </c>
      <c r="J38" s="112">
        <v>0</v>
      </c>
      <c r="K38" s="112">
        <v>0</v>
      </c>
      <c r="L38" s="112">
        <v>0</v>
      </c>
      <c r="M38" s="112">
        <v>39455841</v>
      </c>
      <c r="N38" s="112">
        <v>39455841</v>
      </c>
      <c r="O38" s="112">
        <v>39455840</v>
      </c>
      <c r="P38" s="112">
        <v>39455840</v>
      </c>
      <c r="Q38" s="112">
        <v>39455840</v>
      </c>
      <c r="R38" s="112">
        <v>39455840</v>
      </c>
      <c r="S38" s="112">
        <v>6767037</v>
      </c>
      <c r="T38" s="112">
        <v>6767037</v>
      </c>
      <c r="U38" s="112">
        <v>6767037</v>
      </c>
      <c r="V38" s="112">
        <v>6767037</v>
      </c>
      <c r="W38" s="112">
        <v>6767037</v>
      </c>
      <c r="X38" s="112">
        <v>6767037</v>
      </c>
      <c r="Y38" s="112">
        <v>53551300</v>
      </c>
      <c r="Z38" s="112">
        <v>53551300</v>
      </c>
      <c r="AA38" s="112">
        <v>53551300</v>
      </c>
      <c r="AB38" s="181">
        <v>53551300</v>
      </c>
      <c r="AC38" s="112"/>
      <c r="AD38" s="112"/>
      <c r="AE38" s="84">
        <v>0</v>
      </c>
      <c r="AF38" s="84"/>
      <c r="AG38" s="84"/>
      <c r="AH38" s="84"/>
      <c r="AI38" s="84"/>
      <c r="AJ38" s="84"/>
      <c r="AK38" s="112">
        <v>53551300</v>
      </c>
      <c r="AL38" s="112">
        <v>53551300</v>
      </c>
      <c r="AM38" s="112">
        <v>53551300</v>
      </c>
      <c r="AN38" s="84"/>
      <c r="AO38" s="86"/>
      <c r="AP38" s="88"/>
      <c r="AQ38" s="277"/>
      <c r="AR38" s="280"/>
      <c r="AS38" s="280"/>
      <c r="AT38" s="277"/>
      <c r="AU38" s="261"/>
    </row>
    <row r="39" spans="1:47" s="78" customFormat="1" ht="32.25" customHeight="1">
      <c r="A39" s="289"/>
      <c r="B39" s="286"/>
      <c r="C39" s="274"/>
      <c r="D39" s="274"/>
      <c r="E39" s="274"/>
      <c r="F39" s="274"/>
      <c r="G39" s="100" t="s">
        <v>12</v>
      </c>
      <c r="H39" s="110">
        <v>1</v>
      </c>
      <c r="I39" s="110">
        <v>1</v>
      </c>
      <c r="J39" s="110">
        <v>1</v>
      </c>
      <c r="K39" s="110">
        <v>1</v>
      </c>
      <c r="L39" s="110">
        <v>1</v>
      </c>
      <c r="M39" s="110">
        <v>1</v>
      </c>
      <c r="N39" s="110">
        <v>1</v>
      </c>
      <c r="O39" s="110">
        <v>1</v>
      </c>
      <c r="P39" s="110">
        <v>1</v>
      </c>
      <c r="Q39" s="110">
        <v>1</v>
      </c>
      <c r="R39" s="110">
        <v>1</v>
      </c>
      <c r="S39" s="110">
        <v>1</v>
      </c>
      <c r="T39" s="110">
        <v>1</v>
      </c>
      <c r="U39" s="110">
        <v>1</v>
      </c>
      <c r="V39" s="110">
        <v>1</v>
      </c>
      <c r="W39" s="110">
        <v>1</v>
      </c>
      <c r="X39" s="110">
        <v>1</v>
      </c>
      <c r="Y39" s="110">
        <v>1</v>
      </c>
      <c r="Z39" s="110">
        <v>1</v>
      </c>
      <c r="AA39" s="110">
        <v>1</v>
      </c>
      <c r="AB39" s="110">
        <v>1</v>
      </c>
      <c r="AC39" s="110"/>
      <c r="AD39" s="110"/>
      <c r="AE39" s="110">
        <v>1</v>
      </c>
      <c r="AF39" s="110"/>
      <c r="AG39" s="110"/>
      <c r="AH39" s="110"/>
      <c r="AI39" s="110"/>
      <c r="AJ39" s="110"/>
      <c r="AK39" s="110">
        <v>1</v>
      </c>
      <c r="AL39" s="110">
        <v>1</v>
      </c>
      <c r="AM39" s="110">
        <v>1</v>
      </c>
      <c r="AN39" s="110"/>
      <c r="AO39" s="86"/>
      <c r="AP39" s="86"/>
      <c r="AQ39" s="277"/>
      <c r="AR39" s="280"/>
      <c r="AS39" s="280"/>
      <c r="AT39" s="277"/>
      <c r="AU39" s="261"/>
    </row>
    <row r="40" spans="1:47" s="78" customFormat="1" ht="32.25" customHeight="1" thickBot="1">
      <c r="A40" s="289"/>
      <c r="B40" s="287"/>
      <c r="C40" s="275"/>
      <c r="D40" s="275"/>
      <c r="E40" s="275"/>
      <c r="F40" s="275"/>
      <c r="G40" s="102" t="s">
        <v>13</v>
      </c>
      <c r="H40" s="106">
        <f>+H36+H38</f>
        <v>572397839</v>
      </c>
      <c r="I40" s="106">
        <f aca="true" t="shared" si="4" ref="I40:AK40">+I36+I38</f>
        <v>69391993</v>
      </c>
      <c r="J40" s="106">
        <f t="shared" si="4"/>
        <v>69391993</v>
      </c>
      <c r="K40" s="106">
        <f t="shared" si="4"/>
        <v>69391993</v>
      </c>
      <c r="L40" s="106">
        <f t="shared" si="4"/>
        <v>67986272</v>
      </c>
      <c r="M40" s="106">
        <f t="shared" si="4"/>
        <v>113653841</v>
      </c>
      <c r="N40" s="106">
        <f t="shared" si="4"/>
        <v>113653841</v>
      </c>
      <c r="O40" s="106">
        <f t="shared" si="4"/>
        <v>113653840</v>
      </c>
      <c r="P40" s="106">
        <f t="shared" si="4"/>
        <v>131522307</v>
      </c>
      <c r="Q40" s="106">
        <f t="shared" si="4"/>
        <v>131522307</v>
      </c>
      <c r="R40" s="106">
        <f t="shared" si="4"/>
        <v>131522307</v>
      </c>
      <c r="S40" s="106">
        <f t="shared" si="4"/>
        <v>130767037</v>
      </c>
      <c r="T40" s="106">
        <f t="shared" si="4"/>
        <v>130767037</v>
      </c>
      <c r="U40" s="106">
        <f t="shared" si="4"/>
        <v>130767037</v>
      </c>
      <c r="V40" s="106">
        <f t="shared" si="4"/>
        <v>130767037</v>
      </c>
      <c r="W40" s="106">
        <f t="shared" si="4"/>
        <v>130767037</v>
      </c>
      <c r="X40" s="106">
        <f t="shared" si="4"/>
        <v>130717637</v>
      </c>
      <c r="Y40" s="106">
        <f t="shared" si="4"/>
        <v>232561300</v>
      </c>
      <c r="Z40" s="106">
        <f t="shared" si="4"/>
        <v>232561300</v>
      </c>
      <c r="AA40" s="106">
        <f>+AA36+AA38</f>
        <v>232561300</v>
      </c>
      <c r="AB40" s="106">
        <f t="shared" si="4"/>
        <v>219401300</v>
      </c>
      <c r="AC40" s="106">
        <f t="shared" si="4"/>
        <v>0</v>
      </c>
      <c r="AD40" s="106">
        <f t="shared" si="4"/>
        <v>0</v>
      </c>
      <c r="AE40" s="106">
        <f t="shared" si="4"/>
        <v>122544500</v>
      </c>
      <c r="AF40" s="106">
        <f t="shared" si="4"/>
        <v>0</v>
      </c>
      <c r="AG40" s="106">
        <f t="shared" si="4"/>
        <v>0</v>
      </c>
      <c r="AH40" s="106">
        <f t="shared" si="4"/>
        <v>0</v>
      </c>
      <c r="AI40" s="106">
        <f t="shared" si="4"/>
        <v>0</v>
      </c>
      <c r="AJ40" s="106">
        <f t="shared" si="4"/>
        <v>0</v>
      </c>
      <c r="AK40" s="106">
        <f t="shared" si="4"/>
        <v>119351300</v>
      </c>
      <c r="AL40" s="106">
        <f>+AL36+AL38</f>
        <v>219351300</v>
      </c>
      <c r="AM40" s="106">
        <f>+AM36+AM38</f>
        <v>219351300</v>
      </c>
      <c r="AN40" s="107"/>
      <c r="AO40" s="93"/>
      <c r="AP40" s="93"/>
      <c r="AQ40" s="278"/>
      <c r="AR40" s="281"/>
      <c r="AS40" s="281"/>
      <c r="AT40" s="278"/>
      <c r="AU40" s="262"/>
    </row>
    <row r="41" spans="1:47" s="78" customFormat="1" ht="32.25" customHeight="1">
      <c r="A41" s="289"/>
      <c r="B41" s="285">
        <v>6</v>
      </c>
      <c r="C41" s="273" t="s">
        <v>97</v>
      </c>
      <c r="D41" s="273" t="s">
        <v>185</v>
      </c>
      <c r="E41" s="273">
        <v>544</v>
      </c>
      <c r="F41" s="273">
        <v>185</v>
      </c>
      <c r="G41" s="101" t="s">
        <v>8</v>
      </c>
      <c r="H41" s="91">
        <v>1</v>
      </c>
      <c r="I41" s="91">
        <v>1</v>
      </c>
      <c r="J41" s="91">
        <v>1</v>
      </c>
      <c r="K41" s="91">
        <v>1</v>
      </c>
      <c r="L41" s="91">
        <v>1</v>
      </c>
      <c r="M41" s="91">
        <v>1</v>
      </c>
      <c r="N41" s="91">
        <v>1</v>
      </c>
      <c r="O41" s="91">
        <v>1</v>
      </c>
      <c r="P41" s="91">
        <v>1</v>
      </c>
      <c r="Q41" s="91">
        <v>1</v>
      </c>
      <c r="R41" s="91">
        <v>1</v>
      </c>
      <c r="S41" s="91">
        <v>1</v>
      </c>
      <c r="T41" s="91">
        <v>1</v>
      </c>
      <c r="U41" s="91">
        <v>1</v>
      </c>
      <c r="V41" s="91">
        <v>1</v>
      </c>
      <c r="W41" s="91">
        <v>1</v>
      </c>
      <c r="X41" s="91">
        <v>1</v>
      </c>
      <c r="Y41" s="91">
        <v>1</v>
      </c>
      <c r="Z41" s="91">
        <v>1</v>
      </c>
      <c r="AA41" s="91">
        <v>1</v>
      </c>
      <c r="AB41" s="91">
        <v>1</v>
      </c>
      <c r="AC41" s="91"/>
      <c r="AD41" s="91"/>
      <c r="AE41" s="91">
        <v>1</v>
      </c>
      <c r="AF41" s="91"/>
      <c r="AG41" s="91"/>
      <c r="AH41" s="91"/>
      <c r="AI41" s="91"/>
      <c r="AJ41" s="91"/>
      <c r="AK41" s="91">
        <v>1</v>
      </c>
      <c r="AL41" s="91">
        <v>1</v>
      </c>
      <c r="AM41" s="91">
        <v>1</v>
      </c>
      <c r="AN41" s="92"/>
      <c r="AO41" s="189">
        <f>AM41/AB41</f>
        <v>1</v>
      </c>
      <c r="AP41" s="177">
        <v>0.8125</v>
      </c>
      <c r="AQ41" s="276" t="s">
        <v>259</v>
      </c>
      <c r="AR41" s="279" t="s">
        <v>247</v>
      </c>
      <c r="AS41" s="279" t="s">
        <v>248</v>
      </c>
      <c r="AT41" s="276" t="s">
        <v>260</v>
      </c>
      <c r="AU41" s="260" t="s">
        <v>304</v>
      </c>
    </row>
    <row r="42" spans="1:47" s="78" customFormat="1" ht="32.25" customHeight="1">
      <c r="A42" s="289"/>
      <c r="B42" s="286"/>
      <c r="C42" s="274"/>
      <c r="D42" s="274"/>
      <c r="E42" s="274"/>
      <c r="F42" s="274"/>
      <c r="G42" s="99" t="s">
        <v>9</v>
      </c>
      <c r="H42" s="84">
        <f>+L42+R42+X42+AB42+AE42</f>
        <v>3188643689</v>
      </c>
      <c r="I42" s="84">
        <v>655805237</v>
      </c>
      <c r="J42" s="84">
        <v>655805237</v>
      </c>
      <c r="K42" s="84">
        <v>655805237</v>
      </c>
      <c r="L42" s="84">
        <v>655635489</v>
      </c>
      <c r="M42" s="84">
        <v>781542000</v>
      </c>
      <c r="N42" s="84">
        <v>781542000</v>
      </c>
      <c r="O42" s="84">
        <v>781542000</v>
      </c>
      <c r="P42" s="84">
        <v>652788032</v>
      </c>
      <c r="Q42" s="84">
        <v>652788032</v>
      </c>
      <c r="R42" s="84">
        <v>638253200</v>
      </c>
      <c r="S42" s="84">
        <v>994000000</v>
      </c>
      <c r="T42" s="84">
        <v>994000000</v>
      </c>
      <c r="U42" s="84">
        <v>994000000</v>
      </c>
      <c r="V42" s="84">
        <v>894697334</v>
      </c>
      <c r="W42" s="84">
        <v>673638500</v>
      </c>
      <c r="X42" s="84">
        <v>673638500</v>
      </c>
      <c r="Y42" s="84">
        <v>1071044000</v>
      </c>
      <c r="Z42" s="84">
        <v>1071044000</v>
      </c>
      <c r="AA42" s="84">
        <f>+Z42-97742000</f>
        <v>973302000</v>
      </c>
      <c r="AB42" s="84">
        <v>629973000</v>
      </c>
      <c r="AC42" s="84"/>
      <c r="AD42" s="84"/>
      <c r="AE42" s="84">
        <v>591143500</v>
      </c>
      <c r="AF42" s="84"/>
      <c r="AG42" s="84"/>
      <c r="AH42" s="84"/>
      <c r="AI42" s="84"/>
      <c r="AJ42" s="84"/>
      <c r="AK42" s="84">
        <v>478739000</v>
      </c>
      <c r="AL42" s="84">
        <v>578477000</v>
      </c>
      <c r="AM42" s="84">
        <v>578477000</v>
      </c>
      <c r="AN42" s="85"/>
      <c r="AO42" s="189">
        <f>AM42/AB42</f>
        <v>0.9182568141809252</v>
      </c>
      <c r="AP42" s="177">
        <f>(L42+R42+X42+AM42)/H42</f>
        <v>0.7984599213085674</v>
      </c>
      <c r="AQ42" s="277"/>
      <c r="AR42" s="280"/>
      <c r="AS42" s="280"/>
      <c r="AT42" s="277"/>
      <c r="AU42" s="261"/>
    </row>
    <row r="43" spans="1:47" s="78" customFormat="1" ht="32.25" customHeight="1">
      <c r="A43" s="289"/>
      <c r="B43" s="286"/>
      <c r="C43" s="274"/>
      <c r="D43" s="274"/>
      <c r="E43" s="274"/>
      <c r="F43" s="274"/>
      <c r="G43" s="100" t="s">
        <v>10</v>
      </c>
      <c r="H43" s="108">
        <v>0</v>
      </c>
      <c r="I43" s="108">
        <v>0</v>
      </c>
      <c r="J43" s="108">
        <v>0</v>
      </c>
      <c r="K43" s="108">
        <v>0</v>
      </c>
      <c r="L43" s="108">
        <v>0</v>
      </c>
      <c r="M43" s="108">
        <v>0</v>
      </c>
      <c r="N43" s="108">
        <v>0</v>
      </c>
      <c r="O43" s="108">
        <v>0</v>
      </c>
      <c r="P43" s="108">
        <v>0</v>
      </c>
      <c r="Q43" s="108">
        <v>0</v>
      </c>
      <c r="R43" s="108">
        <v>0</v>
      </c>
      <c r="S43" s="108">
        <v>0</v>
      </c>
      <c r="T43" s="108">
        <v>0</v>
      </c>
      <c r="U43" s="108">
        <v>0</v>
      </c>
      <c r="V43" s="108">
        <v>0</v>
      </c>
      <c r="W43" s="108">
        <v>0</v>
      </c>
      <c r="X43" s="108">
        <v>0</v>
      </c>
      <c r="Y43" s="108">
        <v>0</v>
      </c>
      <c r="Z43" s="108">
        <v>0</v>
      </c>
      <c r="AA43" s="108">
        <v>0</v>
      </c>
      <c r="AB43" s="108">
        <v>0</v>
      </c>
      <c r="AC43" s="87"/>
      <c r="AD43" s="87"/>
      <c r="AE43" s="108">
        <v>0</v>
      </c>
      <c r="AF43" s="87"/>
      <c r="AG43" s="87"/>
      <c r="AH43" s="87"/>
      <c r="AI43" s="87"/>
      <c r="AJ43" s="87"/>
      <c r="AK43" s="108">
        <v>0</v>
      </c>
      <c r="AL43" s="108">
        <v>0</v>
      </c>
      <c r="AM43" s="108">
        <v>0</v>
      </c>
      <c r="AN43" s="89"/>
      <c r="AO43" s="88"/>
      <c r="AP43" s="88"/>
      <c r="AQ43" s="277"/>
      <c r="AR43" s="280"/>
      <c r="AS43" s="280"/>
      <c r="AT43" s="277"/>
      <c r="AU43" s="261"/>
    </row>
    <row r="44" spans="1:47" s="78" customFormat="1" ht="32.25" customHeight="1">
      <c r="A44" s="289"/>
      <c r="B44" s="286"/>
      <c r="C44" s="274"/>
      <c r="D44" s="274"/>
      <c r="E44" s="274"/>
      <c r="F44" s="274"/>
      <c r="G44" s="99" t="s">
        <v>11</v>
      </c>
      <c r="H44" s="84">
        <v>0</v>
      </c>
      <c r="I44" s="84">
        <v>0</v>
      </c>
      <c r="J44" s="84">
        <v>0</v>
      </c>
      <c r="K44" s="84">
        <v>0</v>
      </c>
      <c r="L44" s="84">
        <v>0</v>
      </c>
      <c r="M44" s="84">
        <v>241084572</v>
      </c>
      <c r="N44" s="84">
        <v>241084572</v>
      </c>
      <c r="O44" s="84">
        <v>241084572</v>
      </c>
      <c r="P44" s="84">
        <v>241084572</v>
      </c>
      <c r="Q44" s="84">
        <v>241084572</v>
      </c>
      <c r="R44" s="84">
        <v>241084572</v>
      </c>
      <c r="S44" s="84">
        <v>104536133</v>
      </c>
      <c r="T44" s="84">
        <v>104536133</v>
      </c>
      <c r="U44" s="84">
        <v>104536133</v>
      </c>
      <c r="V44" s="84">
        <v>104536133</v>
      </c>
      <c r="W44" s="84">
        <v>104536133</v>
      </c>
      <c r="X44" s="84">
        <v>104536133</v>
      </c>
      <c r="Y44" s="84">
        <v>85239967</v>
      </c>
      <c r="Z44" s="84">
        <v>85239967</v>
      </c>
      <c r="AA44" s="84">
        <v>85239967</v>
      </c>
      <c r="AB44" s="180">
        <v>85239967</v>
      </c>
      <c r="AC44" s="84"/>
      <c r="AD44" s="84"/>
      <c r="AE44" s="84">
        <v>0</v>
      </c>
      <c r="AF44" s="84"/>
      <c r="AG44" s="84"/>
      <c r="AH44" s="84"/>
      <c r="AI44" s="84"/>
      <c r="AJ44" s="84"/>
      <c r="AK44" s="84">
        <v>84838800</v>
      </c>
      <c r="AL44" s="180">
        <v>85239967</v>
      </c>
      <c r="AM44" s="180">
        <v>85239967</v>
      </c>
      <c r="AN44" s="84"/>
      <c r="AO44" s="86"/>
      <c r="AP44" s="88"/>
      <c r="AQ44" s="277"/>
      <c r="AR44" s="280"/>
      <c r="AS44" s="280"/>
      <c r="AT44" s="277"/>
      <c r="AU44" s="261"/>
    </row>
    <row r="45" spans="1:47" s="78" customFormat="1" ht="32.25" customHeight="1">
      <c r="A45" s="289"/>
      <c r="B45" s="286"/>
      <c r="C45" s="274"/>
      <c r="D45" s="274"/>
      <c r="E45" s="274"/>
      <c r="F45" s="274"/>
      <c r="G45" s="100" t="s">
        <v>12</v>
      </c>
      <c r="H45" s="90">
        <v>1</v>
      </c>
      <c r="I45" s="90">
        <v>1</v>
      </c>
      <c r="J45" s="90">
        <v>1</v>
      </c>
      <c r="K45" s="90">
        <v>1</v>
      </c>
      <c r="L45" s="90">
        <v>1</v>
      </c>
      <c r="M45" s="90">
        <v>1</v>
      </c>
      <c r="N45" s="90">
        <v>1</v>
      </c>
      <c r="O45" s="90">
        <v>1</v>
      </c>
      <c r="P45" s="90">
        <v>1</v>
      </c>
      <c r="Q45" s="90">
        <v>1</v>
      </c>
      <c r="R45" s="90">
        <v>1</v>
      </c>
      <c r="S45" s="90">
        <v>1</v>
      </c>
      <c r="T45" s="90">
        <v>1</v>
      </c>
      <c r="U45" s="90">
        <v>1</v>
      </c>
      <c r="V45" s="90">
        <v>1</v>
      </c>
      <c r="W45" s="90">
        <v>1</v>
      </c>
      <c r="X45" s="90">
        <v>1</v>
      </c>
      <c r="Y45" s="90">
        <v>1</v>
      </c>
      <c r="Z45" s="90">
        <v>1</v>
      </c>
      <c r="AA45" s="90">
        <v>1</v>
      </c>
      <c r="AB45" s="90">
        <v>1</v>
      </c>
      <c r="AC45" s="90"/>
      <c r="AD45" s="90"/>
      <c r="AE45" s="90">
        <v>1</v>
      </c>
      <c r="AF45" s="90"/>
      <c r="AG45" s="90"/>
      <c r="AH45" s="90"/>
      <c r="AI45" s="90"/>
      <c r="AJ45" s="90"/>
      <c r="AK45" s="90">
        <v>1</v>
      </c>
      <c r="AL45" s="90">
        <v>1</v>
      </c>
      <c r="AM45" s="90">
        <v>1</v>
      </c>
      <c r="AN45" s="89"/>
      <c r="AO45" s="86"/>
      <c r="AP45" s="86"/>
      <c r="AQ45" s="277"/>
      <c r="AR45" s="280"/>
      <c r="AS45" s="280"/>
      <c r="AT45" s="277"/>
      <c r="AU45" s="261"/>
    </row>
    <row r="46" spans="1:47" s="78" customFormat="1" ht="32.25" customHeight="1" thickBot="1">
      <c r="A46" s="289"/>
      <c r="B46" s="287"/>
      <c r="C46" s="275"/>
      <c r="D46" s="275"/>
      <c r="E46" s="275"/>
      <c r="F46" s="275"/>
      <c r="G46" s="102" t="s">
        <v>13</v>
      </c>
      <c r="H46" s="106">
        <f>+H42+H44</f>
        <v>3188643689</v>
      </c>
      <c r="I46" s="106">
        <f aca="true" t="shared" si="5" ref="I46:AK46">+I42+I44</f>
        <v>655805237</v>
      </c>
      <c r="J46" s="106">
        <f t="shared" si="5"/>
        <v>655805237</v>
      </c>
      <c r="K46" s="106">
        <f t="shared" si="5"/>
        <v>655805237</v>
      </c>
      <c r="L46" s="106">
        <f t="shared" si="5"/>
        <v>655635489</v>
      </c>
      <c r="M46" s="106">
        <f t="shared" si="5"/>
        <v>1022626572</v>
      </c>
      <c r="N46" s="106">
        <f t="shared" si="5"/>
        <v>1022626572</v>
      </c>
      <c r="O46" s="106">
        <f t="shared" si="5"/>
        <v>1022626572</v>
      </c>
      <c r="P46" s="106">
        <f t="shared" si="5"/>
        <v>893872604</v>
      </c>
      <c r="Q46" s="106">
        <f t="shared" si="5"/>
        <v>893872604</v>
      </c>
      <c r="R46" s="106">
        <f t="shared" si="5"/>
        <v>879337772</v>
      </c>
      <c r="S46" s="106">
        <f t="shared" si="5"/>
        <v>1098536133</v>
      </c>
      <c r="T46" s="106">
        <f t="shared" si="5"/>
        <v>1098536133</v>
      </c>
      <c r="U46" s="106">
        <f t="shared" si="5"/>
        <v>1098536133</v>
      </c>
      <c r="V46" s="106">
        <f t="shared" si="5"/>
        <v>999233467</v>
      </c>
      <c r="W46" s="106">
        <f t="shared" si="5"/>
        <v>778174633</v>
      </c>
      <c r="X46" s="106">
        <f t="shared" si="5"/>
        <v>778174633</v>
      </c>
      <c r="Y46" s="106">
        <f t="shared" si="5"/>
        <v>1156283967</v>
      </c>
      <c r="Z46" s="106">
        <f t="shared" si="5"/>
        <v>1156283967</v>
      </c>
      <c r="AA46" s="106">
        <f t="shared" si="5"/>
        <v>1058541967</v>
      </c>
      <c r="AB46" s="106">
        <f t="shared" si="5"/>
        <v>715212967</v>
      </c>
      <c r="AC46" s="106">
        <f t="shared" si="5"/>
        <v>0</v>
      </c>
      <c r="AD46" s="106">
        <f t="shared" si="5"/>
        <v>0</v>
      </c>
      <c r="AE46" s="106">
        <f t="shared" si="5"/>
        <v>591143500</v>
      </c>
      <c r="AF46" s="106">
        <f t="shared" si="5"/>
        <v>0</v>
      </c>
      <c r="AG46" s="106">
        <f t="shared" si="5"/>
        <v>0</v>
      </c>
      <c r="AH46" s="106">
        <f t="shared" si="5"/>
        <v>0</v>
      </c>
      <c r="AI46" s="106">
        <f t="shared" si="5"/>
        <v>0</v>
      </c>
      <c r="AJ46" s="106">
        <f t="shared" si="5"/>
        <v>0</v>
      </c>
      <c r="AK46" s="106">
        <f t="shared" si="5"/>
        <v>563577800</v>
      </c>
      <c r="AL46" s="106">
        <f>+AL42+AL44</f>
        <v>663716967</v>
      </c>
      <c r="AM46" s="106">
        <f>+AM42+AM44</f>
        <v>663716967</v>
      </c>
      <c r="AN46" s="107"/>
      <c r="AO46" s="93"/>
      <c r="AP46" s="93"/>
      <c r="AQ46" s="278"/>
      <c r="AR46" s="281"/>
      <c r="AS46" s="281"/>
      <c r="AT46" s="278"/>
      <c r="AU46" s="262"/>
    </row>
    <row r="47" spans="1:47" s="78" customFormat="1" ht="32.25" customHeight="1">
      <c r="A47" s="289"/>
      <c r="B47" s="285">
        <v>8</v>
      </c>
      <c r="C47" s="273" t="s">
        <v>98</v>
      </c>
      <c r="D47" s="273" t="s">
        <v>185</v>
      </c>
      <c r="E47" s="273">
        <v>544</v>
      </c>
      <c r="F47" s="273">
        <v>185</v>
      </c>
      <c r="G47" s="101" t="s">
        <v>8</v>
      </c>
      <c r="H47" s="91">
        <v>1</v>
      </c>
      <c r="I47" s="91">
        <v>0</v>
      </c>
      <c r="J47" s="91">
        <v>0</v>
      </c>
      <c r="K47" s="91">
        <v>0</v>
      </c>
      <c r="L47" s="91">
        <v>0</v>
      </c>
      <c r="M47" s="91">
        <v>0</v>
      </c>
      <c r="N47" s="91">
        <v>0</v>
      </c>
      <c r="O47" s="91">
        <v>0</v>
      </c>
      <c r="P47" s="91">
        <v>0</v>
      </c>
      <c r="Q47" s="91">
        <v>0</v>
      </c>
      <c r="R47" s="91">
        <v>0</v>
      </c>
      <c r="S47" s="91">
        <v>0</v>
      </c>
      <c r="T47" s="91">
        <v>0</v>
      </c>
      <c r="U47" s="91">
        <v>0</v>
      </c>
      <c r="V47" s="91">
        <v>0</v>
      </c>
      <c r="W47" s="91">
        <v>0</v>
      </c>
      <c r="X47" s="91">
        <v>0</v>
      </c>
      <c r="Y47" s="91">
        <v>1</v>
      </c>
      <c r="Z47" s="91">
        <v>1</v>
      </c>
      <c r="AA47" s="91">
        <v>1</v>
      </c>
      <c r="AB47" s="91">
        <v>1</v>
      </c>
      <c r="AC47" s="91"/>
      <c r="AD47" s="91"/>
      <c r="AE47" s="91">
        <v>1</v>
      </c>
      <c r="AF47" s="91"/>
      <c r="AG47" s="91"/>
      <c r="AH47" s="91"/>
      <c r="AI47" s="91"/>
      <c r="AJ47" s="91"/>
      <c r="AK47" s="91">
        <v>1</v>
      </c>
      <c r="AL47" s="91">
        <v>1</v>
      </c>
      <c r="AM47" s="91">
        <v>1</v>
      </c>
      <c r="AN47" s="92"/>
      <c r="AO47" s="189">
        <f>AM47/AB47</f>
        <v>1</v>
      </c>
      <c r="AP47" s="177">
        <f>(L47+R47+X47+AM47)/(K47+Q47+W47+AB47+AE47)</f>
        <v>0.5</v>
      </c>
      <c r="AQ47" s="276" t="s">
        <v>251</v>
      </c>
      <c r="AR47" s="279" t="s">
        <v>247</v>
      </c>
      <c r="AS47" s="279" t="s">
        <v>248</v>
      </c>
      <c r="AT47" s="276" t="s">
        <v>252</v>
      </c>
      <c r="AU47" s="260" t="s">
        <v>253</v>
      </c>
    </row>
    <row r="48" spans="1:47" s="78" customFormat="1" ht="32.25" customHeight="1">
      <c r="A48" s="289"/>
      <c r="B48" s="286"/>
      <c r="C48" s="274"/>
      <c r="D48" s="274"/>
      <c r="E48" s="274"/>
      <c r="F48" s="274"/>
      <c r="G48" s="99" t="s">
        <v>9</v>
      </c>
      <c r="H48" s="84">
        <f>+L48+R48+X48+AB48+AE48</f>
        <v>459944808</v>
      </c>
      <c r="I48" s="84">
        <v>0</v>
      </c>
      <c r="J48" s="84">
        <v>0</v>
      </c>
      <c r="K48" s="84">
        <v>0</v>
      </c>
      <c r="L48" s="84">
        <v>0</v>
      </c>
      <c r="M48" s="84">
        <v>0</v>
      </c>
      <c r="N48" s="84">
        <v>0</v>
      </c>
      <c r="O48" s="84">
        <v>0</v>
      </c>
      <c r="P48" s="84">
        <v>0</v>
      </c>
      <c r="Q48" s="84">
        <v>0</v>
      </c>
      <c r="R48" s="84">
        <v>0</v>
      </c>
      <c r="S48" s="84">
        <v>0</v>
      </c>
      <c r="T48" s="84">
        <v>0</v>
      </c>
      <c r="U48" s="84">
        <v>0</v>
      </c>
      <c r="V48" s="84">
        <v>0</v>
      </c>
      <c r="W48" s="84">
        <v>0</v>
      </c>
      <c r="X48" s="84">
        <v>0</v>
      </c>
      <c r="Y48" s="84">
        <v>1327758000</v>
      </c>
      <c r="Z48" s="84">
        <v>1327758000</v>
      </c>
      <c r="AA48" s="84">
        <f>+Z48-1038258000</f>
        <v>289500000</v>
      </c>
      <c r="AB48" s="84">
        <v>224114808</v>
      </c>
      <c r="AC48" s="84"/>
      <c r="AD48" s="84"/>
      <c r="AE48" s="84">
        <v>235830000</v>
      </c>
      <c r="AF48" s="84"/>
      <c r="AG48" s="84"/>
      <c r="AH48" s="84"/>
      <c r="AI48" s="84"/>
      <c r="AJ48" s="84"/>
      <c r="AK48" s="84">
        <v>116384000</v>
      </c>
      <c r="AL48" s="84">
        <v>216590808</v>
      </c>
      <c r="AM48" s="84">
        <v>216590808</v>
      </c>
      <c r="AN48" s="85"/>
      <c r="AO48" s="177">
        <f>AM48/AB48</f>
        <v>0.9664279211751149</v>
      </c>
      <c r="AP48" s="177">
        <f>(L48+R48+X48+AM48)/H48</f>
        <v>0.4709060831490025</v>
      </c>
      <c r="AQ48" s="277"/>
      <c r="AR48" s="280"/>
      <c r="AS48" s="280"/>
      <c r="AT48" s="277"/>
      <c r="AU48" s="261"/>
    </row>
    <row r="49" spans="1:47" s="78" customFormat="1" ht="32.25" customHeight="1">
      <c r="A49" s="289"/>
      <c r="B49" s="286"/>
      <c r="C49" s="274"/>
      <c r="D49" s="274"/>
      <c r="E49" s="274"/>
      <c r="F49" s="274"/>
      <c r="G49" s="100" t="s">
        <v>10</v>
      </c>
      <c r="H49" s="108">
        <v>0</v>
      </c>
      <c r="I49" s="108">
        <v>0</v>
      </c>
      <c r="J49" s="108">
        <v>0</v>
      </c>
      <c r="K49" s="108">
        <v>0</v>
      </c>
      <c r="L49" s="108">
        <v>0</v>
      </c>
      <c r="M49" s="108">
        <v>0</v>
      </c>
      <c r="N49" s="108">
        <v>0</v>
      </c>
      <c r="O49" s="108">
        <v>0</v>
      </c>
      <c r="P49" s="108">
        <v>0</v>
      </c>
      <c r="Q49" s="108">
        <v>0</v>
      </c>
      <c r="R49" s="108">
        <v>0</v>
      </c>
      <c r="S49" s="108">
        <v>0</v>
      </c>
      <c r="T49" s="108">
        <v>0</v>
      </c>
      <c r="U49" s="108">
        <v>0</v>
      </c>
      <c r="V49" s="108">
        <v>0</v>
      </c>
      <c r="W49" s="108">
        <v>0</v>
      </c>
      <c r="X49" s="108">
        <v>0</v>
      </c>
      <c r="Y49" s="108">
        <v>0</v>
      </c>
      <c r="Z49" s="108">
        <v>0</v>
      </c>
      <c r="AA49" s="108">
        <v>0</v>
      </c>
      <c r="AB49" s="108">
        <v>0</v>
      </c>
      <c r="AC49" s="87"/>
      <c r="AD49" s="87"/>
      <c r="AE49" s="108">
        <v>0</v>
      </c>
      <c r="AF49" s="87"/>
      <c r="AG49" s="87"/>
      <c r="AH49" s="87"/>
      <c r="AI49" s="87"/>
      <c r="AJ49" s="87"/>
      <c r="AK49" s="108">
        <v>0</v>
      </c>
      <c r="AL49" s="108">
        <v>0</v>
      </c>
      <c r="AM49" s="108">
        <v>0</v>
      </c>
      <c r="AN49" s="89"/>
      <c r="AO49" s="88"/>
      <c r="AP49" s="88"/>
      <c r="AQ49" s="277"/>
      <c r="AR49" s="280"/>
      <c r="AS49" s="280"/>
      <c r="AT49" s="277"/>
      <c r="AU49" s="261"/>
    </row>
    <row r="50" spans="1:47" s="78" customFormat="1" ht="32.25" customHeight="1">
      <c r="A50" s="289"/>
      <c r="B50" s="286"/>
      <c r="C50" s="274"/>
      <c r="D50" s="274"/>
      <c r="E50" s="274"/>
      <c r="F50" s="274"/>
      <c r="G50" s="99" t="s">
        <v>11</v>
      </c>
      <c r="H50" s="84">
        <v>0</v>
      </c>
      <c r="I50" s="84">
        <v>0</v>
      </c>
      <c r="J50" s="84">
        <v>0</v>
      </c>
      <c r="K50" s="84">
        <v>0</v>
      </c>
      <c r="L50" s="84">
        <v>0</v>
      </c>
      <c r="M50" s="84">
        <v>0</v>
      </c>
      <c r="N50" s="84">
        <v>0</v>
      </c>
      <c r="O50" s="84">
        <v>0</v>
      </c>
      <c r="P50" s="84">
        <v>0</v>
      </c>
      <c r="Q50" s="84">
        <v>0</v>
      </c>
      <c r="R50" s="84">
        <v>0</v>
      </c>
      <c r="S50" s="84">
        <v>0</v>
      </c>
      <c r="T50" s="84">
        <v>0</v>
      </c>
      <c r="U50" s="84">
        <v>0</v>
      </c>
      <c r="V50" s="84">
        <v>0</v>
      </c>
      <c r="W50" s="84">
        <v>0</v>
      </c>
      <c r="X50" s="84">
        <v>0</v>
      </c>
      <c r="Y50" s="84">
        <v>0</v>
      </c>
      <c r="Z50" s="84">
        <v>0</v>
      </c>
      <c r="AA50" s="84">
        <v>0</v>
      </c>
      <c r="AB50" s="84">
        <v>0</v>
      </c>
      <c r="AC50" s="84"/>
      <c r="AD50" s="84"/>
      <c r="AE50" s="84">
        <v>0</v>
      </c>
      <c r="AF50" s="84"/>
      <c r="AG50" s="84"/>
      <c r="AH50" s="84"/>
      <c r="AI50" s="84"/>
      <c r="AJ50" s="84"/>
      <c r="AK50" s="84">
        <v>0</v>
      </c>
      <c r="AL50" s="84">
        <v>0</v>
      </c>
      <c r="AM50" s="84">
        <v>0</v>
      </c>
      <c r="AN50" s="84"/>
      <c r="AO50" s="86"/>
      <c r="AP50" s="88"/>
      <c r="AQ50" s="277"/>
      <c r="AR50" s="280"/>
      <c r="AS50" s="280"/>
      <c r="AT50" s="277"/>
      <c r="AU50" s="261"/>
    </row>
    <row r="51" spans="1:47" s="78" customFormat="1" ht="32.25" customHeight="1">
      <c r="A51" s="289"/>
      <c r="B51" s="286"/>
      <c r="C51" s="274"/>
      <c r="D51" s="274"/>
      <c r="E51" s="274"/>
      <c r="F51" s="274"/>
      <c r="G51" s="100" t="s">
        <v>12</v>
      </c>
      <c r="H51" s="90">
        <v>1</v>
      </c>
      <c r="I51" s="90">
        <v>0</v>
      </c>
      <c r="J51" s="90">
        <v>0</v>
      </c>
      <c r="K51" s="90">
        <v>0</v>
      </c>
      <c r="L51" s="90">
        <v>0</v>
      </c>
      <c r="M51" s="90">
        <v>0</v>
      </c>
      <c r="N51" s="90">
        <v>0</v>
      </c>
      <c r="O51" s="90">
        <v>0</v>
      </c>
      <c r="P51" s="90">
        <v>0</v>
      </c>
      <c r="Q51" s="90">
        <v>0</v>
      </c>
      <c r="R51" s="90">
        <v>0</v>
      </c>
      <c r="S51" s="90">
        <v>0</v>
      </c>
      <c r="T51" s="90">
        <v>0</v>
      </c>
      <c r="U51" s="90">
        <v>0</v>
      </c>
      <c r="V51" s="90">
        <v>0</v>
      </c>
      <c r="W51" s="90">
        <v>0</v>
      </c>
      <c r="X51" s="90">
        <v>0</v>
      </c>
      <c r="Y51" s="90">
        <v>1</v>
      </c>
      <c r="Z51" s="90">
        <v>1</v>
      </c>
      <c r="AA51" s="90">
        <v>1</v>
      </c>
      <c r="AB51" s="90">
        <v>1</v>
      </c>
      <c r="AC51" s="90"/>
      <c r="AD51" s="90"/>
      <c r="AE51" s="90">
        <v>1</v>
      </c>
      <c r="AF51" s="90"/>
      <c r="AG51" s="90"/>
      <c r="AH51" s="90"/>
      <c r="AI51" s="90"/>
      <c r="AJ51" s="90"/>
      <c r="AK51" s="90">
        <v>1</v>
      </c>
      <c r="AL51" s="90">
        <v>1</v>
      </c>
      <c r="AM51" s="90">
        <v>1</v>
      </c>
      <c r="AN51" s="89"/>
      <c r="AO51" s="86"/>
      <c r="AP51" s="86"/>
      <c r="AQ51" s="277"/>
      <c r="AR51" s="280"/>
      <c r="AS51" s="280"/>
      <c r="AT51" s="277"/>
      <c r="AU51" s="261"/>
    </row>
    <row r="52" spans="1:47" s="78" customFormat="1" ht="32.25" customHeight="1" thickBot="1">
      <c r="A52" s="290"/>
      <c r="B52" s="287"/>
      <c r="C52" s="275"/>
      <c r="D52" s="275"/>
      <c r="E52" s="275"/>
      <c r="F52" s="275"/>
      <c r="G52" s="102" t="s">
        <v>13</v>
      </c>
      <c r="H52" s="106">
        <f>+H48+H50</f>
        <v>459944808</v>
      </c>
      <c r="I52" s="106">
        <f aca="true" t="shared" si="6" ref="I52:AK52">+I48+I50</f>
        <v>0</v>
      </c>
      <c r="J52" s="106">
        <f t="shared" si="6"/>
        <v>0</v>
      </c>
      <c r="K52" s="106">
        <f t="shared" si="6"/>
        <v>0</v>
      </c>
      <c r="L52" s="106">
        <f t="shared" si="6"/>
        <v>0</v>
      </c>
      <c r="M52" s="106">
        <f t="shared" si="6"/>
        <v>0</v>
      </c>
      <c r="N52" s="106">
        <f t="shared" si="6"/>
        <v>0</v>
      </c>
      <c r="O52" s="106">
        <f t="shared" si="6"/>
        <v>0</v>
      </c>
      <c r="P52" s="106">
        <f t="shared" si="6"/>
        <v>0</v>
      </c>
      <c r="Q52" s="106">
        <f t="shared" si="6"/>
        <v>0</v>
      </c>
      <c r="R52" s="106">
        <f t="shared" si="6"/>
        <v>0</v>
      </c>
      <c r="S52" s="106">
        <f t="shared" si="6"/>
        <v>0</v>
      </c>
      <c r="T52" s="106">
        <f t="shared" si="6"/>
        <v>0</v>
      </c>
      <c r="U52" s="106">
        <f t="shared" si="6"/>
        <v>0</v>
      </c>
      <c r="V52" s="106">
        <f t="shared" si="6"/>
        <v>0</v>
      </c>
      <c r="W52" s="106">
        <f t="shared" si="6"/>
        <v>0</v>
      </c>
      <c r="X52" s="106">
        <f t="shared" si="6"/>
        <v>0</v>
      </c>
      <c r="Y52" s="106">
        <f t="shared" si="6"/>
        <v>1327758000</v>
      </c>
      <c r="Z52" s="106">
        <f t="shared" si="6"/>
        <v>1327758000</v>
      </c>
      <c r="AA52" s="106">
        <f t="shared" si="6"/>
        <v>289500000</v>
      </c>
      <c r="AB52" s="106">
        <f t="shared" si="6"/>
        <v>224114808</v>
      </c>
      <c r="AC52" s="106">
        <f t="shared" si="6"/>
        <v>0</v>
      </c>
      <c r="AD52" s="106">
        <f t="shared" si="6"/>
        <v>0</v>
      </c>
      <c r="AE52" s="106">
        <f t="shared" si="6"/>
        <v>235830000</v>
      </c>
      <c r="AF52" s="106">
        <f t="shared" si="6"/>
        <v>0</v>
      </c>
      <c r="AG52" s="106">
        <f t="shared" si="6"/>
        <v>0</v>
      </c>
      <c r="AH52" s="106">
        <f t="shared" si="6"/>
        <v>0</v>
      </c>
      <c r="AI52" s="106">
        <f t="shared" si="6"/>
        <v>0</v>
      </c>
      <c r="AJ52" s="106">
        <f t="shared" si="6"/>
        <v>0</v>
      </c>
      <c r="AK52" s="106">
        <f t="shared" si="6"/>
        <v>116384000</v>
      </c>
      <c r="AL52" s="106">
        <f>+AL48+AL50</f>
        <v>216590808</v>
      </c>
      <c r="AM52" s="106">
        <f>+AM48+AM50</f>
        <v>216590808</v>
      </c>
      <c r="AN52" s="107"/>
      <c r="AO52" s="93"/>
      <c r="AP52" s="93"/>
      <c r="AQ52" s="278"/>
      <c r="AR52" s="281"/>
      <c r="AS52" s="281"/>
      <c r="AT52" s="278"/>
      <c r="AU52" s="262"/>
    </row>
    <row r="53" spans="1:47" ht="31.5" customHeight="1">
      <c r="A53" s="328" t="s">
        <v>14</v>
      </c>
      <c r="B53" s="329"/>
      <c r="C53" s="329"/>
      <c r="D53" s="329"/>
      <c r="E53" s="329"/>
      <c r="F53" s="330"/>
      <c r="G53" s="98" t="s">
        <v>9</v>
      </c>
      <c r="H53" s="111">
        <f>+H16+H22+H28+H34+H40+H46+H52</f>
        <v>11755772611</v>
      </c>
      <c r="I53" s="111">
        <f>+I12+I18+I24+I30+I36+I42+I48</f>
        <v>1850231274</v>
      </c>
      <c r="J53" s="111">
        <f>+J12+J18+J24+J30+J36+J42+J48</f>
        <v>1850231274</v>
      </c>
      <c r="K53" s="111">
        <f>+K12+K18+K24+K30+K36+K42+K48</f>
        <v>1844460607</v>
      </c>
      <c r="L53" s="111">
        <f>+L12+L18+L24+L30+L36+L42+L48</f>
        <v>1782772928</v>
      </c>
      <c r="M53" s="111">
        <f>+M12+M18+M24+M30+M36+M42+M48</f>
        <v>2372760000</v>
      </c>
      <c r="N53" s="111">
        <f aca="true" t="shared" si="7" ref="N53:AN53">+N12+N18+N24+N30+N36+N42+N48</f>
        <v>2372760000</v>
      </c>
      <c r="O53" s="111">
        <f t="shared" si="7"/>
        <v>2372760000</v>
      </c>
      <c r="P53" s="111">
        <f t="shared" si="7"/>
        <v>2372760000</v>
      </c>
      <c r="Q53" s="111">
        <f t="shared" si="7"/>
        <v>2372304053</v>
      </c>
      <c r="R53" s="111">
        <f t="shared" si="7"/>
        <v>2258050247</v>
      </c>
      <c r="S53" s="111">
        <f t="shared" si="7"/>
        <v>2700000000</v>
      </c>
      <c r="T53" s="111">
        <f t="shared" si="7"/>
        <v>2700000000</v>
      </c>
      <c r="U53" s="111">
        <f t="shared" si="7"/>
        <v>2700000000</v>
      </c>
      <c r="V53" s="111">
        <f t="shared" si="7"/>
        <v>2699544053</v>
      </c>
      <c r="W53" s="111">
        <f t="shared" si="7"/>
        <v>2698823502</v>
      </c>
      <c r="X53" s="111">
        <f t="shared" si="7"/>
        <v>2609417628</v>
      </c>
      <c r="Y53" s="111">
        <f t="shared" si="7"/>
        <v>4216184000</v>
      </c>
      <c r="Z53" s="111">
        <f t="shared" si="7"/>
        <v>4216184000</v>
      </c>
      <c r="AA53" s="111">
        <f t="shared" si="7"/>
        <v>3080184000</v>
      </c>
      <c r="AB53" s="111">
        <f t="shared" si="7"/>
        <v>2639553808</v>
      </c>
      <c r="AC53" s="111">
        <f t="shared" si="7"/>
        <v>0</v>
      </c>
      <c r="AD53" s="111">
        <f t="shared" si="7"/>
        <v>0</v>
      </c>
      <c r="AE53" s="111">
        <f t="shared" si="7"/>
        <v>2465978000</v>
      </c>
      <c r="AF53" s="111">
        <f t="shared" si="7"/>
        <v>0</v>
      </c>
      <c r="AG53" s="111">
        <f t="shared" si="7"/>
        <v>0</v>
      </c>
      <c r="AH53" s="111">
        <f t="shared" si="7"/>
        <v>0</v>
      </c>
      <c r="AI53" s="111">
        <f t="shared" si="7"/>
        <v>0</v>
      </c>
      <c r="AJ53" s="111">
        <f t="shared" si="7"/>
        <v>0</v>
      </c>
      <c r="AK53" s="111">
        <f t="shared" si="7"/>
        <v>1821549939</v>
      </c>
      <c r="AL53" s="111">
        <f t="shared" si="7"/>
        <v>2365544342</v>
      </c>
      <c r="AM53" s="111">
        <f t="shared" si="7"/>
        <v>2367249272</v>
      </c>
      <c r="AN53" s="111">
        <f t="shared" si="7"/>
        <v>0</v>
      </c>
      <c r="AO53" s="94"/>
      <c r="AP53" s="94"/>
      <c r="AQ53" s="334"/>
      <c r="AR53" s="335"/>
      <c r="AS53" s="335"/>
      <c r="AT53" s="335"/>
      <c r="AU53" s="336"/>
    </row>
    <row r="54" spans="1:47" ht="28.5" customHeight="1">
      <c r="A54" s="328"/>
      <c r="B54" s="329"/>
      <c r="C54" s="329"/>
      <c r="D54" s="329"/>
      <c r="E54" s="329"/>
      <c r="F54" s="330"/>
      <c r="G54" s="99" t="s">
        <v>11</v>
      </c>
      <c r="H54" s="111">
        <f>+H14+H20+H26+H32+H38+H44+H50</f>
        <v>0</v>
      </c>
      <c r="I54" s="111">
        <f aca="true" t="shared" si="8" ref="I54:AN54">+I14+I20+I26+I32+I38+I44+I50</f>
        <v>0</v>
      </c>
      <c r="J54" s="111">
        <f t="shared" si="8"/>
        <v>0</v>
      </c>
      <c r="K54" s="111">
        <f t="shared" si="8"/>
        <v>0</v>
      </c>
      <c r="L54" s="111">
        <f t="shared" si="8"/>
        <v>0</v>
      </c>
      <c r="M54" s="111">
        <f t="shared" si="8"/>
        <v>766029342</v>
      </c>
      <c r="N54" s="111">
        <f t="shared" si="8"/>
        <v>766029342</v>
      </c>
      <c r="O54" s="111">
        <f t="shared" si="8"/>
        <v>766029332</v>
      </c>
      <c r="P54" s="111">
        <f t="shared" si="8"/>
        <v>766029332</v>
      </c>
      <c r="Q54" s="111">
        <f t="shared" si="8"/>
        <v>766029332</v>
      </c>
      <c r="R54" s="111">
        <f t="shared" si="8"/>
        <v>765308781</v>
      </c>
      <c r="S54" s="111">
        <f t="shared" si="8"/>
        <v>640546651</v>
      </c>
      <c r="T54" s="111">
        <f t="shared" si="8"/>
        <v>640546651</v>
      </c>
      <c r="U54" s="111">
        <f t="shared" si="8"/>
        <v>640546651</v>
      </c>
      <c r="V54" s="111">
        <f t="shared" si="8"/>
        <v>635784783</v>
      </c>
      <c r="W54" s="111">
        <f t="shared" si="8"/>
        <v>635699750</v>
      </c>
      <c r="X54" s="111">
        <f t="shared" si="8"/>
        <v>635699750</v>
      </c>
      <c r="Y54" s="111">
        <f t="shared" si="8"/>
        <v>702014609</v>
      </c>
      <c r="Z54" s="111">
        <f t="shared" si="8"/>
        <v>702014609</v>
      </c>
      <c r="AA54" s="111">
        <f t="shared" si="8"/>
        <v>702014609</v>
      </c>
      <c r="AB54" s="111">
        <f t="shared" si="8"/>
        <v>702014609</v>
      </c>
      <c r="AC54" s="111">
        <f t="shared" si="8"/>
        <v>0</v>
      </c>
      <c r="AD54" s="111">
        <f t="shared" si="8"/>
        <v>0</v>
      </c>
      <c r="AE54" s="111">
        <f t="shared" si="8"/>
        <v>0</v>
      </c>
      <c r="AF54" s="111">
        <f t="shared" si="8"/>
        <v>0</v>
      </c>
      <c r="AG54" s="111">
        <f t="shared" si="8"/>
        <v>0</v>
      </c>
      <c r="AH54" s="111">
        <f t="shared" si="8"/>
        <v>0</v>
      </c>
      <c r="AI54" s="111">
        <f t="shared" si="8"/>
        <v>0</v>
      </c>
      <c r="AJ54" s="111">
        <f t="shared" si="8"/>
        <v>0</v>
      </c>
      <c r="AK54" s="111">
        <f t="shared" si="8"/>
        <v>401529654</v>
      </c>
      <c r="AL54" s="111">
        <f t="shared" si="8"/>
        <v>660430526</v>
      </c>
      <c r="AM54" s="111">
        <f t="shared" si="8"/>
        <v>684503183</v>
      </c>
      <c r="AN54" s="111">
        <f t="shared" si="8"/>
        <v>0</v>
      </c>
      <c r="AO54" s="95"/>
      <c r="AP54" s="95"/>
      <c r="AQ54" s="337"/>
      <c r="AR54" s="338"/>
      <c r="AS54" s="338"/>
      <c r="AT54" s="338"/>
      <c r="AU54" s="339"/>
    </row>
    <row r="55" spans="1:49" ht="35.25" customHeight="1" thickBot="1">
      <c r="A55" s="331"/>
      <c r="B55" s="332"/>
      <c r="C55" s="332"/>
      <c r="D55" s="332"/>
      <c r="E55" s="332"/>
      <c r="F55" s="333"/>
      <c r="G55" s="103" t="s">
        <v>14</v>
      </c>
      <c r="H55" s="96">
        <f aca="true" t="shared" si="9" ref="H55:AI55">+H53+H54</f>
        <v>11755772611</v>
      </c>
      <c r="I55" s="96">
        <f t="shared" si="9"/>
        <v>1850231274</v>
      </c>
      <c r="J55" s="96">
        <f t="shared" si="9"/>
        <v>1850231274</v>
      </c>
      <c r="K55" s="96">
        <f t="shared" si="9"/>
        <v>1844460607</v>
      </c>
      <c r="L55" s="96">
        <f t="shared" si="9"/>
        <v>1782772928</v>
      </c>
      <c r="M55" s="96">
        <f t="shared" si="9"/>
        <v>3138789342</v>
      </c>
      <c r="N55" s="96">
        <f t="shared" si="9"/>
        <v>3138789342</v>
      </c>
      <c r="O55" s="96">
        <f t="shared" si="9"/>
        <v>3138789332</v>
      </c>
      <c r="P55" s="96">
        <f t="shared" si="9"/>
        <v>3138789332</v>
      </c>
      <c r="Q55" s="96">
        <f t="shared" si="9"/>
        <v>3138333385</v>
      </c>
      <c r="R55" s="96">
        <f t="shared" si="9"/>
        <v>3023359028</v>
      </c>
      <c r="S55" s="96">
        <f t="shared" si="9"/>
        <v>3340546651</v>
      </c>
      <c r="T55" s="96">
        <f t="shared" si="9"/>
        <v>3340546651</v>
      </c>
      <c r="U55" s="96">
        <f t="shared" si="9"/>
        <v>3340546651</v>
      </c>
      <c r="V55" s="96">
        <f t="shared" si="9"/>
        <v>3335328836</v>
      </c>
      <c r="W55" s="96">
        <f t="shared" si="9"/>
        <v>3334523252</v>
      </c>
      <c r="X55" s="96">
        <f t="shared" si="9"/>
        <v>3245117378</v>
      </c>
      <c r="Y55" s="96">
        <f t="shared" si="9"/>
        <v>4918198609</v>
      </c>
      <c r="Z55" s="96">
        <f t="shared" si="9"/>
        <v>4918198609</v>
      </c>
      <c r="AA55" s="96">
        <f t="shared" si="9"/>
        <v>3782198609</v>
      </c>
      <c r="AB55" s="96">
        <f t="shared" si="9"/>
        <v>3341568417</v>
      </c>
      <c r="AC55" s="96">
        <f t="shared" si="9"/>
        <v>0</v>
      </c>
      <c r="AD55" s="96">
        <f t="shared" si="9"/>
        <v>0</v>
      </c>
      <c r="AE55" s="96">
        <f t="shared" si="9"/>
        <v>2465978000</v>
      </c>
      <c r="AF55" s="96">
        <f t="shared" si="9"/>
        <v>0</v>
      </c>
      <c r="AG55" s="96">
        <f t="shared" si="9"/>
        <v>0</v>
      </c>
      <c r="AH55" s="96">
        <f t="shared" si="9"/>
        <v>0</v>
      </c>
      <c r="AI55" s="96">
        <f t="shared" si="9"/>
        <v>0</v>
      </c>
      <c r="AJ55" s="96">
        <f>+AJ53+AJ54</f>
        <v>0</v>
      </c>
      <c r="AK55" s="96">
        <f>+AK53+AK54</f>
        <v>2223079593</v>
      </c>
      <c r="AL55" s="96">
        <f>+AL53+AL54</f>
        <v>3025974868</v>
      </c>
      <c r="AM55" s="96">
        <f>+AM53+AM54</f>
        <v>3051752455</v>
      </c>
      <c r="AN55" s="96">
        <f>+AN53+AN54</f>
        <v>0</v>
      </c>
      <c r="AO55" s="97"/>
      <c r="AP55" s="97"/>
      <c r="AQ55" s="340"/>
      <c r="AR55" s="341"/>
      <c r="AS55" s="341"/>
      <c r="AT55" s="341"/>
      <c r="AU55" s="342"/>
      <c r="AV55" s="3"/>
      <c r="AW55" s="3"/>
    </row>
    <row r="56" ht="15">
      <c r="AK56" s="194"/>
    </row>
    <row r="57" spans="38:39" ht="15">
      <c r="AL57" s="187"/>
      <c r="AM57" s="195"/>
    </row>
    <row r="58" spans="1:14" ht="15">
      <c r="A58" s="263" t="s">
        <v>82</v>
      </c>
      <c r="B58" s="263"/>
      <c r="C58" s="263"/>
      <c r="D58" s="263"/>
      <c r="E58" s="263"/>
      <c r="F58" s="263"/>
      <c r="G58" s="263"/>
      <c r="H58" s="263"/>
      <c r="I58" s="71"/>
      <c r="J58" s="71"/>
      <c r="K58" s="71"/>
      <c r="L58" s="71"/>
      <c r="M58" s="71"/>
      <c r="N58" s="71"/>
    </row>
    <row r="59" spans="1:14" ht="15.75" customHeight="1">
      <c r="A59" s="36" t="s">
        <v>83</v>
      </c>
      <c r="B59" s="264" t="s">
        <v>84</v>
      </c>
      <c r="C59" s="265"/>
      <c r="D59" s="265"/>
      <c r="E59" s="266"/>
      <c r="F59" s="291" t="s">
        <v>85</v>
      </c>
      <c r="G59" s="291"/>
      <c r="H59" s="291"/>
      <c r="I59" s="71"/>
      <c r="J59" s="71"/>
      <c r="K59" s="71"/>
      <c r="L59" s="71"/>
      <c r="M59" s="71"/>
      <c r="N59" s="71"/>
    </row>
    <row r="60" spans="1:14" ht="15">
      <c r="A60" s="82">
        <v>11</v>
      </c>
      <c r="B60" s="267" t="s">
        <v>86</v>
      </c>
      <c r="C60" s="268"/>
      <c r="D60" s="268"/>
      <c r="E60" s="269"/>
      <c r="F60" s="292" t="s">
        <v>88</v>
      </c>
      <c r="G60" s="292"/>
      <c r="H60" s="292"/>
      <c r="I60" s="71"/>
      <c r="J60" s="71"/>
      <c r="K60" s="71"/>
      <c r="L60" s="71"/>
      <c r="M60" s="71"/>
      <c r="N60" s="71"/>
    </row>
  </sheetData>
  <mergeCells count="108">
    <mergeCell ref="A53:F55"/>
    <mergeCell ref="F47:F52"/>
    <mergeCell ref="F11:F16"/>
    <mergeCell ref="AS17:AS22"/>
    <mergeCell ref="D17:D22"/>
    <mergeCell ref="AR47:AR52"/>
    <mergeCell ref="AS47:AS52"/>
    <mergeCell ref="AQ47:AQ52"/>
    <mergeCell ref="F17:F22"/>
    <mergeCell ref="AQ53:AU55"/>
    <mergeCell ref="AU11:AU16"/>
    <mergeCell ref="AR11:AR16"/>
    <mergeCell ref="AT47:AT52"/>
    <mergeCell ref="AU47:AU52"/>
    <mergeCell ref="B47:B52"/>
    <mergeCell ref="C47:C52"/>
    <mergeCell ref="D47:D52"/>
    <mergeCell ref="E47:E52"/>
    <mergeCell ref="AT17:AT22"/>
    <mergeCell ref="AU17:AU22"/>
    <mergeCell ref="F23:F28"/>
    <mergeCell ref="AQ23:AQ28"/>
    <mergeCell ref="AR23:AR28"/>
    <mergeCell ref="AS23:AS28"/>
    <mergeCell ref="AT23:AT28"/>
    <mergeCell ref="AU23:AU28"/>
    <mergeCell ref="F29:F34"/>
    <mergeCell ref="AQ29:AQ34"/>
    <mergeCell ref="AR29:AR34"/>
    <mergeCell ref="AS29:AS34"/>
    <mergeCell ref="AT29:AT34"/>
    <mergeCell ref="AQ17:AQ22"/>
    <mergeCell ref="AR17:AR22"/>
    <mergeCell ref="E8:E10"/>
    <mergeCell ref="G8:G10"/>
    <mergeCell ref="AS11:AS16"/>
    <mergeCell ref="AT11:AT16"/>
    <mergeCell ref="A8:A10"/>
    <mergeCell ref="AS8:AS10"/>
    <mergeCell ref="AT8:AT10"/>
    <mergeCell ref="AP8:AP10"/>
    <mergeCell ref="B8:D9"/>
    <mergeCell ref="I9:L9"/>
    <mergeCell ref="M9:R9"/>
    <mergeCell ref="S9:X9"/>
    <mergeCell ref="Y9:AD9"/>
    <mergeCell ref="AK9:AN9"/>
    <mergeCell ref="F8:F10"/>
    <mergeCell ref="AK8:AN8"/>
    <mergeCell ref="AE9:AJ9"/>
    <mergeCell ref="F59:H59"/>
    <mergeCell ref="F60:H60"/>
    <mergeCell ref="AO8:AO10"/>
    <mergeCell ref="H8:H10"/>
    <mergeCell ref="A2:E4"/>
    <mergeCell ref="A5:P5"/>
    <mergeCell ref="A6:P6"/>
    <mergeCell ref="AM4:AU4"/>
    <mergeCell ref="F2:AU2"/>
    <mergeCell ref="F4:AL4"/>
    <mergeCell ref="Q5:AU5"/>
    <mergeCell ref="Q6:AU6"/>
    <mergeCell ref="F3:AU3"/>
    <mergeCell ref="AR8:AR10"/>
    <mergeCell ref="AU8:AU10"/>
    <mergeCell ref="B11:B16"/>
    <mergeCell ref="C11:C16"/>
    <mergeCell ref="D11:D16"/>
    <mergeCell ref="B17:B22"/>
    <mergeCell ref="C17:C22"/>
    <mergeCell ref="E11:E16"/>
    <mergeCell ref="AQ11:AQ16"/>
    <mergeCell ref="AQ8:AQ10"/>
    <mergeCell ref="E17:E22"/>
    <mergeCell ref="D23:D28"/>
    <mergeCell ref="E23:E28"/>
    <mergeCell ref="B29:B34"/>
    <mergeCell ref="C29:C34"/>
    <mergeCell ref="D29:D34"/>
    <mergeCell ref="E29:E34"/>
    <mergeCell ref="B41:B46"/>
    <mergeCell ref="C41:C46"/>
    <mergeCell ref="D41:D46"/>
    <mergeCell ref="E41:E46"/>
    <mergeCell ref="AU41:AU46"/>
    <mergeCell ref="A58:H58"/>
    <mergeCell ref="B59:E59"/>
    <mergeCell ref="B60:E60"/>
    <mergeCell ref="I8:AJ8"/>
    <mergeCell ref="F41:F46"/>
    <mergeCell ref="AQ41:AQ46"/>
    <mergeCell ref="AR41:AR46"/>
    <mergeCell ref="AS41:AS46"/>
    <mergeCell ref="AT41:AT46"/>
    <mergeCell ref="AU29:AU34"/>
    <mergeCell ref="B35:B40"/>
    <mergeCell ref="C35:C40"/>
    <mergeCell ref="D35:D40"/>
    <mergeCell ref="E35:E40"/>
    <mergeCell ref="F35:F40"/>
    <mergeCell ref="AQ35:AQ40"/>
    <mergeCell ref="AR35:AR40"/>
    <mergeCell ref="AS35:AS40"/>
    <mergeCell ref="AT35:AT40"/>
    <mergeCell ref="AU35:AU40"/>
    <mergeCell ref="A11:A52"/>
    <mergeCell ref="B23:B28"/>
    <mergeCell ref="C23:C28"/>
  </mergeCells>
  <dataValidations count="1" disablePrompts="1">
    <dataValidation type="list" allowBlank="1" showInputMessage="1" showErrorMessage="1" sqref="D11:D52">
      <formula1>#REF!</formula1>
    </dataValidation>
  </dataValidations>
  <printOptions horizontalCentered="1" verticalCentered="1"/>
  <pageMargins left="0" right="0" top="0.7480314960629921" bottom="0" header="0.31496062992125984" footer="0"/>
  <pageSetup fitToHeight="0" horizontalDpi="600" verticalDpi="600" orientation="landscape" scale="22" r:id="rId5"/>
  <headerFooter>
    <oddFooter>&amp;C&amp;G</oddFooter>
  </headerFooter>
  <ignoredErrors>
    <ignoredError sqref="M53" formula="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W69"/>
  <sheetViews>
    <sheetView zoomScale="50" zoomScaleNormal="50" zoomScalePageLayoutView="23" workbookViewId="0" topLeftCell="A1">
      <selection activeCell="O8" sqref="O8"/>
    </sheetView>
  </sheetViews>
  <sheetFormatPr defaultColWidth="11.421875" defaultRowHeight="15"/>
  <cols>
    <col min="1" max="1" width="18.00390625" style="4" customWidth="1"/>
    <col min="2" max="2" width="30.7109375" style="4" customWidth="1"/>
    <col min="3" max="3" width="68.57421875" style="13" customWidth="1"/>
    <col min="4" max="5" width="9.7109375" style="4" customWidth="1"/>
    <col min="6" max="6" width="13.28125" style="4" bestFit="1" customWidth="1"/>
    <col min="7" max="8" width="7.57421875" style="4" bestFit="1" customWidth="1"/>
    <col min="9" max="9" width="8.00390625" style="4" bestFit="1" customWidth="1"/>
    <col min="10" max="11" width="7.57421875" style="4" bestFit="1" customWidth="1"/>
    <col min="12" max="12" width="8.00390625" style="4" bestFit="1" customWidth="1"/>
    <col min="13" max="13" width="7.57421875" style="4" customWidth="1"/>
    <col min="14" max="14" width="7.57421875" style="5" customWidth="1"/>
    <col min="15" max="18" width="9.57421875" style="5" customWidth="1"/>
    <col min="19" max="19" width="11.7109375" style="5" customWidth="1"/>
    <col min="20" max="20" width="11.140625" style="5" customWidth="1"/>
    <col min="21" max="21" width="15.140625" style="5" customWidth="1"/>
    <col min="22" max="22" width="115.421875" style="8" customWidth="1"/>
    <col min="23" max="23" width="11.421875" style="8" customWidth="1"/>
    <col min="24" max="16384" width="11.421875" style="4" customWidth="1"/>
  </cols>
  <sheetData>
    <row r="1" ht="13.5" thickBot="1"/>
    <row r="2" spans="1:22" s="6" customFormat="1" ht="43.5" customHeight="1">
      <c r="A2" s="391"/>
      <c r="B2" s="392"/>
      <c r="C2" s="392"/>
      <c r="D2" s="397" t="s">
        <v>92</v>
      </c>
      <c r="E2" s="398"/>
      <c r="F2" s="398"/>
      <c r="G2" s="398"/>
      <c r="H2" s="398"/>
      <c r="I2" s="398"/>
      <c r="J2" s="398"/>
      <c r="K2" s="398"/>
      <c r="L2" s="398"/>
      <c r="M2" s="398"/>
      <c r="N2" s="398"/>
      <c r="O2" s="398"/>
      <c r="P2" s="398"/>
      <c r="Q2" s="398"/>
      <c r="R2" s="398"/>
      <c r="S2" s="398"/>
      <c r="T2" s="398"/>
      <c r="U2" s="398"/>
      <c r="V2" s="399"/>
    </row>
    <row r="3" spans="1:22" s="6" customFormat="1" ht="64.5" customHeight="1">
      <c r="A3" s="393"/>
      <c r="B3" s="394"/>
      <c r="C3" s="394"/>
      <c r="D3" s="400" t="s">
        <v>90</v>
      </c>
      <c r="E3" s="401"/>
      <c r="F3" s="401"/>
      <c r="G3" s="401"/>
      <c r="H3" s="401"/>
      <c r="I3" s="401"/>
      <c r="J3" s="401"/>
      <c r="K3" s="401"/>
      <c r="L3" s="401"/>
      <c r="M3" s="401"/>
      <c r="N3" s="401"/>
      <c r="O3" s="401"/>
      <c r="P3" s="401"/>
      <c r="Q3" s="401"/>
      <c r="R3" s="401"/>
      <c r="S3" s="401"/>
      <c r="T3" s="401"/>
      <c r="U3" s="401"/>
      <c r="V3" s="402"/>
    </row>
    <row r="4" spans="1:22" s="6" customFormat="1" ht="43.5" customHeight="1" thickBot="1">
      <c r="A4" s="395"/>
      <c r="B4" s="396"/>
      <c r="C4" s="396"/>
      <c r="D4" s="308" t="s">
        <v>233</v>
      </c>
      <c r="E4" s="228"/>
      <c r="F4" s="228"/>
      <c r="G4" s="228"/>
      <c r="H4" s="228"/>
      <c r="I4" s="228"/>
      <c r="J4" s="228"/>
      <c r="K4" s="228"/>
      <c r="L4" s="228"/>
      <c r="M4" s="228"/>
      <c r="N4" s="228"/>
      <c r="O4" s="228"/>
      <c r="P4" s="228"/>
      <c r="Q4" s="228"/>
      <c r="R4" s="228"/>
      <c r="S4" s="228"/>
      <c r="T4" s="228"/>
      <c r="U4" s="229"/>
      <c r="V4" s="66" t="s">
        <v>81</v>
      </c>
    </row>
    <row r="5" spans="1:22" s="6" customFormat="1" ht="43.5" customHeight="1" thickBot="1">
      <c r="A5" s="301" t="s">
        <v>0</v>
      </c>
      <c r="B5" s="302"/>
      <c r="C5" s="303"/>
      <c r="D5" s="407" t="s">
        <v>154</v>
      </c>
      <c r="E5" s="408"/>
      <c r="F5" s="408"/>
      <c r="G5" s="408"/>
      <c r="H5" s="408"/>
      <c r="I5" s="408"/>
      <c r="J5" s="408"/>
      <c r="K5" s="408"/>
      <c r="L5" s="408"/>
      <c r="M5" s="408"/>
      <c r="N5" s="408"/>
      <c r="O5" s="408"/>
      <c r="P5" s="408"/>
      <c r="Q5" s="408"/>
      <c r="R5" s="408"/>
      <c r="S5" s="408"/>
      <c r="T5" s="408"/>
      <c r="U5" s="408"/>
      <c r="V5" s="409"/>
    </row>
    <row r="6" spans="1:22" s="6" customFormat="1" ht="43.5" customHeight="1" thickBot="1">
      <c r="A6" s="304" t="s">
        <v>2</v>
      </c>
      <c r="B6" s="305"/>
      <c r="C6" s="306"/>
      <c r="D6" s="410" t="s">
        <v>93</v>
      </c>
      <c r="E6" s="411"/>
      <c r="F6" s="411"/>
      <c r="G6" s="411"/>
      <c r="H6" s="411"/>
      <c r="I6" s="411"/>
      <c r="J6" s="411"/>
      <c r="K6" s="411"/>
      <c r="L6" s="411"/>
      <c r="M6" s="411"/>
      <c r="N6" s="411"/>
      <c r="O6" s="411"/>
      <c r="P6" s="411"/>
      <c r="Q6" s="411"/>
      <c r="R6" s="411"/>
      <c r="S6" s="411"/>
      <c r="T6" s="411"/>
      <c r="U6" s="411"/>
      <c r="V6" s="412"/>
    </row>
    <row r="7" spans="1:22" s="7" customFormat="1" ht="32.25" customHeight="1">
      <c r="A7" s="413" t="s">
        <v>54</v>
      </c>
      <c r="B7" s="388" t="s">
        <v>55</v>
      </c>
      <c r="C7" s="403" t="s">
        <v>56</v>
      </c>
      <c r="D7" s="405" t="s">
        <v>180</v>
      </c>
      <c r="E7" s="406"/>
      <c r="F7" s="388" t="s">
        <v>155</v>
      </c>
      <c r="G7" s="388"/>
      <c r="H7" s="388"/>
      <c r="I7" s="388"/>
      <c r="J7" s="388"/>
      <c r="K7" s="388"/>
      <c r="L7" s="388"/>
      <c r="M7" s="388"/>
      <c r="N7" s="388"/>
      <c r="O7" s="388"/>
      <c r="P7" s="388"/>
      <c r="Q7" s="388"/>
      <c r="R7" s="388"/>
      <c r="S7" s="388"/>
      <c r="T7" s="388" t="s">
        <v>58</v>
      </c>
      <c r="U7" s="388"/>
      <c r="V7" s="389" t="s">
        <v>234</v>
      </c>
    </row>
    <row r="8" spans="1:22" s="7" customFormat="1" ht="66" customHeight="1" thickBot="1">
      <c r="A8" s="414"/>
      <c r="B8" s="415"/>
      <c r="C8" s="404"/>
      <c r="D8" s="67" t="s">
        <v>181</v>
      </c>
      <c r="E8" s="67" t="s">
        <v>182</v>
      </c>
      <c r="F8" s="67" t="s">
        <v>57</v>
      </c>
      <c r="G8" s="69" t="s">
        <v>15</v>
      </c>
      <c r="H8" s="69" t="s">
        <v>16</v>
      </c>
      <c r="I8" s="69" t="s">
        <v>17</v>
      </c>
      <c r="J8" s="69" t="s">
        <v>18</v>
      </c>
      <c r="K8" s="69" t="s">
        <v>19</v>
      </c>
      <c r="L8" s="69" t="s">
        <v>20</v>
      </c>
      <c r="M8" s="69" t="s">
        <v>21</v>
      </c>
      <c r="N8" s="69" t="s">
        <v>22</v>
      </c>
      <c r="O8" s="69" t="s">
        <v>23</v>
      </c>
      <c r="P8" s="69" t="s">
        <v>24</v>
      </c>
      <c r="Q8" s="69" t="s">
        <v>25</v>
      </c>
      <c r="R8" s="69" t="s">
        <v>26</v>
      </c>
      <c r="S8" s="68" t="s">
        <v>27</v>
      </c>
      <c r="T8" s="68" t="s">
        <v>59</v>
      </c>
      <c r="U8" s="68" t="s">
        <v>60</v>
      </c>
      <c r="V8" s="390"/>
    </row>
    <row r="9" spans="1:23" s="8" customFormat="1" ht="34.5" customHeight="1">
      <c r="A9" s="418" t="s">
        <v>156</v>
      </c>
      <c r="B9" s="352" t="s">
        <v>94</v>
      </c>
      <c r="C9" s="355" t="s">
        <v>317</v>
      </c>
      <c r="D9" s="357" t="s">
        <v>160</v>
      </c>
      <c r="E9" s="357"/>
      <c r="F9" s="49" t="s">
        <v>28</v>
      </c>
      <c r="G9" s="50">
        <v>0</v>
      </c>
      <c r="H9" s="50">
        <v>0</v>
      </c>
      <c r="I9" s="50">
        <v>0.15</v>
      </c>
      <c r="J9" s="50">
        <v>0</v>
      </c>
      <c r="K9" s="50">
        <v>0</v>
      </c>
      <c r="L9" s="50">
        <v>0.5</v>
      </c>
      <c r="M9" s="50">
        <v>0</v>
      </c>
      <c r="N9" s="50">
        <v>0</v>
      </c>
      <c r="O9" s="50">
        <v>0.15</v>
      </c>
      <c r="P9" s="50">
        <v>0</v>
      </c>
      <c r="Q9" s="50">
        <v>0</v>
      </c>
      <c r="R9" s="50">
        <v>0.2</v>
      </c>
      <c r="S9" s="58">
        <f>SUM(G9:R9)</f>
        <v>1</v>
      </c>
      <c r="T9" s="358">
        <f>SUM(U9:U15)</f>
        <v>0.1</v>
      </c>
      <c r="U9" s="361">
        <v>0.03</v>
      </c>
      <c r="V9" s="381" t="s">
        <v>235</v>
      </c>
      <c r="W9" s="70">
        <f>LEN(V9)</f>
        <v>1887</v>
      </c>
    </row>
    <row r="10" spans="1:22" s="8" customFormat="1" ht="34.5" customHeight="1" thickBot="1">
      <c r="A10" s="419"/>
      <c r="B10" s="353"/>
      <c r="C10" s="345"/>
      <c r="D10" s="348"/>
      <c r="E10" s="348"/>
      <c r="F10" s="51" t="s">
        <v>29</v>
      </c>
      <c r="G10" s="52">
        <v>0.15</v>
      </c>
      <c r="H10" s="52">
        <v>0</v>
      </c>
      <c r="I10" s="52">
        <v>0</v>
      </c>
      <c r="J10" s="52">
        <v>0</v>
      </c>
      <c r="K10" s="52">
        <v>0</v>
      </c>
      <c r="L10" s="52">
        <v>0.5</v>
      </c>
      <c r="M10" s="52">
        <v>0</v>
      </c>
      <c r="N10" s="52">
        <v>0</v>
      </c>
      <c r="O10" s="52">
        <v>0.15</v>
      </c>
      <c r="P10" s="52"/>
      <c r="Q10" s="52"/>
      <c r="R10" s="52"/>
      <c r="S10" s="59">
        <f>SUM(G10:R10)</f>
        <v>0.8</v>
      </c>
      <c r="T10" s="359"/>
      <c r="U10" s="349"/>
      <c r="V10" s="382"/>
    </row>
    <row r="11" spans="1:23" s="8" customFormat="1" ht="34.5" customHeight="1">
      <c r="A11" s="419"/>
      <c r="B11" s="353"/>
      <c r="C11" s="345" t="s">
        <v>318</v>
      </c>
      <c r="D11" s="346" t="s">
        <v>160</v>
      </c>
      <c r="E11" s="348"/>
      <c r="F11" s="49" t="s">
        <v>28</v>
      </c>
      <c r="G11" s="52">
        <v>0</v>
      </c>
      <c r="H11" s="52">
        <v>0</v>
      </c>
      <c r="I11" s="52">
        <v>0.25</v>
      </c>
      <c r="J11" s="52">
        <v>0</v>
      </c>
      <c r="K11" s="52">
        <v>0</v>
      </c>
      <c r="L11" s="52">
        <v>0.25</v>
      </c>
      <c r="M11" s="52">
        <v>0</v>
      </c>
      <c r="N11" s="52">
        <v>0</v>
      </c>
      <c r="O11" s="52">
        <v>0.25</v>
      </c>
      <c r="P11" s="52">
        <v>0</v>
      </c>
      <c r="Q11" s="52">
        <v>0</v>
      </c>
      <c r="R11" s="52">
        <v>0.25</v>
      </c>
      <c r="S11" s="58">
        <f>SUM(G13:R13)</f>
        <v>1</v>
      </c>
      <c r="T11" s="359"/>
      <c r="U11" s="349">
        <v>0.02</v>
      </c>
      <c r="V11" s="383" t="s">
        <v>236</v>
      </c>
      <c r="W11" s="70">
        <f>LEN(V11)</f>
        <v>1961</v>
      </c>
    </row>
    <row r="12" spans="1:22" s="8" customFormat="1" ht="34.5" customHeight="1" thickBot="1">
      <c r="A12" s="419"/>
      <c r="B12" s="353"/>
      <c r="C12" s="345"/>
      <c r="D12" s="347"/>
      <c r="E12" s="348"/>
      <c r="F12" s="51" t="s">
        <v>29</v>
      </c>
      <c r="G12" s="52">
        <v>0.125</v>
      </c>
      <c r="H12" s="52">
        <v>0.125</v>
      </c>
      <c r="I12" s="52">
        <v>0</v>
      </c>
      <c r="J12" s="52">
        <v>0</v>
      </c>
      <c r="K12" s="52">
        <v>0.25</v>
      </c>
      <c r="L12" s="52">
        <v>0</v>
      </c>
      <c r="M12" s="52">
        <v>0</v>
      </c>
      <c r="N12" s="52">
        <v>0</v>
      </c>
      <c r="O12" s="52">
        <v>0.25</v>
      </c>
      <c r="P12" s="52"/>
      <c r="Q12" s="52"/>
      <c r="R12" s="52"/>
      <c r="S12" s="59">
        <f aca="true" t="shared" si="0" ref="S12:S18">SUM(G12:R12)</f>
        <v>0.75</v>
      </c>
      <c r="T12" s="359"/>
      <c r="U12" s="349"/>
      <c r="V12" s="363"/>
    </row>
    <row r="13" spans="1:23" s="8" customFormat="1" ht="34.5" customHeight="1">
      <c r="A13" s="419"/>
      <c r="B13" s="353"/>
      <c r="C13" s="345" t="s">
        <v>319</v>
      </c>
      <c r="D13" s="346" t="s">
        <v>160</v>
      </c>
      <c r="E13" s="348"/>
      <c r="F13" s="49" t="s">
        <v>28</v>
      </c>
      <c r="G13" s="52">
        <v>0</v>
      </c>
      <c r="H13" s="52">
        <v>0</v>
      </c>
      <c r="I13" s="52">
        <v>0.25</v>
      </c>
      <c r="J13" s="52">
        <v>0</v>
      </c>
      <c r="K13" s="52">
        <v>0</v>
      </c>
      <c r="L13" s="52">
        <v>0.25</v>
      </c>
      <c r="M13" s="52">
        <v>0</v>
      </c>
      <c r="N13" s="52">
        <v>0</v>
      </c>
      <c r="O13" s="52">
        <v>0.25</v>
      </c>
      <c r="P13" s="52">
        <v>0</v>
      </c>
      <c r="Q13" s="52">
        <v>0</v>
      </c>
      <c r="R13" s="52">
        <v>0.25</v>
      </c>
      <c r="S13" s="58">
        <f t="shared" si="0"/>
        <v>1</v>
      </c>
      <c r="T13" s="359"/>
      <c r="U13" s="349">
        <v>0.02</v>
      </c>
      <c r="V13" s="383" t="s">
        <v>237</v>
      </c>
      <c r="W13" s="70">
        <f>LEN(V13)</f>
        <v>1748</v>
      </c>
    </row>
    <row r="14" spans="1:22" s="8" customFormat="1" ht="34.5" customHeight="1" thickBot="1">
      <c r="A14" s="419"/>
      <c r="B14" s="353"/>
      <c r="C14" s="345"/>
      <c r="D14" s="347"/>
      <c r="E14" s="348"/>
      <c r="F14" s="51" t="s">
        <v>29</v>
      </c>
      <c r="G14" s="52">
        <v>0.125</v>
      </c>
      <c r="H14" s="52">
        <v>0.125</v>
      </c>
      <c r="I14" s="52">
        <v>0</v>
      </c>
      <c r="J14" s="52">
        <v>0</v>
      </c>
      <c r="K14" s="52">
        <v>0.25</v>
      </c>
      <c r="L14" s="52">
        <v>0</v>
      </c>
      <c r="M14" s="52">
        <v>0</v>
      </c>
      <c r="N14" s="52">
        <v>0</v>
      </c>
      <c r="O14" s="52">
        <v>0.25</v>
      </c>
      <c r="P14" s="52"/>
      <c r="Q14" s="52"/>
      <c r="R14" s="52"/>
      <c r="S14" s="59">
        <f t="shared" si="0"/>
        <v>0.75</v>
      </c>
      <c r="T14" s="359"/>
      <c r="U14" s="349"/>
      <c r="V14" s="363"/>
    </row>
    <row r="15" spans="1:23" s="8" customFormat="1" ht="34.5" customHeight="1">
      <c r="A15" s="419"/>
      <c r="B15" s="353"/>
      <c r="C15" s="345" t="s">
        <v>320</v>
      </c>
      <c r="D15" s="346" t="s">
        <v>160</v>
      </c>
      <c r="E15" s="348"/>
      <c r="F15" s="49" t="s">
        <v>28</v>
      </c>
      <c r="G15" s="52">
        <v>0.1</v>
      </c>
      <c r="H15" s="52">
        <v>0.09</v>
      </c>
      <c r="I15" s="52">
        <v>0.09</v>
      </c>
      <c r="J15" s="52">
        <v>0.08</v>
      </c>
      <c r="K15" s="52">
        <v>0.08</v>
      </c>
      <c r="L15" s="52">
        <v>0.08</v>
      </c>
      <c r="M15" s="52">
        <v>0.08</v>
      </c>
      <c r="N15" s="52">
        <v>0.08</v>
      </c>
      <c r="O15" s="52">
        <v>0.08</v>
      </c>
      <c r="P15" s="52">
        <v>0.08</v>
      </c>
      <c r="Q15" s="52">
        <v>0.08</v>
      </c>
      <c r="R15" s="52">
        <v>0.08</v>
      </c>
      <c r="S15" s="58">
        <f t="shared" si="0"/>
        <v>0.9999999999999998</v>
      </c>
      <c r="T15" s="359"/>
      <c r="U15" s="349">
        <v>0.03</v>
      </c>
      <c r="V15" s="385" t="s">
        <v>316</v>
      </c>
      <c r="W15" s="70">
        <f>LEN(V15)</f>
        <v>1387</v>
      </c>
    </row>
    <row r="16" spans="1:22" s="8" customFormat="1" ht="34.5" customHeight="1" thickBot="1">
      <c r="A16" s="419"/>
      <c r="B16" s="417"/>
      <c r="C16" s="387"/>
      <c r="D16" s="384"/>
      <c r="E16" s="346"/>
      <c r="F16" s="55" t="s">
        <v>29</v>
      </c>
      <c r="G16" s="56">
        <v>0.1</v>
      </c>
      <c r="H16" s="56">
        <v>0.09</v>
      </c>
      <c r="I16" s="56">
        <v>0.09</v>
      </c>
      <c r="J16" s="56">
        <v>0.08</v>
      </c>
      <c r="K16" s="56">
        <v>0.08</v>
      </c>
      <c r="L16" s="56">
        <v>0.08</v>
      </c>
      <c r="M16" s="56">
        <v>0.08</v>
      </c>
      <c r="N16" s="56">
        <v>0.08</v>
      </c>
      <c r="O16" s="56">
        <v>0.08</v>
      </c>
      <c r="P16" s="56"/>
      <c r="Q16" s="56"/>
      <c r="R16" s="56"/>
      <c r="S16" s="60">
        <f t="shared" si="0"/>
        <v>0.7599999999999999</v>
      </c>
      <c r="T16" s="380"/>
      <c r="U16" s="416"/>
      <c r="V16" s="386"/>
    </row>
    <row r="17" spans="1:23" s="8" customFormat="1" ht="34.5" customHeight="1" thickBot="1">
      <c r="A17" s="419"/>
      <c r="B17" s="373" t="s">
        <v>101</v>
      </c>
      <c r="C17" s="355" t="s">
        <v>321</v>
      </c>
      <c r="D17" s="356" t="s">
        <v>160</v>
      </c>
      <c r="E17" s="357"/>
      <c r="F17" s="49" t="s">
        <v>28</v>
      </c>
      <c r="G17" s="50">
        <v>0.0833</v>
      </c>
      <c r="H17" s="50">
        <v>0.0833</v>
      </c>
      <c r="I17" s="50">
        <v>0.0833</v>
      </c>
      <c r="J17" s="50">
        <v>0.0833</v>
      </c>
      <c r="K17" s="50">
        <v>0.0833</v>
      </c>
      <c r="L17" s="50">
        <v>0.0837</v>
      </c>
      <c r="M17" s="50">
        <v>0.0833</v>
      </c>
      <c r="N17" s="50">
        <v>0.0833</v>
      </c>
      <c r="O17" s="50">
        <v>0.0833</v>
      </c>
      <c r="P17" s="50">
        <v>0.0833</v>
      </c>
      <c r="Q17" s="50">
        <v>0.0833</v>
      </c>
      <c r="R17" s="50">
        <v>0.0833</v>
      </c>
      <c r="S17" s="58">
        <f t="shared" si="0"/>
        <v>1.0000000000000002</v>
      </c>
      <c r="T17" s="358">
        <f>SUM(U17:U23)</f>
        <v>0.2</v>
      </c>
      <c r="U17" s="361">
        <v>0.07</v>
      </c>
      <c r="V17" s="362" t="s">
        <v>265</v>
      </c>
      <c r="W17" s="70">
        <f>LEN(V17)</f>
        <v>1816</v>
      </c>
    </row>
    <row r="18" spans="1:22" s="8" customFormat="1" ht="34.5" customHeight="1" thickBot="1">
      <c r="A18" s="419"/>
      <c r="B18" s="374"/>
      <c r="C18" s="345"/>
      <c r="D18" s="347"/>
      <c r="E18" s="348"/>
      <c r="F18" s="51" t="s">
        <v>29</v>
      </c>
      <c r="G18" s="52">
        <v>0.0833</v>
      </c>
      <c r="H18" s="52">
        <v>0.0833</v>
      </c>
      <c r="I18" s="52">
        <v>0.0833</v>
      </c>
      <c r="J18" s="52">
        <v>0.0833</v>
      </c>
      <c r="K18" s="52">
        <v>0.0833</v>
      </c>
      <c r="L18" s="52">
        <v>0.0837</v>
      </c>
      <c r="M18" s="50">
        <v>0.0833</v>
      </c>
      <c r="N18" s="50">
        <v>0.0833</v>
      </c>
      <c r="O18" s="50">
        <v>0.0833</v>
      </c>
      <c r="P18" s="52"/>
      <c r="Q18" s="52"/>
      <c r="R18" s="52"/>
      <c r="S18" s="59">
        <f t="shared" si="0"/>
        <v>0.7501000000000001</v>
      </c>
      <c r="T18" s="359"/>
      <c r="U18" s="349"/>
      <c r="V18" s="363"/>
    </row>
    <row r="19" spans="1:23" s="8" customFormat="1" ht="34.5" customHeight="1">
      <c r="A19" s="419"/>
      <c r="B19" s="374"/>
      <c r="C19" s="345" t="s">
        <v>322</v>
      </c>
      <c r="D19" s="346" t="s">
        <v>160</v>
      </c>
      <c r="E19" s="348"/>
      <c r="F19" s="49" t="s">
        <v>28</v>
      </c>
      <c r="G19" s="52">
        <v>0.15</v>
      </c>
      <c r="H19" s="52">
        <v>0.061</v>
      </c>
      <c r="I19" s="52">
        <v>0.061</v>
      </c>
      <c r="J19" s="52">
        <v>0.061</v>
      </c>
      <c r="K19" s="52">
        <v>0.15</v>
      </c>
      <c r="L19" s="52">
        <v>0.061</v>
      </c>
      <c r="M19" s="52">
        <v>0.061</v>
      </c>
      <c r="N19" s="52">
        <v>0.061</v>
      </c>
      <c r="O19" s="52">
        <v>0.15</v>
      </c>
      <c r="P19" s="52">
        <v>0.061</v>
      </c>
      <c r="Q19" s="52">
        <v>0.061</v>
      </c>
      <c r="R19" s="52">
        <v>0.062</v>
      </c>
      <c r="S19" s="58">
        <f>SUM(G21:R21)</f>
        <v>1.0000000000000002</v>
      </c>
      <c r="T19" s="359"/>
      <c r="U19" s="349">
        <v>0.04</v>
      </c>
      <c r="V19" s="343" t="s">
        <v>264</v>
      </c>
      <c r="W19" s="70">
        <f>LEN(V19)</f>
        <v>1503</v>
      </c>
    </row>
    <row r="20" spans="1:22" s="8" customFormat="1" ht="34.5" customHeight="1" thickBot="1">
      <c r="A20" s="419"/>
      <c r="B20" s="374"/>
      <c r="C20" s="345"/>
      <c r="D20" s="347"/>
      <c r="E20" s="348"/>
      <c r="F20" s="51" t="s">
        <v>29</v>
      </c>
      <c r="G20" s="52">
        <v>0.15</v>
      </c>
      <c r="H20" s="52">
        <v>0.061</v>
      </c>
      <c r="I20" s="52">
        <v>0.061</v>
      </c>
      <c r="J20" s="52">
        <v>0.061</v>
      </c>
      <c r="K20" s="52">
        <v>0.15</v>
      </c>
      <c r="L20" s="52">
        <v>0.061</v>
      </c>
      <c r="M20" s="52">
        <v>0.061</v>
      </c>
      <c r="N20" s="52">
        <v>0.061</v>
      </c>
      <c r="O20" s="52">
        <v>0.15</v>
      </c>
      <c r="P20" s="52"/>
      <c r="Q20" s="52"/>
      <c r="R20" s="52"/>
      <c r="S20" s="59">
        <f aca="true" t="shared" si="1" ref="S20:S30">SUM(G20:R20)</f>
        <v>0.816</v>
      </c>
      <c r="T20" s="359"/>
      <c r="U20" s="349"/>
      <c r="V20" s="344"/>
    </row>
    <row r="21" spans="1:23" s="8" customFormat="1" ht="34.5" customHeight="1">
      <c r="A21" s="419"/>
      <c r="B21" s="374"/>
      <c r="C21" s="345" t="s">
        <v>323</v>
      </c>
      <c r="D21" s="346" t="s">
        <v>160</v>
      </c>
      <c r="E21" s="348"/>
      <c r="F21" s="49" t="s">
        <v>28</v>
      </c>
      <c r="G21" s="52">
        <v>0.0833</v>
      </c>
      <c r="H21" s="52">
        <v>0.0833</v>
      </c>
      <c r="I21" s="52">
        <v>0.0833</v>
      </c>
      <c r="J21" s="52">
        <v>0.0833</v>
      </c>
      <c r="K21" s="52">
        <v>0.0833</v>
      </c>
      <c r="L21" s="52">
        <v>0.0837</v>
      </c>
      <c r="M21" s="52">
        <v>0.0833</v>
      </c>
      <c r="N21" s="52">
        <v>0.0833</v>
      </c>
      <c r="O21" s="52">
        <v>0.0833</v>
      </c>
      <c r="P21" s="52">
        <v>0.0833</v>
      </c>
      <c r="Q21" s="52">
        <v>0.0833</v>
      </c>
      <c r="R21" s="52">
        <v>0.0833</v>
      </c>
      <c r="S21" s="58">
        <f t="shared" si="1"/>
        <v>1.0000000000000002</v>
      </c>
      <c r="T21" s="359"/>
      <c r="U21" s="349">
        <v>0.03</v>
      </c>
      <c r="V21" s="343" t="s">
        <v>312</v>
      </c>
      <c r="W21" s="70">
        <f>LEN(V21)</f>
        <v>1984</v>
      </c>
    </row>
    <row r="22" spans="1:22" s="8" customFormat="1" ht="34.5" customHeight="1" thickBot="1">
      <c r="A22" s="419"/>
      <c r="B22" s="374"/>
      <c r="C22" s="345"/>
      <c r="D22" s="347"/>
      <c r="E22" s="348"/>
      <c r="F22" s="51" t="s">
        <v>29</v>
      </c>
      <c r="G22" s="52">
        <v>0.0833</v>
      </c>
      <c r="H22" s="52">
        <v>0.0833</v>
      </c>
      <c r="I22" s="52">
        <v>0.0833</v>
      </c>
      <c r="J22" s="52">
        <v>0.0833</v>
      </c>
      <c r="K22" s="52">
        <v>0.0833</v>
      </c>
      <c r="L22" s="52">
        <v>0.0837</v>
      </c>
      <c r="M22" s="52">
        <v>0.0833</v>
      </c>
      <c r="N22" s="52">
        <v>0.0833</v>
      </c>
      <c r="O22" s="52">
        <v>0.0833</v>
      </c>
      <c r="P22" s="52"/>
      <c r="Q22" s="52"/>
      <c r="R22" s="52"/>
      <c r="S22" s="59">
        <f t="shared" si="1"/>
        <v>0.7501000000000001</v>
      </c>
      <c r="T22" s="359"/>
      <c r="U22" s="349"/>
      <c r="V22" s="344"/>
    </row>
    <row r="23" spans="1:23" s="14" customFormat="1" ht="34.5" customHeight="1">
      <c r="A23" s="419"/>
      <c r="B23" s="374"/>
      <c r="C23" s="364" t="s">
        <v>324</v>
      </c>
      <c r="D23" s="366" t="s">
        <v>160</v>
      </c>
      <c r="E23" s="368"/>
      <c r="F23" s="49" t="s">
        <v>28</v>
      </c>
      <c r="G23" s="52">
        <v>0.0837</v>
      </c>
      <c r="H23" s="52">
        <v>0.0833</v>
      </c>
      <c r="I23" s="52">
        <v>0.0833</v>
      </c>
      <c r="J23" s="52">
        <v>0.0833</v>
      </c>
      <c r="K23" s="52">
        <v>0.0833</v>
      </c>
      <c r="L23" s="52">
        <v>0.0833</v>
      </c>
      <c r="M23" s="52">
        <v>0.0833</v>
      </c>
      <c r="N23" s="52">
        <v>0.0833</v>
      </c>
      <c r="O23" s="52">
        <v>0.0833</v>
      </c>
      <c r="P23" s="52">
        <v>0.0833</v>
      </c>
      <c r="Q23" s="52">
        <v>0.0833</v>
      </c>
      <c r="R23" s="52">
        <v>0.0833</v>
      </c>
      <c r="S23" s="58">
        <f t="shared" si="1"/>
        <v>1.0000000000000002</v>
      </c>
      <c r="T23" s="359"/>
      <c r="U23" s="370">
        <v>0.06</v>
      </c>
      <c r="V23" s="343" t="s">
        <v>263</v>
      </c>
      <c r="W23" s="70">
        <f>LEN(V23)</f>
        <v>1718</v>
      </c>
    </row>
    <row r="24" spans="1:23" s="14" customFormat="1" ht="34.5" customHeight="1" thickBot="1">
      <c r="A24" s="419"/>
      <c r="B24" s="375"/>
      <c r="C24" s="365"/>
      <c r="D24" s="367"/>
      <c r="E24" s="369"/>
      <c r="F24" s="53" t="s">
        <v>29</v>
      </c>
      <c r="G24" s="57">
        <v>0.0837</v>
      </c>
      <c r="H24" s="57">
        <v>0.0833</v>
      </c>
      <c r="I24" s="57">
        <v>0.0833</v>
      </c>
      <c r="J24" s="57">
        <v>0.0833</v>
      </c>
      <c r="K24" s="57">
        <v>0.0833</v>
      </c>
      <c r="L24" s="57">
        <v>0.0833</v>
      </c>
      <c r="M24" s="52">
        <v>0.0833</v>
      </c>
      <c r="N24" s="52">
        <v>0.0833</v>
      </c>
      <c r="O24" s="52">
        <v>0.0833</v>
      </c>
      <c r="P24" s="57"/>
      <c r="Q24" s="57"/>
      <c r="R24" s="57"/>
      <c r="S24" s="61">
        <f t="shared" si="1"/>
        <v>0.7501000000000001</v>
      </c>
      <c r="T24" s="360"/>
      <c r="U24" s="371"/>
      <c r="V24" s="372"/>
      <c r="W24" s="8"/>
    </row>
    <row r="25" spans="1:23" s="8" customFormat="1" ht="34.5" customHeight="1">
      <c r="A25" s="419"/>
      <c r="B25" s="373" t="s">
        <v>157</v>
      </c>
      <c r="C25" s="355" t="s">
        <v>325</v>
      </c>
      <c r="D25" s="356" t="s">
        <v>160</v>
      </c>
      <c r="E25" s="357"/>
      <c r="F25" s="49" t="s">
        <v>28</v>
      </c>
      <c r="G25" s="50">
        <v>0.0837</v>
      </c>
      <c r="H25" s="50">
        <v>0.0833</v>
      </c>
      <c r="I25" s="50">
        <v>0.0833</v>
      </c>
      <c r="J25" s="50">
        <v>0.0833</v>
      </c>
      <c r="K25" s="50">
        <v>0.0833</v>
      </c>
      <c r="L25" s="50">
        <v>0.0833</v>
      </c>
      <c r="M25" s="50">
        <v>0.0833</v>
      </c>
      <c r="N25" s="50">
        <v>0.0833</v>
      </c>
      <c r="O25" s="50">
        <v>0.0833</v>
      </c>
      <c r="P25" s="50">
        <v>0.0833</v>
      </c>
      <c r="Q25" s="50">
        <v>0.0833</v>
      </c>
      <c r="R25" s="50">
        <v>0.0833</v>
      </c>
      <c r="S25" s="58">
        <f t="shared" si="1"/>
        <v>1.0000000000000002</v>
      </c>
      <c r="T25" s="358">
        <f>SUM(U25:U27)</f>
        <v>0.1</v>
      </c>
      <c r="U25" s="361">
        <v>0.06</v>
      </c>
      <c r="V25" s="362" t="s">
        <v>262</v>
      </c>
      <c r="W25" s="70">
        <f>LEN(V25)</f>
        <v>1959</v>
      </c>
    </row>
    <row r="26" spans="1:22" s="8" customFormat="1" ht="34.5" customHeight="1" thickBot="1">
      <c r="A26" s="419"/>
      <c r="B26" s="374"/>
      <c r="C26" s="345"/>
      <c r="D26" s="347"/>
      <c r="E26" s="348"/>
      <c r="F26" s="51" t="s">
        <v>29</v>
      </c>
      <c r="G26" s="52">
        <v>0.0837</v>
      </c>
      <c r="H26" s="52">
        <v>0.0833</v>
      </c>
      <c r="I26" s="52">
        <v>0.0833</v>
      </c>
      <c r="J26" s="52">
        <v>0.0833</v>
      </c>
      <c r="K26" s="52">
        <v>0.0833</v>
      </c>
      <c r="L26" s="52">
        <v>0.0833</v>
      </c>
      <c r="M26" s="52">
        <v>0.0833</v>
      </c>
      <c r="N26" s="52">
        <v>0.0833</v>
      </c>
      <c r="O26" s="52">
        <v>0.0833</v>
      </c>
      <c r="P26" s="52"/>
      <c r="Q26" s="52"/>
      <c r="R26" s="52"/>
      <c r="S26" s="59">
        <f t="shared" si="1"/>
        <v>0.7501000000000001</v>
      </c>
      <c r="T26" s="359"/>
      <c r="U26" s="349"/>
      <c r="V26" s="363"/>
    </row>
    <row r="27" spans="1:23" s="8" customFormat="1" ht="34.5" customHeight="1">
      <c r="A27" s="419"/>
      <c r="B27" s="374"/>
      <c r="C27" s="345" t="s">
        <v>326</v>
      </c>
      <c r="D27" s="346" t="s">
        <v>160</v>
      </c>
      <c r="E27" s="348"/>
      <c r="F27" s="49" t="s">
        <v>28</v>
      </c>
      <c r="G27" s="52">
        <v>0.0837</v>
      </c>
      <c r="H27" s="52">
        <v>0.0833</v>
      </c>
      <c r="I27" s="52">
        <v>0.0833</v>
      </c>
      <c r="J27" s="52">
        <v>0.0833</v>
      </c>
      <c r="K27" s="52">
        <v>0.0833</v>
      </c>
      <c r="L27" s="52">
        <v>0.0833</v>
      </c>
      <c r="M27" s="52">
        <v>0.0833</v>
      </c>
      <c r="N27" s="52">
        <v>0.0833</v>
      </c>
      <c r="O27" s="52">
        <v>0.0833</v>
      </c>
      <c r="P27" s="52">
        <v>0.0833</v>
      </c>
      <c r="Q27" s="52">
        <v>0.0833</v>
      </c>
      <c r="R27" s="52">
        <v>0.0833</v>
      </c>
      <c r="S27" s="58">
        <f t="shared" si="1"/>
        <v>1.0000000000000002</v>
      </c>
      <c r="T27" s="359"/>
      <c r="U27" s="349">
        <v>0.04</v>
      </c>
      <c r="V27" s="343" t="s">
        <v>261</v>
      </c>
      <c r="W27" s="70">
        <f>LEN(V27)</f>
        <v>1668</v>
      </c>
    </row>
    <row r="28" spans="1:22" s="8" customFormat="1" ht="34.5" customHeight="1" thickBot="1">
      <c r="A28" s="419"/>
      <c r="B28" s="375"/>
      <c r="C28" s="376"/>
      <c r="D28" s="377"/>
      <c r="E28" s="378"/>
      <c r="F28" s="53" t="s">
        <v>29</v>
      </c>
      <c r="G28" s="57">
        <v>0.0837</v>
      </c>
      <c r="H28" s="57">
        <v>0.0833</v>
      </c>
      <c r="I28" s="57">
        <v>0.0833</v>
      </c>
      <c r="J28" s="57">
        <v>0.0833</v>
      </c>
      <c r="K28" s="57">
        <v>0.0833</v>
      </c>
      <c r="L28" s="57">
        <v>0.0833</v>
      </c>
      <c r="M28" s="52">
        <v>0.0833</v>
      </c>
      <c r="N28" s="52">
        <v>0.0833</v>
      </c>
      <c r="O28" s="52">
        <v>0.0833</v>
      </c>
      <c r="P28" s="57"/>
      <c r="Q28" s="57"/>
      <c r="R28" s="57"/>
      <c r="S28" s="61">
        <f t="shared" si="1"/>
        <v>0.7501000000000001</v>
      </c>
      <c r="T28" s="360"/>
      <c r="U28" s="379"/>
      <c r="V28" s="372"/>
    </row>
    <row r="29" spans="1:23" s="8" customFormat="1" ht="34.5" customHeight="1">
      <c r="A29" s="419"/>
      <c r="B29" s="373" t="s">
        <v>95</v>
      </c>
      <c r="C29" s="355" t="s">
        <v>327</v>
      </c>
      <c r="D29" s="356" t="s">
        <v>160</v>
      </c>
      <c r="E29" s="357"/>
      <c r="F29" s="49" t="s">
        <v>28</v>
      </c>
      <c r="G29" s="50">
        <v>0.08</v>
      </c>
      <c r="H29" s="50">
        <v>0.08</v>
      </c>
      <c r="I29" s="50">
        <v>0.1</v>
      </c>
      <c r="J29" s="50">
        <v>0.09</v>
      </c>
      <c r="K29" s="50">
        <v>0.1</v>
      </c>
      <c r="L29" s="50">
        <v>0.1</v>
      </c>
      <c r="M29" s="50">
        <v>0.1</v>
      </c>
      <c r="N29" s="50">
        <v>0.1</v>
      </c>
      <c r="O29" s="50">
        <v>0.1</v>
      </c>
      <c r="P29" s="50">
        <v>0.05</v>
      </c>
      <c r="Q29" s="50">
        <v>0.05</v>
      </c>
      <c r="R29" s="50">
        <v>0.05</v>
      </c>
      <c r="S29" s="58">
        <f t="shared" si="1"/>
        <v>1</v>
      </c>
      <c r="T29" s="358">
        <f>SUM(U29:U35)</f>
        <v>0.2</v>
      </c>
      <c r="U29" s="361">
        <v>0.08</v>
      </c>
      <c r="V29" s="362" t="s">
        <v>238</v>
      </c>
      <c r="W29" s="70">
        <f>LEN(V29)</f>
        <v>1882</v>
      </c>
    </row>
    <row r="30" spans="1:22" s="8" customFormat="1" ht="34.5" customHeight="1" thickBot="1">
      <c r="A30" s="419"/>
      <c r="B30" s="374"/>
      <c r="C30" s="345"/>
      <c r="D30" s="347"/>
      <c r="E30" s="348"/>
      <c r="F30" s="51" t="s">
        <v>29</v>
      </c>
      <c r="G30" s="52">
        <v>0.08</v>
      </c>
      <c r="H30" s="52">
        <v>0.08</v>
      </c>
      <c r="I30" s="52">
        <v>0.1</v>
      </c>
      <c r="J30" s="52">
        <v>0.09</v>
      </c>
      <c r="K30" s="52">
        <v>0.1</v>
      </c>
      <c r="L30" s="52">
        <v>0.1</v>
      </c>
      <c r="M30" s="52">
        <v>0.1</v>
      </c>
      <c r="N30" s="52">
        <v>0.1</v>
      </c>
      <c r="O30" s="52">
        <v>0.1</v>
      </c>
      <c r="P30" s="52"/>
      <c r="Q30" s="52"/>
      <c r="R30" s="52"/>
      <c r="S30" s="59">
        <f t="shared" si="1"/>
        <v>0.8499999999999999</v>
      </c>
      <c r="T30" s="359"/>
      <c r="U30" s="349"/>
      <c r="V30" s="363"/>
    </row>
    <row r="31" spans="1:23" s="8" customFormat="1" ht="34.5" customHeight="1">
      <c r="A31" s="419"/>
      <c r="B31" s="374"/>
      <c r="C31" s="345" t="s">
        <v>328</v>
      </c>
      <c r="D31" s="346" t="s">
        <v>160</v>
      </c>
      <c r="E31" s="348"/>
      <c r="F31" s="49" t="s">
        <v>28</v>
      </c>
      <c r="G31" s="52">
        <v>0.0837</v>
      </c>
      <c r="H31" s="52">
        <v>0.0833</v>
      </c>
      <c r="I31" s="52">
        <v>0.0833</v>
      </c>
      <c r="J31" s="52">
        <v>0.0833</v>
      </c>
      <c r="K31" s="52">
        <v>0.0833</v>
      </c>
      <c r="L31" s="52">
        <v>0.0833</v>
      </c>
      <c r="M31" s="52">
        <v>0.0833</v>
      </c>
      <c r="N31" s="52">
        <v>0.0833</v>
      </c>
      <c r="O31" s="52">
        <v>0.0833</v>
      </c>
      <c r="P31" s="52">
        <v>0.0833</v>
      </c>
      <c r="Q31" s="52">
        <v>0.0833</v>
      </c>
      <c r="R31" s="52">
        <v>0.0833</v>
      </c>
      <c r="S31" s="58">
        <f>SUM(G33:R33)</f>
        <v>1</v>
      </c>
      <c r="T31" s="359"/>
      <c r="U31" s="349">
        <v>0.02</v>
      </c>
      <c r="V31" s="343" t="s">
        <v>239</v>
      </c>
      <c r="W31" s="70">
        <f>LEN(V31)</f>
        <v>1976</v>
      </c>
    </row>
    <row r="32" spans="1:22" s="8" customFormat="1" ht="34.5" customHeight="1" thickBot="1">
      <c r="A32" s="419"/>
      <c r="B32" s="374"/>
      <c r="C32" s="345"/>
      <c r="D32" s="347"/>
      <c r="E32" s="348"/>
      <c r="F32" s="51" t="s">
        <v>29</v>
      </c>
      <c r="G32" s="52">
        <v>0.0837</v>
      </c>
      <c r="H32" s="52">
        <v>0.0833</v>
      </c>
      <c r="I32" s="52">
        <v>0.0833</v>
      </c>
      <c r="J32" s="52">
        <v>0.0833</v>
      </c>
      <c r="K32" s="52">
        <v>0.0833</v>
      </c>
      <c r="L32" s="52">
        <v>0.0833</v>
      </c>
      <c r="M32" s="52">
        <v>0.0833</v>
      </c>
      <c r="N32" s="52">
        <v>0.0833</v>
      </c>
      <c r="O32" s="52">
        <v>0.0833</v>
      </c>
      <c r="P32" s="52"/>
      <c r="Q32" s="52"/>
      <c r="R32" s="52"/>
      <c r="S32" s="59">
        <f aca="true" t="shared" si="2" ref="S32:S38">SUM(G32:R32)</f>
        <v>0.7501000000000001</v>
      </c>
      <c r="T32" s="359"/>
      <c r="U32" s="349"/>
      <c r="V32" s="344"/>
    </row>
    <row r="33" spans="1:23" s="8" customFormat="1" ht="34.5" customHeight="1">
      <c r="A33" s="419"/>
      <c r="B33" s="374"/>
      <c r="C33" s="345" t="s">
        <v>329</v>
      </c>
      <c r="D33" s="346" t="s">
        <v>160</v>
      </c>
      <c r="E33" s="348"/>
      <c r="F33" s="49" t="s">
        <v>28</v>
      </c>
      <c r="G33" s="52">
        <v>0.1</v>
      </c>
      <c r="H33" s="52">
        <v>0.1</v>
      </c>
      <c r="I33" s="52">
        <v>0.1</v>
      </c>
      <c r="J33" s="52">
        <v>0.1</v>
      </c>
      <c r="K33" s="52">
        <v>0.1</v>
      </c>
      <c r="L33" s="52">
        <v>0.1</v>
      </c>
      <c r="M33" s="52">
        <v>0.1</v>
      </c>
      <c r="N33" s="52">
        <v>0.1</v>
      </c>
      <c r="O33" s="52">
        <v>0.05</v>
      </c>
      <c r="P33" s="52">
        <v>0.05</v>
      </c>
      <c r="Q33" s="52">
        <v>0.05</v>
      </c>
      <c r="R33" s="52">
        <v>0.05</v>
      </c>
      <c r="S33" s="58">
        <f t="shared" si="2"/>
        <v>1</v>
      </c>
      <c r="T33" s="359"/>
      <c r="U33" s="349">
        <v>0.05</v>
      </c>
      <c r="V33" s="343" t="s">
        <v>240</v>
      </c>
      <c r="W33" s="70">
        <f>LEN(V33)</f>
        <v>1970</v>
      </c>
    </row>
    <row r="34" spans="1:22" s="8" customFormat="1" ht="34.5" customHeight="1" thickBot="1">
      <c r="A34" s="419"/>
      <c r="B34" s="374"/>
      <c r="C34" s="345"/>
      <c r="D34" s="347"/>
      <c r="E34" s="348"/>
      <c r="F34" s="51" t="s">
        <v>29</v>
      </c>
      <c r="G34" s="52">
        <v>0.1</v>
      </c>
      <c r="H34" s="52">
        <v>0.1</v>
      </c>
      <c r="I34" s="52">
        <v>0.1</v>
      </c>
      <c r="J34" s="52">
        <v>0.1</v>
      </c>
      <c r="K34" s="52">
        <v>0.1</v>
      </c>
      <c r="L34" s="52">
        <v>0.1</v>
      </c>
      <c r="M34" s="52">
        <v>0.1</v>
      </c>
      <c r="N34" s="52">
        <v>0.1</v>
      </c>
      <c r="O34" s="52">
        <v>0.05</v>
      </c>
      <c r="P34" s="52"/>
      <c r="Q34" s="52"/>
      <c r="R34" s="52"/>
      <c r="S34" s="59">
        <f t="shared" si="2"/>
        <v>0.85</v>
      </c>
      <c r="T34" s="359"/>
      <c r="U34" s="349"/>
      <c r="V34" s="344"/>
    </row>
    <row r="35" spans="1:23" s="14" customFormat="1" ht="34.5" customHeight="1">
      <c r="A35" s="419"/>
      <c r="B35" s="374"/>
      <c r="C35" s="364" t="s">
        <v>330</v>
      </c>
      <c r="D35" s="366" t="s">
        <v>160</v>
      </c>
      <c r="E35" s="368"/>
      <c r="F35" s="49" t="s">
        <v>28</v>
      </c>
      <c r="G35" s="52">
        <v>0.03</v>
      </c>
      <c r="H35" s="52">
        <v>0.0882</v>
      </c>
      <c r="I35" s="52">
        <v>0.0882</v>
      </c>
      <c r="J35" s="52">
        <v>0.0882</v>
      </c>
      <c r="K35" s="52">
        <v>0.0882</v>
      </c>
      <c r="L35" s="52">
        <v>0.0882</v>
      </c>
      <c r="M35" s="52">
        <v>0.0882</v>
      </c>
      <c r="N35" s="52">
        <v>0.0882</v>
      </c>
      <c r="O35" s="52">
        <v>0.0882</v>
      </c>
      <c r="P35" s="52">
        <v>0.0882</v>
      </c>
      <c r="Q35" s="52">
        <v>0.0882</v>
      </c>
      <c r="R35" s="52">
        <v>0.088</v>
      </c>
      <c r="S35" s="58">
        <f t="shared" si="2"/>
        <v>1.0000000000000002</v>
      </c>
      <c r="T35" s="359"/>
      <c r="U35" s="370">
        <v>0.05</v>
      </c>
      <c r="V35" s="343" t="s">
        <v>241</v>
      </c>
      <c r="W35" s="70">
        <f>LEN(V35)</f>
        <v>1507</v>
      </c>
    </row>
    <row r="36" spans="1:23" s="14" customFormat="1" ht="34.5" customHeight="1" thickBot="1">
      <c r="A36" s="419"/>
      <c r="B36" s="375"/>
      <c r="C36" s="365"/>
      <c r="D36" s="367"/>
      <c r="E36" s="369"/>
      <c r="F36" s="53" t="s">
        <v>29</v>
      </c>
      <c r="G36" s="57">
        <v>0.03</v>
      </c>
      <c r="H36" s="57">
        <v>0.0882</v>
      </c>
      <c r="I36" s="57">
        <v>0.0882</v>
      </c>
      <c r="J36" s="57">
        <v>0.0882</v>
      </c>
      <c r="K36" s="57">
        <v>0.0882</v>
      </c>
      <c r="L36" s="57">
        <v>0.0882</v>
      </c>
      <c r="M36" s="57">
        <v>0.0882</v>
      </c>
      <c r="N36" s="57">
        <v>0.0882</v>
      </c>
      <c r="O36" s="57">
        <v>0.0882</v>
      </c>
      <c r="P36" s="57"/>
      <c r="Q36" s="57"/>
      <c r="R36" s="57"/>
      <c r="S36" s="61">
        <f t="shared" si="2"/>
        <v>0.7356</v>
      </c>
      <c r="T36" s="360"/>
      <c r="U36" s="371"/>
      <c r="V36" s="372"/>
      <c r="W36" s="8"/>
    </row>
    <row r="37" spans="1:23" s="8" customFormat="1" ht="34.5" customHeight="1">
      <c r="A37" s="419"/>
      <c r="B37" s="352" t="s">
        <v>158</v>
      </c>
      <c r="C37" s="355" t="s">
        <v>331</v>
      </c>
      <c r="D37" s="356" t="s">
        <v>160</v>
      </c>
      <c r="E37" s="357"/>
      <c r="F37" s="49" t="s">
        <v>28</v>
      </c>
      <c r="G37" s="50">
        <v>0.04</v>
      </c>
      <c r="H37" s="50">
        <v>0.08</v>
      </c>
      <c r="I37" s="50">
        <v>0.08</v>
      </c>
      <c r="J37" s="50">
        <v>0.08</v>
      </c>
      <c r="K37" s="50">
        <v>0.08</v>
      </c>
      <c r="L37" s="50">
        <v>0.08</v>
      </c>
      <c r="M37" s="50">
        <v>0.08</v>
      </c>
      <c r="N37" s="50">
        <v>0.08</v>
      </c>
      <c r="O37" s="50">
        <v>0.08</v>
      </c>
      <c r="P37" s="50">
        <v>0.08</v>
      </c>
      <c r="Q37" s="50">
        <v>0.08</v>
      </c>
      <c r="R37" s="50">
        <v>0.16</v>
      </c>
      <c r="S37" s="58">
        <f t="shared" si="2"/>
        <v>0.9999999999999999</v>
      </c>
      <c r="T37" s="358">
        <f>SUM(U37:U43)</f>
        <v>0.19999999999999998</v>
      </c>
      <c r="U37" s="361">
        <v>0.04</v>
      </c>
      <c r="V37" s="362" t="s">
        <v>305</v>
      </c>
      <c r="W37" s="70">
        <f>LEN(V37)</f>
        <v>1282</v>
      </c>
    </row>
    <row r="38" spans="1:22" s="8" customFormat="1" ht="34.5" customHeight="1" thickBot="1">
      <c r="A38" s="419"/>
      <c r="B38" s="353"/>
      <c r="C38" s="345"/>
      <c r="D38" s="347"/>
      <c r="E38" s="348"/>
      <c r="F38" s="51" t="s">
        <v>29</v>
      </c>
      <c r="G38" s="52">
        <v>0.04</v>
      </c>
      <c r="H38" s="52">
        <v>0.08</v>
      </c>
      <c r="I38" s="52">
        <v>0.08</v>
      </c>
      <c r="J38" s="52">
        <v>0.08</v>
      </c>
      <c r="K38" s="52">
        <v>0.08</v>
      </c>
      <c r="L38" s="52">
        <v>0.08</v>
      </c>
      <c r="M38" s="52">
        <v>0.08</v>
      </c>
      <c r="N38" s="52">
        <v>0.08</v>
      </c>
      <c r="O38" s="52">
        <v>0.08</v>
      </c>
      <c r="P38" s="52"/>
      <c r="Q38" s="52"/>
      <c r="R38" s="52"/>
      <c r="S38" s="59">
        <f t="shared" si="2"/>
        <v>0.6799999999999999</v>
      </c>
      <c r="T38" s="359"/>
      <c r="U38" s="349"/>
      <c r="V38" s="363"/>
    </row>
    <row r="39" spans="1:23" s="8" customFormat="1" ht="34.5" customHeight="1">
      <c r="A39" s="419"/>
      <c r="B39" s="353"/>
      <c r="C39" s="345" t="s">
        <v>332</v>
      </c>
      <c r="D39" s="346" t="s">
        <v>160</v>
      </c>
      <c r="E39" s="348"/>
      <c r="F39" s="49" t="s">
        <v>28</v>
      </c>
      <c r="G39" s="52">
        <v>0.04</v>
      </c>
      <c r="H39" s="52">
        <v>0.08</v>
      </c>
      <c r="I39" s="52">
        <v>0.08</v>
      </c>
      <c r="J39" s="52">
        <v>0.08</v>
      </c>
      <c r="K39" s="52">
        <v>0.08</v>
      </c>
      <c r="L39" s="52">
        <v>0.08</v>
      </c>
      <c r="M39" s="52">
        <v>0.08</v>
      </c>
      <c r="N39" s="52">
        <v>0.08</v>
      </c>
      <c r="O39" s="52">
        <v>0.08</v>
      </c>
      <c r="P39" s="52">
        <v>0.08</v>
      </c>
      <c r="Q39" s="52">
        <v>0.08</v>
      </c>
      <c r="R39" s="52">
        <v>0.16</v>
      </c>
      <c r="S39" s="58">
        <f>SUM(G41:R41)</f>
        <v>1</v>
      </c>
      <c r="T39" s="359"/>
      <c r="U39" s="349">
        <v>0.08</v>
      </c>
      <c r="V39" s="362" t="s">
        <v>306</v>
      </c>
      <c r="W39" s="70">
        <f>LEN(V39)</f>
        <v>1329</v>
      </c>
    </row>
    <row r="40" spans="1:22" s="8" customFormat="1" ht="34.5" customHeight="1" thickBot="1">
      <c r="A40" s="419"/>
      <c r="B40" s="353"/>
      <c r="C40" s="345"/>
      <c r="D40" s="347"/>
      <c r="E40" s="348"/>
      <c r="F40" s="51" t="s">
        <v>29</v>
      </c>
      <c r="G40" s="52">
        <v>0.04</v>
      </c>
      <c r="H40" s="52">
        <v>0.08</v>
      </c>
      <c r="I40" s="52">
        <v>0.08</v>
      </c>
      <c r="J40" s="52">
        <v>0.08</v>
      </c>
      <c r="K40" s="52">
        <v>0.08</v>
      </c>
      <c r="L40" s="52">
        <v>0.08</v>
      </c>
      <c r="M40" s="52">
        <v>0.08</v>
      </c>
      <c r="N40" s="52">
        <v>0.08</v>
      </c>
      <c r="O40" s="52">
        <v>0.08</v>
      </c>
      <c r="P40" s="52"/>
      <c r="Q40" s="52"/>
      <c r="R40" s="52"/>
      <c r="S40" s="59">
        <f aca="true" t="shared" si="3" ref="S40:S55">SUM(G40:R40)</f>
        <v>0.6799999999999999</v>
      </c>
      <c r="T40" s="359"/>
      <c r="U40" s="349"/>
      <c r="V40" s="363"/>
    </row>
    <row r="41" spans="1:23" s="8" customFormat="1" ht="34.5" customHeight="1">
      <c r="A41" s="419"/>
      <c r="B41" s="353"/>
      <c r="C41" s="345" t="s">
        <v>333</v>
      </c>
      <c r="D41" s="346" t="s">
        <v>160</v>
      </c>
      <c r="E41" s="348"/>
      <c r="F41" s="49" t="s">
        <v>28</v>
      </c>
      <c r="G41" s="52">
        <v>0.05</v>
      </c>
      <c r="H41" s="52">
        <v>0.08</v>
      </c>
      <c r="I41" s="52">
        <v>0.08</v>
      </c>
      <c r="J41" s="52">
        <v>0.08</v>
      </c>
      <c r="K41" s="52">
        <v>0.08</v>
      </c>
      <c r="L41" s="52">
        <v>0.08</v>
      </c>
      <c r="M41" s="52">
        <v>0.08</v>
      </c>
      <c r="N41" s="52">
        <v>0.08</v>
      </c>
      <c r="O41" s="52">
        <v>0.15</v>
      </c>
      <c r="P41" s="52">
        <v>0.15</v>
      </c>
      <c r="Q41" s="52">
        <v>0.05</v>
      </c>
      <c r="R41" s="52">
        <v>0.04</v>
      </c>
      <c r="S41" s="58">
        <f t="shared" si="3"/>
        <v>1</v>
      </c>
      <c r="T41" s="359"/>
      <c r="U41" s="349">
        <v>0.02</v>
      </c>
      <c r="V41" s="362" t="s">
        <v>307</v>
      </c>
      <c r="W41" s="70">
        <f>LEN(V41)</f>
        <v>1796</v>
      </c>
    </row>
    <row r="42" spans="1:22" s="8" customFormat="1" ht="34.5" customHeight="1" thickBot="1">
      <c r="A42" s="419"/>
      <c r="B42" s="353"/>
      <c r="C42" s="345"/>
      <c r="D42" s="347"/>
      <c r="E42" s="348"/>
      <c r="F42" s="51" t="s">
        <v>29</v>
      </c>
      <c r="G42" s="52">
        <v>0.05</v>
      </c>
      <c r="H42" s="52">
        <v>0.08</v>
      </c>
      <c r="I42" s="52">
        <v>0.08</v>
      </c>
      <c r="J42" s="52">
        <v>0.08</v>
      </c>
      <c r="K42" s="52">
        <v>0.08</v>
      </c>
      <c r="L42" s="52">
        <v>0.08</v>
      </c>
      <c r="M42" s="52">
        <v>0.08</v>
      </c>
      <c r="N42" s="52">
        <v>0.08</v>
      </c>
      <c r="O42" s="52">
        <v>0.15</v>
      </c>
      <c r="P42" s="52"/>
      <c r="Q42" s="52"/>
      <c r="R42" s="52"/>
      <c r="S42" s="59">
        <f>SUM(G42:R42)</f>
        <v>0.76</v>
      </c>
      <c r="T42" s="359"/>
      <c r="U42" s="349"/>
      <c r="V42" s="363"/>
    </row>
    <row r="43" spans="1:23" s="14" customFormat="1" ht="34.5" customHeight="1">
      <c r="A43" s="419"/>
      <c r="B43" s="353"/>
      <c r="C43" s="364" t="s">
        <v>334</v>
      </c>
      <c r="D43" s="366" t="s">
        <v>160</v>
      </c>
      <c r="E43" s="368"/>
      <c r="F43" s="49" t="s">
        <v>28</v>
      </c>
      <c r="G43" s="52">
        <v>0.04</v>
      </c>
      <c r="H43" s="52">
        <v>0.08</v>
      </c>
      <c r="I43" s="52">
        <v>0.08</v>
      </c>
      <c r="J43" s="52">
        <v>0.08</v>
      </c>
      <c r="K43" s="52">
        <v>0.08</v>
      </c>
      <c r="L43" s="52">
        <v>0.08</v>
      </c>
      <c r="M43" s="52">
        <v>0.08</v>
      </c>
      <c r="N43" s="52">
        <v>0.08</v>
      </c>
      <c r="O43" s="52">
        <v>0.08</v>
      </c>
      <c r="P43" s="52">
        <v>0.08</v>
      </c>
      <c r="Q43" s="52">
        <v>0.08</v>
      </c>
      <c r="R43" s="52">
        <v>0.16</v>
      </c>
      <c r="S43" s="58">
        <f t="shared" si="3"/>
        <v>0.9999999999999999</v>
      </c>
      <c r="T43" s="359"/>
      <c r="U43" s="370">
        <v>0.06</v>
      </c>
      <c r="V43" s="362" t="s">
        <v>310</v>
      </c>
      <c r="W43" s="70">
        <f>LEN(V43)</f>
        <v>1421</v>
      </c>
    </row>
    <row r="44" spans="1:23" s="14" customFormat="1" ht="34.5" customHeight="1" thickBot="1">
      <c r="A44" s="419"/>
      <c r="B44" s="354"/>
      <c r="C44" s="365"/>
      <c r="D44" s="367"/>
      <c r="E44" s="369"/>
      <c r="F44" s="53" t="s">
        <v>29</v>
      </c>
      <c r="G44" s="57">
        <v>0.04</v>
      </c>
      <c r="H44" s="57">
        <v>0.08</v>
      </c>
      <c r="I44" s="57">
        <v>0.08</v>
      </c>
      <c r="J44" s="57">
        <v>0.08</v>
      </c>
      <c r="K44" s="57">
        <v>0.08</v>
      </c>
      <c r="L44" s="57">
        <v>0.08</v>
      </c>
      <c r="M44" s="57">
        <v>0.08</v>
      </c>
      <c r="N44" s="57">
        <v>0.08</v>
      </c>
      <c r="O44" s="57">
        <v>0.08</v>
      </c>
      <c r="P44" s="57"/>
      <c r="Q44" s="57"/>
      <c r="R44" s="57"/>
      <c r="S44" s="61">
        <f>SUM(G44:R44)</f>
        <v>0.6799999999999999</v>
      </c>
      <c r="T44" s="360"/>
      <c r="U44" s="371"/>
      <c r="V44" s="363"/>
      <c r="W44" s="8"/>
    </row>
    <row r="45" spans="1:23" s="6" customFormat="1" ht="34.5" customHeight="1">
      <c r="A45" s="419"/>
      <c r="B45" s="352" t="s">
        <v>159</v>
      </c>
      <c r="C45" s="355" t="s">
        <v>335</v>
      </c>
      <c r="D45" s="356" t="s">
        <v>160</v>
      </c>
      <c r="E45" s="357"/>
      <c r="F45" s="49" t="s">
        <v>28</v>
      </c>
      <c r="G45" s="50">
        <v>0.09</v>
      </c>
      <c r="H45" s="50">
        <v>0.09</v>
      </c>
      <c r="I45" s="50">
        <v>0.08</v>
      </c>
      <c r="J45" s="50">
        <v>0.09</v>
      </c>
      <c r="K45" s="50">
        <v>0.08</v>
      </c>
      <c r="L45" s="50">
        <v>0.09</v>
      </c>
      <c r="M45" s="50">
        <v>0.08</v>
      </c>
      <c r="N45" s="50">
        <v>0.08</v>
      </c>
      <c r="O45" s="50">
        <v>0.08</v>
      </c>
      <c r="P45" s="50">
        <v>0.08</v>
      </c>
      <c r="Q45" s="50">
        <v>0.08</v>
      </c>
      <c r="R45" s="50">
        <v>0.08</v>
      </c>
      <c r="S45" s="58">
        <f t="shared" si="3"/>
        <v>0.9999999999999998</v>
      </c>
      <c r="T45" s="358">
        <f>SUM(U45:U55)</f>
        <v>0.2</v>
      </c>
      <c r="U45" s="361">
        <v>0.03</v>
      </c>
      <c r="V45" s="420" t="s">
        <v>255</v>
      </c>
      <c r="W45" s="70">
        <f>LEN(V45)</f>
        <v>1969</v>
      </c>
    </row>
    <row r="46" spans="1:23" s="6" customFormat="1" ht="34.5" customHeight="1" thickBot="1">
      <c r="A46" s="419"/>
      <c r="B46" s="353"/>
      <c r="C46" s="345"/>
      <c r="D46" s="347"/>
      <c r="E46" s="348"/>
      <c r="F46" s="51" t="s">
        <v>29</v>
      </c>
      <c r="G46" s="52">
        <v>0.09</v>
      </c>
      <c r="H46" s="52">
        <v>0.09</v>
      </c>
      <c r="I46" s="52">
        <v>0.08</v>
      </c>
      <c r="J46" s="52">
        <v>0.09</v>
      </c>
      <c r="K46" s="52">
        <v>0.08</v>
      </c>
      <c r="L46" s="52">
        <v>0.09</v>
      </c>
      <c r="M46" s="52">
        <v>0.08</v>
      </c>
      <c r="N46" s="52">
        <v>0.08</v>
      </c>
      <c r="O46" s="52">
        <v>0.08</v>
      </c>
      <c r="P46" s="52"/>
      <c r="Q46" s="52"/>
      <c r="R46" s="52"/>
      <c r="S46" s="59">
        <f t="shared" si="3"/>
        <v>0.7599999999999999</v>
      </c>
      <c r="T46" s="359"/>
      <c r="U46" s="349"/>
      <c r="V46" s="344"/>
      <c r="W46" s="8"/>
    </row>
    <row r="47" spans="1:23" s="6" customFormat="1" ht="34.5" customHeight="1">
      <c r="A47" s="419"/>
      <c r="B47" s="353"/>
      <c r="C47" s="364" t="s">
        <v>336</v>
      </c>
      <c r="D47" s="346" t="s">
        <v>160</v>
      </c>
      <c r="E47" s="348"/>
      <c r="F47" s="49" t="s">
        <v>28</v>
      </c>
      <c r="G47" s="52">
        <v>0.083</v>
      </c>
      <c r="H47" s="52">
        <v>0.084</v>
      </c>
      <c r="I47" s="52">
        <v>0.083</v>
      </c>
      <c r="J47" s="52">
        <v>0.083</v>
      </c>
      <c r="K47" s="52">
        <v>0.084</v>
      </c>
      <c r="L47" s="52">
        <v>0.083</v>
      </c>
      <c r="M47" s="52">
        <v>0.083</v>
      </c>
      <c r="N47" s="52">
        <v>0.084</v>
      </c>
      <c r="O47" s="52">
        <v>0.083</v>
      </c>
      <c r="P47" s="52">
        <v>0.083</v>
      </c>
      <c r="Q47" s="52">
        <v>0.084</v>
      </c>
      <c r="R47" s="52">
        <v>0.083</v>
      </c>
      <c r="S47" s="58">
        <f t="shared" si="3"/>
        <v>0.9999999999999998</v>
      </c>
      <c r="T47" s="359"/>
      <c r="U47" s="349">
        <v>0.04</v>
      </c>
      <c r="V47" s="343" t="s">
        <v>242</v>
      </c>
      <c r="W47" s="70">
        <f>LEN(V47)</f>
        <v>1673</v>
      </c>
    </row>
    <row r="48" spans="1:23" s="6" customFormat="1" ht="34.5" customHeight="1" thickBot="1">
      <c r="A48" s="419"/>
      <c r="B48" s="353"/>
      <c r="C48" s="364"/>
      <c r="D48" s="347"/>
      <c r="E48" s="348"/>
      <c r="F48" s="51" t="s">
        <v>29</v>
      </c>
      <c r="G48" s="52">
        <v>0.083</v>
      </c>
      <c r="H48" s="52">
        <v>0.084</v>
      </c>
      <c r="I48" s="52">
        <v>0.083</v>
      </c>
      <c r="J48" s="52">
        <v>0.083</v>
      </c>
      <c r="K48" s="52">
        <v>0.084</v>
      </c>
      <c r="L48" s="52">
        <v>0.083</v>
      </c>
      <c r="M48" s="52">
        <v>0.083</v>
      </c>
      <c r="N48" s="52">
        <v>0.084</v>
      </c>
      <c r="O48" s="52">
        <v>0.083</v>
      </c>
      <c r="P48" s="52"/>
      <c r="Q48" s="52"/>
      <c r="R48" s="52"/>
      <c r="S48" s="59">
        <f>SUM(G48:R48)</f>
        <v>0.7499999999999999</v>
      </c>
      <c r="T48" s="359"/>
      <c r="U48" s="349"/>
      <c r="V48" s="344"/>
      <c r="W48" s="8"/>
    </row>
    <row r="49" spans="1:23" s="6" customFormat="1" ht="34.5" customHeight="1">
      <c r="A49" s="419"/>
      <c r="B49" s="353"/>
      <c r="C49" s="345" t="s">
        <v>337</v>
      </c>
      <c r="D49" s="346" t="s">
        <v>160</v>
      </c>
      <c r="E49" s="348"/>
      <c r="F49" s="49" t="s">
        <v>28</v>
      </c>
      <c r="G49" s="52">
        <v>0.083</v>
      </c>
      <c r="H49" s="52">
        <v>0.084</v>
      </c>
      <c r="I49" s="52">
        <v>0.083</v>
      </c>
      <c r="J49" s="52">
        <v>0.083</v>
      </c>
      <c r="K49" s="52">
        <v>0.084</v>
      </c>
      <c r="L49" s="52">
        <v>0.083</v>
      </c>
      <c r="M49" s="52">
        <v>0.083</v>
      </c>
      <c r="N49" s="52">
        <v>0.084</v>
      </c>
      <c r="O49" s="52">
        <v>0.083</v>
      </c>
      <c r="P49" s="52">
        <v>0.083</v>
      </c>
      <c r="Q49" s="52">
        <v>0.084</v>
      </c>
      <c r="R49" s="52">
        <v>0.083</v>
      </c>
      <c r="S49" s="58">
        <f t="shared" si="3"/>
        <v>0.9999999999999998</v>
      </c>
      <c r="T49" s="359"/>
      <c r="U49" s="349">
        <v>0.02</v>
      </c>
      <c r="V49" s="350" t="s">
        <v>243</v>
      </c>
      <c r="W49" s="70">
        <f>LEN(V49)</f>
        <v>1127</v>
      </c>
    </row>
    <row r="50" spans="1:23" s="6" customFormat="1" ht="34.5" customHeight="1" thickBot="1">
      <c r="A50" s="419"/>
      <c r="B50" s="353"/>
      <c r="C50" s="345"/>
      <c r="D50" s="347"/>
      <c r="E50" s="348"/>
      <c r="F50" s="51" t="s">
        <v>29</v>
      </c>
      <c r="G50" s="52">
        <v>0.083</v>
      </c>
      <c r="H50" s="52">
        <v>0.084</v>
      </c>
      <c r="I50" s="52">
        <v>0.083</v>
      </c>
      <c r="J50" s="52">
        <v>0.083</v>
      </c>
      <c r="K50" s="52">
        <v>0.084</v>
      </c>
      <c r="L50" s="52">
        <v>0.083</v>
      </c>
      <c r="M50" s="52">
        <v>0.083</v>
      </c>
      <c r="N50" s="52">
        <v>0.084</v>
      </c>
      <c r="O50" s="52">
        <v>0.083</v>
      </c>
      <c r="P50" s="52"/>
      <c r="Q50" s="52"/>
      <c r="R50" s="52"/>
      <c r="S50" s="59">
        <f>SUM(G50:R50)</f>
        <v>0.7499999999999999</v>
      </c>
      <c r="T50" s="359"/>
      <c r="U50" s="349"/>
      <c r="V50" s="351"/>
      <c r="W50" s="8"/>
    </row>
    <row r="51" spans="1:23" s="6" customFormat="1" ht="34.5" customHeight="1">
      <c r="A51" s="419"/>
      <c r="B51" s="353"/>
      <c r="C51" s="345" t="s">
        <v>338</v>
      </c>
      <c r="D51" s="346" t="s">
        <v>160</v>
      </c>
      <c r="E51" s="348"/>
      <c r="F51" s="49" t="s">
        <v>28</v>
      </c>
      <c r="G51" s="52">
        <v>0.083</v>
      </c>
      <c r="H51" s="52">
        <v>0.084</v>
      </c>
      <c r="I51" s="52">
        <v>0.083</v>
      </c>
      <c r="J51" s="52">
        <v>0.083</v>
      </c>
      <c r="K51" s="52">
        <v>0.084</v>
      </c>
      <c r="L51" s="52">
        <v>0.083</v>
      </c>
      <c r="M51" s="52">
        <v>0.083</v>
      </c>
      <c r="N51" s="52">
        <v>0.084</v>
      </c>
      <c r="O51" s="52">
        <v>0.083</v>
      </c>
      <c r="P51" s="52">
        <v>0.083</v>
      </c>
      <c r="Q51" s="52">
        <v>0.084</v>
      </c>
      <c r="R51" s="52">
        <v>0.083</v>
      </c>
      <c r="S51" s="58">
        <f t="shared" si="3"/>
        <v>0.9999999999999998</v>
      </c>
      <c r="T51" s="359"/>
      <c r="U51" s="349">
        <v>0.04</v>
      </c>
      <c r="V51" s="350" t="s">
        <v>257</v>
      </c>
      <c r="W51" s="70">
        <f>LEN(V51)</f>
        <v>1948</v>
      </c>
    </row>
    <row r="52" spans="1:23" s="6" customFormat="1" ht="34.5" customHeight="1" thickBot="1">
      <c r="A52" s="419"/>
      <c r="B52" s="353"/>
      <c r="C52" s="345"/>
      <c r="D52" s="347"/>
      <c r="E52" s="348"/>
      <c r="F52" s="51" t="s">
        <v>29</v>
      </c>
      <c r="G52" s="52">
        <v>0.083</v>
      </c>
      <c r="H52" s="52">
        <v>0.084</v>
      </c>
      <c r="I52" s="52">
        <v>0.083</v>
      </c>
      <c r="J52" s="52">
        <v>0.083</v>
      </c>
      <c r="K52" s="52">
        <v>0.084</v>
      </c>
      <c r="L52" s="52">
        <v>0.083</v>
      </c>
      <c r="M52" s="52">
        <v>0.083</v>
      </c>
      <c r="N52" s="52">
        <v>0.084</v>
      </c>
      <c r="O52" s="52">
        <v>0.083</v>
      </c>
      <c r="P52" s="52"/>
      <c r="Q52" s="52"/>
      <c r="R52" s="52"/>
      <c r="S52" s="59">
        <f>SUM(G52:R52)</f>
        <v>0.7499999999999999</v>
      </c>
      <c r="T52" s="359"/>
      <c r="U52" s="349"/>
      <c r="V52" s="351"/>
      <c r="W52" s="8"/>
    </row>
    <row r="53" spans="1:23" s="6" customFormat="1" ht="34.5" customHeight="1">
      <c r="A53" s="419"/>
      <c r="B53" s="353"/>
      <c r="C53" s="345" t="s">
        <v>339</v>
      </c>
      <c r="D53" s="346" t="s">
        <v>160</v>
      </c>
      <c r="E53" s="348"/>
      <c r="F53" s="49" t="s">
        <v>28</v>
      </c>
      <c r="G53" s="52">
        <v>0.07</v>
      </c>
      <c r="H53" s="52">
        <v>0.09</v>
      </c>
      <c r="I53" s="52">
        <v>0.09</v>
      </c>
      <c r="J53" s="52">
        <v>0.09</v>
      </c>
      <c r="K53" s="52">
        <v>0.09</v>
      </c>
      <c r="L53" s="52">
        <v>0.07</v>
      </c>
      <c r="M53" s="52">
        <v>0.07</v>
      </c>
      <c r="N53" s="52">
        <v>0.09</v>
      </c>
      <c r="O53" s="52">
        <v>0.09</v>
      </c>
      <c r="P53" s="52">
        <v>0.09</v>
      </c>
      <c r="Q53" s="52">
        <v>0.09</v>
      </c>
      <c r="R53" s="52">
        <v>0.07</v>
      </c>
      <c r="S53" s="58">
        <f t="shared" si="3"/>
        <v>0.9999999999999998</v>
      </c>
      <c r="T53" s="359"/>
      <c r="U53" s="349">
        <v>0.04</v>
      </c>
      <c r="V53" s="343" t="s">
        <v>244</v>
      </c>
      <c r="W53" s="70">
        <f>LEN(V53)</f>
        <v>1225</v>
      </c>
    </row>
    <row r="54" spans="1:23" s="6" customFormat="1" ht="34.5" customHeight="1" thickBot="1">
      <c r="A54" s="419"/>
      <c r="B54" s="353"/>
      <c r="C54" s="345"/>
      <c r="D54" s="347"/>
      <c r="E54" s="348"/>
      <c r="F54" s="51" t="s">
        <v>29</v>
      </c>
      <c r="G54" s="52">
        <v>0.07</v>
      </c>
      <c r="H54" s="52">
        <v>0.09</v>
      </c>
      <c r="I54" s="52">
        <v>0.09</v>
      </c>
      <c r="J54" s="52">
        <v>0.09</v>
      </c>
      <c r="K54" s="52">
        <v>0.09</v>
      </c>
      <c r="L54" s="52">
        <v>0.07</v>
      </c>
      <c r="M54" s="52">
        <v>0.07</v>
      </c>
      <c r="N54" s="52">
        <v>0.09</v>
      </c>
      <c r="O54" s="52">
        <v>0.09</v>
      </c>
      <c r="P54" s="52"/>
      <c r="Q54" s="52"/>
      <c r="R54" s="52"/>
      <c r="S54" s="59">
        <f>SUM(G54:R54)</f>
        <v>0.7499999999999999</v>
      </c>
      <c r="T54" s="359"/>
      <c r="U54" s="349"/>
      <c r="V54" s="344"/>
      <c r="W54" s="8"/>
    </row>
    <row r="55" spans="1:23" s="6" customFormat="1" ht="34.5" customHeight="1">
      <c r="A55" s="419"/>
      <c r="B55" s="353"/>
      <c r="C55" s="364" t="s">
        <v>340</v>
      </c>
      <c r="D55" s="346" t="s">
        <v>160</v>
      </c>
      <c r="E55" s="348"/>
      <c r="F55" s="49" t="s">
        <v>28</v>
      </c>
      <c r="G55" s="52">
        <v>0.08</v>
      </c>
      <c r="H55" s="52">
        <v>0.08</v>
      </c>
      <c r="I55" s="52">
        <v>0.08</v>
      </c>
      <c r="J55" s="52">
        <v>0.08</v>
      </c>
      <c r="K55" s="52">
        <v>0.08</v>
      </c>
      <c r="L55" s="52">
        <v>0.08</v>
      </c>
      <c r="M55" s="52">
        <v>0.08</v>
      </c>
      <c r="N55" s="52">
        <v>0.08</v>
      </c>
      <c r="O55" s="52">
        <v>0.08</v>
      </c>
      <c r="P55" s="52">
        <v>0.08</v>
      </c>
      <c r="Q55" s="52">
        <v>0.08</v>
      </c>
      <c r="R55" s="52">
        <v>0.12</v>
      </c>
      <c r="S55" s="58">
        <f t="shared" si="3"/>
        <v>0.9999999999999999</v>
      </c>
      <c r="T55" s="359"/>
      <c r="U55" s="349">
        <v>0.03</v>
      </c>
      <c r="V55" s="343" t="s">
        <v>245</v>
      </c>
      <c r="W55" s="70">
        <f>LEN(V55)</f>
        <v>907</v>
      </c>
    </row>
    <row r="56" spans="1:23" s="6" customFormat="1" ht="34.5" customHeight="1" thickBot="1">
      <c r="A56" s="419"/>
      <c r="B56" s="417"/>
      <c r="C56" s="426"/>
      <c r="D56" s="384"/>
      <c r="E56" s="346"/>
      <c r="F56" s="55" t="s">
        <v>29</v>
      </c>
      <c r="G56" s="56">
        <v>0.08</v>
      </c>
      <c r="H56" s="56">
        <v>0.08</v>
      </c>
      <c r="I56" s="56">
        <v>0.08</v>
      </c>
      <c r="J56" s="56">
        <v>0.08</v>
      </c>
      <c r="K56" s="56">
        <v>0.08</v>
      </c>
      <c r="L56" s="56">
        <v>0.08</v>
      </c>
      <c r="M56" s="56">
        <v>0.08</v>
      </c>
      <c r="N56" s="56">
        <v>0.08</v>
      </c>
      <c r="O56" s="56">
        <v>0.08</v>
      </c>
      <c r="P56" s="56"/>
      <c r="Q56" s="56"/>
      <c r="R56" s="56"/>
      <c r="S56" s="60">
        <f>SUM(G56:R56)</f>
        <v>0.72</v>
      </c>
      <c r="T56" s="360"/>
      <c r="U56" s="379"/>
      <c r="V56" s="344"/>
      <c r="W56" s="8"/>
    </row>
    <row r="57" spans="1:23" s="10" customFormat="1" ht="18.75" customHeight="1" thickBot="1">
      <c r="A57" s="423" t="s">
        <v>30</v>
      </c>
      <c r="B57" s="424"/>
      <c r="C57" s="424"/>
      <c r="D57" s="424"/>
      <c r="E57" s="424"/>
      <c r="F57" s="424"/>
      <c r="G57" s="424"/>
      <c r="H57" s="424"/>
      <c r="I57" s="424"/>
      <c r="J57" s="424"/>
      <c r="K57" s="424"/>
      <c r="L57" s="424"/>
      <c r="M57" s="424"/>
      <c r="N57" s="424"/>
      <c r="O57" s="424"/>
      <c r="P57" s="424"/>
      <c r="Q57" s="424"/>
      <c r="R57" s="424"/>
      <c r="S57" s="425"/>
      <c r="T57" s="62">
        <f>SUM(T9:T56)</f>
        <v>1</v>
      </c>
      <c r="U57" s="62">
        <f>SUM(U9:U56)</f>
        <v>1.0000000000000002</v>
      </c>
      <c r="V57" s="54"/>
      <c r="W57" s="9"/>
    </row>
    <row r="58" spans="1:21" ht="15">
      <c r="A58" s="8"/>
      <c r="B58" s="8"/>
      <c r="C58" s="12"/>
      <c r="D58" s="8"/>
      <c r="E58" s="8"/>
      <c r="F58" s="8"/>
      <c r="G58" s="8"/>
      <c r="H58" s="8"/>
      <c r="I58" s="8"/>
      <c r="J58" s="8"/>
      <c r="K58" s="8"/>
      <c r="L58" s="8"/>
      <c r="M58" s="8"/>
      <c r="N58" s="11"/>
      <c r="O58" s="11"/>
      <c r="P58" s="11"/>
      <c r="Q58" s="11"/>
      <c r="R58" s="11"/>
      <c r="S58" s="11"/>
      <c r="T58" s="11"/>
      <c r="U58" s="11"/>
    </row>
    <row r="59" spans="1:21" ht="15">
      <c r="A59" s="8"/>
      <c r="B59" s="8"/>
      <c r="C59" s="12"/>
      <c r="D59" s="8"/>
      <c r="E59" s="8"/>
      <c r="F59" s="8"/>
      <c r="G59" s="8"/>
      <c r="H59" s="8"/>
      <c r="I59" s="8"/>
      <c r="J59" s="8"/>
      <c r="K59" s="8"/>
      <c r="L59" s="8"/>
      <c r="M59" s="8"/>
      <c r="N59" s="11"/>
      <c r="O59" s="11"/>
      <c r="P59" s="11"/>
      <c r="Q59" s="11"/>
      <c r="R59" s="11"/>
      <c r="S59" s="11"/>
      <c r="T59" s="11"/>
      <c r="U59" s="11"/>
    </row>
    <row r="60" spans="1:21" ht="15">
      <c r="A60" s="30" t="s">
        <v>82</v>
      </c>
      <c r="B60" s="2"/>
      <c r="C60" s="2"/>
      <c r="D60" s="2"/>
      <c r="E60" s="2"/>
      <c r="F60" s="2"/>
      <c r="G60" s="2"/>
      <c r="H60" s="14"/>
      <c r="I60" s="8"/>
      <c r="J60" s="8"/>
      <c r="K60" s="8"/>
      <c r="L60" s="8"/>
      <c r="M60" s="8"/>
      <c r="N60" s="11"/>
      <c r="O60" s="11"/>
      <c r="P60" s="11"/>
      <c r="Q60" s="11"/>
      <c r="R60" s="11"/>
      <c r="S60" s="11"/>
      <c r="T60" s="11"/>
      <c r="U60" s="11"/>
    </row>
    <row r="61" spans="1:21" ht="15" customHeight="1">
      <c r="A61" s="32" t="s">
        <v>83</v>
      </c>
      <c r="B61" s="422" t="s">
        <v>84</v>
      </c>
      <c r="C61" s="422"/>
      <c r="D61" s="422"/>
      <c r="E61" s="422"/>
      <c r="F61" s="422"/>
      <c r="G61" s="422"/>
      <c r="H61" s="422"/>
      <c r="I61" s="291" t="s">
        <v>85</v>
      </c>
      <c r="J61" s="291"/>
      <c r="K61" s="291"/>
      <c r="L61" s="291"/>
      <c r="M61" s="291"/>
      <c r="N61" s="291"/>
      <c r="O61" s="291"/>
      <c r="P61" s="11"/>
      <c r="Q61" s="11"/>
      <c r="R61" s="11"/>
      <c r="S61" s="11"/>
      <c r="T61" s="11"/>
      <c r="U61" s="11"/>
    </row>
    <row r="62" spans="1:21" ht="33.75" customHeight="1">
      <c r="A62" s="31">
        <v>11</v>
      </c>
      <c r="B62" s="421" t="s">
        <v>86</v>
      </c>
      <c r="C62" s="421"/>
      <c r="D62" s="421"/>
      <c r="E62" s="421"/>
      <c r="F62" s="421"/>
      <c r="G62" s="421"/>
      <c r="H62" s="421"/>
      <c r="I62" s="421" t="s">
        <v>88</v>
      </c>
      <c r="J62" s="421"/>
      <c r="K62" s="421"/>
      <c r="L62" s="421"/>
      <c r="M62" s="421"/>
      <c r="N62" s="421"/>
      <c r="O62" s="421"/>
      <c r="P62" s="11"/>
      <c r="Q62" s="11"/>
      <c r="R62" s="11"/>
      <c r="S62" s="11"/>
      <c r="T62" s="11"/>
      <c r="U62" s="11"/>
    </row>
    <row r="63" spans="1:21" ht="15">
      <c r="A63" s="8"/>
      <c r="B63" s="8"/>
      <c r="C63" s="12"/>
      <c r="D63" s="8"/>
      <c r="E63" s="8"/>
      <c r="F63" s="8"/>
      <c r="G63" s="8"/>
      <c r="H63" s="8"/>
      <c r="I63" s="8"/>
      <c r="J63" s="8"/>
      <c r="K63" s="8"/>
      <c r="L63" s="8"/>
      <c r="M63" s="8"/>
      <c r="N63" s="11"/>
      <c r="O63" s="11"/>
      <c r="P63" s="11"/>
      <c r="Q63" s="11"/>
      <c r="R63" s="11"/>
      <c r="S63" s="11"/>
      <c r="T63" s="11"/>
      <c r="U63" s="11"/>
    </row>
    <row r="64" spans="1:21" ht="15">
      <c r="A64" s="8"/>
      <c r="B64" s="8"/>
      <c r="C64" s="12"/>
      <c r="D64" s="8"/>
      <c r="E64" s="8"/>
      <c r="F64" s="8"/>
      <c r="G64" s="8"/>
      <c r="H64" s="8"/>
      <c r="I64" s="8"/>
      <c r="J64" s="8"/>
      <c r="K64" s="8"/>
      <c r="L64" s="8"/>
      <c r="M64" s="8"/>
      <c r="N64" s="11"/>
      <c r="O64" s="11"/>
      <c r="P64" s="11"/>
      <c r="Q64" s="11"/>
      <c r="R64" s="11"/>
      <c r="S64" s="11"/>
      <c r="T64" s="11"/>
      <c r="U64" s="11"/>
    </row>
    <row r="65" spans="1:21" ht="15">
      <c r="A65" s="8"/>
      <c r="B65" s="8"/>
      <c r="C65" s="12"/>
      <c r="D65" s="8"/>
      <c r="E65" s="8"/>
      <c r="F65" s="8"/>
      <c r="G65" s="8"/>
      <c r="H65" s="8"/>
      <c r="I65" s="8"/>
      <c r="J65" s="8"/>
      <c r="K65" s="8"/>
      <c r="L65" s="8"/>
      <c r="M65" s="8"/>
      <c r="N65" s="11"/>
      <c r="O65" s="11"/>
      <c r="P65" s="11"/>
      <c r="Q65" s="11"/>
      <c r="R65" s="11"/>
      <c r="S65" s="11"/>
      <c r="T65" s="11"/>
      <c r="U65" s="11"/>
    </row>
    <row r="66" spans="1:21" ht="15">
      <c r="A66" s="8"/>
      <c r="B66" s="8"/>
      <c r="C66" s="12"/>
      <c r="D66" s="8"/>
      <c r="E66" s="8"/>
      <c r="F66" s="8"/>
      <c r="G66" s="8"/>
      <c r="H66" s="8"/>
      <c r="I66" s="8"/>
      <c r="J66" s="8"/>
      <c r="K66" s="8"/>
      <c r="L66" s="8"/>
      <c r="M66" s="8"/>
      <c r="N66" s="11"/>
      <c r="O66" s="11"/>
      <c r="P66" s="11"/>
      <c r="Q66" s="11"/>
      <c r="R66" s="11"/>
      <c r="S66" s="11"/>
      <c r="T66" s="11"/>
      <c r="U66" s="11"/>
    </row>
    <row r="67" spans="1:21" ht="15">
      <c r="A67" s="8"/>
      <c r="B67" s="8"/>
      <c r="C67" s="12"/>
      <c r="D67" s="8"/>
      <c r="E67" s="8"/>
      <c r="F67" s="8"/>
      <c r="G67" s="8"/>
      <c r="H67" s="8"/>
      <c r="I67" s="8"/>
      <c r="J67" s="8"/>
      <c r="K67" s="8"/>
      <c r="L67" s="8"/>
      <c r="M67" s="8"/>
      <c r="N67" s="11"/>
      <c r="O67" s="11"/>
      <c r="P67" s="11"/>
      <c r="Q67" s="11"/>
      <c r="R67" s="11"/>
      <c r="S67" s="11"/>
      <c r="T67" s="11"/>
      <c r="U67" s="11"/>
    </row>
    <row r="68" spans="1:21" ht="15">
      <c r="A68" s="8"/>
      <c r="B68" s="8"/>
      <c r="C68" s="12"/>
      <c r="D68" s="8"/>
      <c r="E68" s="8"/>
      <c r="F68" s="8"/>
      <c r="G68" s="8"/>
      <c r="H68" s="8"/>
      <c r="I68" s="8"/>
      <c r="J68" s="8"/>
      <c r="K68" s="8"/>
      <c r="L68" s="8"/>
      <c r="M68" s="8"/>
      <c r="N68" s="11"/>
      <c r="O68" s="11"/>
      <c r="P68" s="11"/>
      <c r="Q68" s="11"/>
      <c r="R68" s="11"/>
      <c r="S68" s="11"/>
      <c r="T68" s="11"/>
      <c r="U68" s="11"/>
    </row>
    <row r="69" spans="1:21" ht="15">
      <c r="A69" s="8"/>
      <c r="B69" s="8"/>
      <c r="C69" s="12"/>
      <c r="D69" s="8"/>
      <c r="E69" s="8"/>
      <c r="F69" s="8"/>
      <c r="G69" s="8"/>
      <c r="H69" s="8"/>
      <c r="I69" s="8"/>
      <c r="J69" s="8"/>
      <c r="K69" s="8"/>
      <c r="L69" s="8"/>
      <c r="M69" s="8"/>
      <c r="N69" s="11"/>
      <c r="O69" s="11"/>
      <c r="P69" s="11"/>
      <c r="Q69" s="11"/>
      <c r="R69" s="11"/>
      <c r="S69" s="11"/>
      <c r="T69" s="11"/>
      <c r="U69" s="11"/>
    </row>
  </sheetData>
  <mergeCells count="153">
    <mergeCell ref="V23:V24"/>
    <mergeCell ref="T25:T28"/>
    <mergeCell ref="U25:U26"/>
    <mergeCell ref="D4:U4"/>
    <mergeCell ref="B62:H62"/>
    <mergeCell ref="B61:H61"/>
    <mergeCell ref="I61:O61"/>
    <mergeCell ref="I62:O62"/>
    <mergeCell ref="U17:U18"/>
    <mergeCell ref="U19:U20"/>
    <mergeCell ref="U21:U22"/>
    <mergeCell ref="U23:U24"/>
    <mergeCell ref="A57:S57"/>
    <mergeCell ref="V47:V48"/>
    <mergeCell ref="V49:V50"/>
    <mergeCell ref="V53:V54"/>
    <mergeCell ref="U55:U56"/>
    <mergeCell ref="U47:U48"/>
    <mergeCell ref="U49:U50"/>
    <mergeCell ref="U53:U54"/>
    <mergeCell ref="E53:E54"/>
    <mergeCell ref="E55:E56"/>
    <mergeCell ref="C55:C56"/>
    <mergeCell ref="B45:B56"/>
    <mergeCell ref="A9:A56"/>
    <mergeCell ref="B25:B28"/>
    <mergeCell ref="C25:C26"/>
    <mergeCell ref="D25:D26"/>
    <mergeCell ref="E25:E26"/>
    <mergeCell ref="C45:C46"/>
    <mergeCell ref="C47:C48"/>
    <mergeCell ref="V45:V46"/>
    <mergeCell ref="D55:D56"/>
    <mergeCell ref="E45:E46"/>
    <mergeCell ref="E47:E48"/>
    <mergeCell ref="E49:E50"/>
    <mergeCell ref="T45:T56"/>
    <mergeCell ref="D45:D46"/>
    <mergeCell ref="D47:D48"/>
    <mergeCell ref="C49:C50"/>
    <mergeCell ref="C53:C54"/>
    <mergeCell ref="T17:T24"/>
    <mergeCell ref="D49:D50"/>
    <mergeCell ref="D53:D54"/>
    <mergeCell ref="U45:U46"/>
    <mergeCell ref="V17:V18"/>
    <mergeCell ref="V19:V20"/>
    <mergeCell ref="V21:V22"/>
    <mergeCell ref="U13:U14"/>
    <mergeCell ref="U15:U16"/>
    <mergeCell ref="C13:C14"/>
    <mergeCell ref="B17:B24"/>
    <mergeCell ref="D17:D18"/>
    <mergeCell ref="E17:E18"/>
    <mergeCell ref="D19:D20"/>
    <mergeCell ref="E19:E20"/>
    <mergeCell ref="D21:D22"/>
    <mergeCell ref="E21:E22"/>
    <mergeCell ref="D23:D24"/>
    <mergeCell ref="E23:E24"/>
    <mergeCell ref="C17:C18"/>
    <mergeCell ref="C19:C20"/>
    <mergeCell ref="C21:C22"/>
    <mergeCell ref="C23:C24"/>
    <mergeCell ref="B9:B16"/>
    <mergeCell ref="T7:U7"/>
    <mergeCell ref="V7:V8"/>
    <mergeCell ref="A2:C4"/>
    <mergeCell ref="D2:V2"/>
    <mergeCell ref="D3:V3"/>
    <mergeCell ref="C7:C8"/>
    <mergeCell ref="D7:E7"/>
    <mergeCell ref="F7:S7"/>
    <mergeCell ref="A6:C6"/>
    <mergeCell ref="D5:V5"/>
    <mergeCell ref="D6:V6"/>
    <mergeCell ref="A5:C5"/>
    <mergeCell ref="A7:A8"/>
    <mergeCell ref="B7:B8"/>
    <mergeCell ref="V25:V26"/>
    <mergeCell ref="C27:C28"/>
    <mergeCell ref="D27:D28"/>
    <mergeCell ref="E27:E28"/>
    <mergeCell ref="U27:U28"/>
    <mergeCell ref="V27:V28"/>
    <mergeCell ref="U9:U10"/>
    <mergeCell ref="E11:E12"/>
    <mergeCell ref="C9:C10"/>
    <mergeCell ref="D9:D10"/>
    <mergeCell ref="E9:E10"/>
    <mergeCell ref="T9:T16"/>
    <mergeCell ref="V9:V10"/>
    <mergeCell ref="C11:C12"/>
    <mergeCell ref="D11:D12"/>
    <mergeCell ref="V11:V12"/>
    <mergeCell ref="D15:D16"/>
    <mergeCell ref="E15:E16"/>
    <mergeCell ref="V13:V14"/>
    <mergeCell ref="V15:V16"/>
    <mergeCell ref="D13:D14"/>
    <mergeCell ref="E13:E14"/>
    <mergeCell ref="C15:C16"/>
    <mergeCell ref="U11:U12"/>
    <mergeCell ref="D33:D34"/>
    <mergeCell ref="B29:B36"/>
    <mergeCell ref="C29:C30"/>
    <mergeCell ref="D29:D30"/>
    <mergeCell ref="E29:E30"/>
    <mergeCell ref="T29:T36"/>
    <mergeCell ref="U29:U30"/>
    <mergeCell ref="V29:V30"/>
    <mergeCell ref="C31:C32"/>
    <mergeCell ref="D31:D32"/>
    <mergeCell ref="E31:E32"/>
    <mergeCell ref="U31:U32"/>
    <mergeCell ref="V31:V32"/>
    <mergeCell ref="C33:C34"/>
    <mergeCell ref="E33:E34"/>
    <mergeCell ref="U33:U34"/>
    <mergeCell ref="V33:V34"/>
    <mergeCell ref="D43:D44"/>
    <mergeCell ref="E43:E44"/>
    <mergeCell ref="U43:U44"/>
    <mergeCell ref="V43:V44"/>
    <mergeCell ref="C35:C36"/>
    <mergeCell ref="D35:D36"/>
    <mergeCell ref="E35:E36"/>
    <mergeCell ref="U35:U36"/>
    <mergeCell ref="V35:V36"/>
    <mergeCell ref="V55:V56"/>
    <mergeCell ref="C51:C52"/>
    <mergeCell ref="D51:D52"/>
    <mergeCell ref="E51:E52"/>
    <mergeCell ref="U51:U52"/>
    <mergeCell ref="V51:V52"/>
    <mergeCell ref="B37:B44"/>
    <mergeCell ref="C37:C38"/>
    <mergeCell ref="D37:D38"/>
    <mergeCell ref="E37:E38"/>
    <mergeCell ref="T37:T44"/>
    <mergeCell ref="U37:U38"/>
    <mergeCell ref="V37:V38"/>
    <mergeCell ref="C39:C40"/>
    <mergeCell ref="D39:D40"/>
    <mergeCell ref="E39:E40"/>
    <mergeCell ref="U39:U40"/>
    <mergeCell ref="V39:V40"/>
    <mergeCell ref="C41:C42"/>
    <mergeCell ref="D41:D42"/>
    <mergeCell ref="E41:E42"/>
    <mergeCell ref="U41:U42"/>
    <mergeCell ref="V41:V42"/>
    <mergeCell ref="C43:C4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scale="30" r:id="rId5"/>
  <headerFooter>
    <oddHeader>&amp;C
</oddHeader>
    <oddFooter>&amp;C&amp;"-,Negrita"&amp;G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Y1652"/>
  <sheetViews>
    <sheetView zoomScale="75" zoomScaleNormal="75" zoomScalePageLayoutView="44" workbookViewId="0" topLeftCell="D69">
      <selection activeCell="L80" sqref="L80"/>
    </sheetView>
  </sheetViews>
  <sheetFormatPr defaultColWidth="11.421875" defaultRowHeight="15"/>
  <cols>
    <col min="2" max="2" width="20.421875" style="0" customWidth="1"/>
    <col min="3" max="3" width="33.57421875" style="0" customWidth="1"/>
    <col min="4" max="4" width="16.28125" style="0" customWidth="1"/>
    <col min="5" max="5" width="18.7109375" style="0" customWidth="1"/>
    <col min="6" max="6" width="19.421875" style="0" customWidth="1"/>
    <col min="7" max="7" width="18.7109375" style="16" customWidth="1"/>
    <col min="8" max="11" width="18.7109375" style="0" customWidth="1"/>
    <col min="12" max="12" width="18.7109375" style="15" customWidth="1"/>
    <col min="13" max="13" width="18.7109375" style="0" customWidth="1"/>
    <col min="14" max="18" width="16.7109375" style="0" customWidth="1"/>
    <col min="19" max="24" width="15.00390625" style="0" customWidth="1"/>
    <col min="25" max="25" width="22.421875" style="0" bestFit="1" customWidth="1"/>
  </cols>
  <sheetData>
    <row r="1" s="1" customFormat="1" ht="15.75" thickBot="1"/>
    <row r="2" spans="1:25" ht="31.5" customHeight="1">
      <c r="A2" s="391"/>
      <c r="B2" s="392"/>
      <c r="C2" s="392"/>
      <c r="D2" s="392"/>
      <c r="E2" s="397" t="s">
        <v>92</v>
      </c>
      <c r="F2" s="398"/>
      <c r="G2" s="398"/>
      <c r="H2" s="398"/>
      <c r="I2" s="398"/>
      <c r="J2" s="398"/>
      <c r="K2" s="398"/>
      <c r="L2" s="398"/>
      <c r="M2" s="398"/>
      <c r="N2" s="398"/>
      <c r="O2" s="398"/>
      <c r="P2" s="398"/>
      <c r="Q2" s="398"/>
      <c r="R2" s="398"/>
      <c r="S2" s="398"/>
      <c r="T2" s="398"/>
      <c r="U2" s="398"/>
      <c r="V2" s="398"/>
      <c r="W2" s="398"/>
      <c r="X2" s="398"/>
      <c r="Y2" s="399"/>
    </row>
    <row r="3" spans="1:25" ht="55.5" customHeight="1">
      <c r="A3" s="393"/>
      <c r="B3" s="394"/>
      <c r="C3" s="394"/>
      <c r="D3" s="394"/>
      <c r="E3" s="400" t="s">
        <v>91</v>
      </c>
      <c r="F3" s="401"/>
      <c r="G3" s="401"/>
      <c r="H3" s="401"/>
      <c r="I3" s="401"/>
      <c r="J3" s="401"/>
      <c r="K3" s="401"/>
      <c r="L3" s="401"/>
      <c r="M3" s="401"/>
      <c r="N3" s="401"/>
      <c r="O3" s="401"/>
      <c r="P3" s="401"/>
      <c r="Q3" s="401"/>
      <c r="R3" s="401"/>
      <c r="S3" s="401"/>
      <c r="T3" s="401"/>
      <c r="U3" s="401"/>
      <c r="V3" s="401"/>
      <c r="W3" s="401"/>
      <c r="X3" s="401"/>
      <c r="Y3" s="402"/>
    </row>
    <row r="4" spans="1:25" ht="31.5" customHeight="1" thickBot="1">
      <c r="A4" s="395"/>
      <c r="B4" s="396"/>
      <c r="C4" s="396"/>
      <c r="D4" s="396"/>
      <c r="E4" s="472" t="s">
        <v>233</v>
      </c>
      <c r="F4" s="473"/>
      <c r="G4" s="473"/>
      <c r="H4" s="473"/>
      <c r="I4" s="473"/>
      <c r="J4" s="473"/>
      <c r="K4" s="473"/>
      <c r="L4" s="473"/>
      <c r="M4" s="473"/>
      <c r="N4" s="473"/>
      <c r="O4" s="473"/>
      <c r="P4" s="473"/>
      <c r="Q4" s="473"/>
      <c r="R4" s="473"/>
      <c r="S4" s="470" t="s">
        <v>81</v>
      </c>
      <c r="T4" s="470"/>
      <c r="U4" s="470"/>
      <c r="V4" s="470"/>
      <c r="W4" s="470"/>
      <c r="X4" s="470"/>
      <c r="Y4" s="471"/>
    </row>
    <row r="5" spans="1:25" ht="29.25" customHeight="1">
      <c r="A5" s="464" t="s">
        <v>32</v>
      </c>
      <c r="B5" s="465"/>
      <c r="C5" s="465"/>
      <c r="D5" s="466"/>
      <c r="E5" s="474" t="s">
        <v>93</v>
      </c>
      <c r="F5" s="475"/>
      <c r="G5" s="475"/>
      <c r="H5" s="475"/>
      <c r="I5" s="475"/>
      <c r="J5" s="475"/>
      <c r="K5" s="475"/>
      <c r="L5" s="475"/>
      <c r="M5" s="475"/>
      <c r="N5" s="475"/>
      <c r="O5" s="475"/>
      <c r="P5" s="475"/>
      <c r="Q5" s="475"/>
      <c r="R5" s="475"/>
      <c r="S5" s="475"/>
      <c r="T5" s="475"/>
      <c r="U5" s="475"/>
      <c r="V5" s="475"/>
      <c r="W5" s="475"/>
      <c r="X5" s="475"/>
      <c r="Y5" s="476"/>
    </row>
    <row r="6" spans="1:25" ht="27.75" customHeight="1" thickBot="1">
      <c r="A6" s="467" t="s">
        <v>33</v>
      </c>
      <c r="B6" s="468"/>
      <c r="C6" s="468"/>
      <c r="D6" s="469"/>
      <c r="E6" s="461">
        <v>2019</v>
      </c>
      <c r="F6" s="462"/>
      <c r="G6" s="462"/>
      <c r="H6" s="462"/>
      <c r="I6" s="462"/>
      <c r="J6" s="462"/>
      <c r="K6" s="462"/>
      <c r="L6" s="462"/>
      <c r="M6" s="462"/>
      <c r="N6" s="462"/>
      <c r="O6" s="462"/>
      <c r="P6" s="462"/>
      <c r="Q6" s="462"/>
      <c r="R6" s="462"/>
      <c r="S6" s="462"/>
      <c r="T6" s="462"/>
      <c r="U6" s="462"/>
      <c r="V6" s="462"/>
      <c r="W6" s="462"/>
      <c r="X6" s="462"/>
      <c r="Y6" s="463"/>
    </row>
    <row r="7" spans="1:25" ht="26.25" customHeight="1">
      <c r="A7" s="458" t="s">
        <v>41</v>
      </c>
      <c r="B7" s="454" t="s">
        <v>42</v>
      </c>
      <c r="C7" s="454" t="s">
        <v>72</v>
      </c>
      <c r="D7" s="454" t="s">
        <v>43</v>
      </c>
      <c r="E7" s="454" t="s">
        <v>44</v>
      </c>
      <c r="F7" s="456" t="s">
        <v>71</v>
      </c>
      <c r="G7" s="457"/>
      <c r="H7" s="457"/>
      <c r="I7" s="457"/>
      <c r="J7" s="454" t="s">
        <v>116</v>
      </c>
      <c r="K7" s="454"/>
      <c r="L7" s="454"/>
      <c r="M7" s="454"/>
      <c r="N7" s="454" t="s">
        <v>45</v>
      </c>
      <c r="O7" s="454"/>
      <c r="P7" s="454"/>
      <c r="Q7" s="454"/>
      <c r="R7" s="454"/>
      <c r="S7" s="454" t="s">
        <v>51</v>
      </c>
      <c r="T7" s="454"/>
      <c r="U7" s="454"/>
      <c r="V7" s="454"/>
      <c r="W7" s="454"/>
      <c r="X7" s="454"/>
      <c r="Y7" s="455"/>
    </row>
    <row r="8" spans="1:25" ht="51" customHeight="1" thickBot="1">
      <c r="A8" s="459" t="s">
        <v>34</v>
      </c>
      <c r="B8" s="460"/>
      <c r="C8" s="460"/>
      <c r="D8" s="460"/>
      <c r="E8" s="460"/>
      <c r="F8" s="63" t="s">
        <v>70</v>
      </c>
      <c r="G8" s="63" t="s">
        <v>69</v>
      </c>
      <c r="H8" s="63" t="s">
        <v>68</v>
      </c>
      <c r="I8" s="63" t="s">
        <v>67</v>
      </c>
      <c r="J8" s="63" t="s">
        <v>70</v>
      </c>
      <c r="K8" s="63" t="s">
        <v>69</v>
      </c>
      <c r="L8" s="63" t="s">
        <v>68</v>
      </c>
      <c r="M8" s="63" t="s">
        <v>67</v>
      </c>
      <c r="N8" s="64" t="s">
        <v>46</v>
      </c>
      <c r="O8" s="64" t="s">
        <v>47</v>
      </c>
      <c r="P8" s="64" t="s">
        <v>48</v>
      </c>
      <c r="Q8" s="64" t="s">
        <v>49</v>
      </c>
      <c r="R8" s="64" t="s">
        <v>50</v>
      </c>
      <c r="S8" s="64" t="s">
        <v>52</v>
      </c>
      <c r="T8" s="64" t="s">
        <v>53</v>
      </c>
      <c r="U8" s="64" t="s">
        <v>149</v>
      </c>
      <c r="V8" s="179" t="s">
        <v>150</v>
      </c>
      <c r="W8" s="179" t="s">
        <v>151</v>
      </c>
      <c r="X8" s="179" t="s">
        <v>152</v>
      </c>
      <c r="Y8" s="65" t="s">
        <v>153</v>
      </c>
    </row>
    <row r="9" spans="1:25" ht="24" customHeight="1">
      <c r="A9" s="445">
        <v>1</v>
      </c>
      <c r="B9" s="447" t="s">
        <v>94</v>
      </c>
      <c r="C9" s="451" t="s">
        <v>102</v>
      </c>
      <c r="D9" s="24" t="s">
        <v>35</v>
      </c>
      <c r="E9" s="37">
        <f>+INVERSIÓN!Y11</f>
        <v>1</v>
      </c>
      <c r="F9" s="37">
        <f>+INVERSIÓN!Z11</f>
        <v>1</v>
      </c>
      <c r="G9" s="37">
        <f>+INVERSIÓN!AA11</f>
        <v>1</v>
      </c>
      <c r="H9" s="37">
        <f>+INVERSIÓN!AB11</f>
        <v>1</v>
      </c>
      <c r="I9" s="39"/>
      <c r="J9" s="37">
        <f>+INVERSIÓN!AK11</f>
        <v>1</v>
      </c>
      <c r="K9" s="37">
        <f>+INVERSIÓN!AL11</f>
        <v>1</v>
      </c>
      <c r="L9" s="37">
        <f>+INVERSIÓN!AM11</f>
        <v>1</v>
      </c>
      <c r="M9" s="39"/>
      <c r="N9" s="427" t="s">
        <v>117</v>
      </c>
      <c r="O9" s="427" t="s">
        <v>118</v>
      </c>
      <c r="P9" s="427" t="s">
        <v>119</v>
      </c>
      <c r="Q9" s="427" t="s">
        <v>120</v>
      </c>
      <c r="R9" s="427" t="s">
        <v>117</v>
      </c>
      <c r="S9" s="427" t="s">
        <v>121</v>
      </c>
      <c r="T9" s="427" t="s">
        <v>121</v>
      </c>
      <c r="U9" s="427" t="s">
        <v>121</v>
      </c>
      <c r="V9" s="427" t="s">
        <v>122</v>
      </c>
      <c r="W9" s="427" t="s">
        <v>123</v>
      </c>
      <c r="X9" s="427" t="s">
        <v>124</v>
      </c>
      <c r="Y9" s="436">
        <v>7980001</v>
      </c>
    </row>
    <row r="10" spans="1:25" ht="24" customHeight="1">
      <c r="A10" s="445"/>
      <c r="B10" s="448"/>
      <c r="C10" s="274"/>
      <c r="D10" s="25" t="s">
        <v>36</v>
      </c>
      <c r="E10" s="115">
        <f>+INVERSIÓN!Y12</f>
        <v>288238000</v>
      </c>
      <c r="F10" s="115">
        <f>+INVERSIÓN!Z12</f>
        <v>288238000</v>
      </c>
      <c r="G10" s="115">
        <f>+INVERSIÓN!AA12</f>
        <v>288238000</v>
      </c>
      <c r="H10" s="115">
        <f>+INVERSIÓN!AB12</f>
        <v>334172000</v>
      </c>
      <c r="I10" s="42"/>
      <c r="J10" s="115">
        <f>+INVERSIÓN!AK12</f>
        <v>287462000</v>
      </c>
      <c r="K10" s="115">
        <f>+INVERSIÓN!AL12</f>
        <v>287462000</v>
      </c>
      <c r="L10" s="115">
        <f>+INVERSIÓN!AM12</f>
        <v>287462000</v>
      </c>
      <c r="M10" s="42"/>
      <c r="N10" s="428"/>
      <c r="O10" s="428"/>
      <c r="P10" s="428"/>
      <c r="Q10" s="428"/>
      <c r="R10" s="428"/>
      <c r="S10" s="428"/>
      <c r="T10" s="428"/>
      <c r="U10" s="428"/>
      <c r="V10" s="428"/>
      <c r="W10" s="428"/>
      <c r="X10" s="428"/>
      <c r="Y10" s="437"/>
    </row>
    <row r="11" spans="1:25" ht="24" customHeight="1">
      <c r="A11" s="445"/>
      <c r="B11" s="448"/>
      <c r="C11" s="274"/>
      <c r="D11" s="23" t="s">
        <v>37</v>
      </c>
      <c r="E11" s="37">
        <f>+INVERSIÓN!Y13</f>
        <v>0</v>
      </c>
      <c r="F11" s="37">
        <f>+INVERSIÓN!Z13</f>
        <v>0</v>
      </c>
      <c r="G11" s="37">
        <f>+INVERSIÓN!AA13</f>
        <v>0</v>
      </c>
      <c r="H11" s="37">
        <f>+INVERSIÓN!AB13</f>
        <v>0</v>
      </c>
      <c r="I11" s="42"/>
      <c r="J11" s="37">
        <f>+INVERSIÓN!AK13</f>
        <v>0</v>
      </c>
      <c r="K11" s="37">
        <f>+INVERSIÓN!AL13</f>
        <v>0</v>
      </c>
      <c r="L11" s="37">
        <f>+INVERSIÓN!AM13</f>
        <v>0</v>
      </c>
      <c r="M11" s="42"/>
      <c r="N11" s="428"/>
      <c r="O11" s="428"/>
      <c r="P11" s="428"/>
      <c r="Q11" s="428"/>
      <c r="R11" s="428"/>
      <c r="S11" s="428"/>
      <c r="T11" s="428"/>
      <c r="U11" s="428"/>
      <c r="V11" s="428"/>
      <c r="W11" s="428"/>
      <c r="X11" s="428"/>
      <c r="Y11" s="437"/>
    </row>
    <row r="12" spans="1:25" ht="24" customHeight="1" thickBot="1">
      <c r="A12" s="445"/>
      <c r="B12" s="448"/>
      <c r="C12" s="274"/>
      <c r="D12" s="25" t="s">
        <v>38</v>
      </c>
      <c r="E12" s="115">
        <f>+INVERSIÓN!Y14</f>
        <v>35513067</v>
      </c>
      <c r="F12" s="115">
        <f>+INVERSIÓN!Z14</f>
        <v>35513067</v>
      </c>
      <c r="G12" s="115">
        <f>+INVERSIÓN!AA14</f>
        <v>35513067</v>
      </c>
      <c r="H12" s="115">
        <f>+INVERSIÓN!AB14</f>
        <v>35513067</v>
      </c>
      <c r="I12" s="42"/>
      <c r="J12" s="115">
        <f>+INVERSIÓN!AK14</f>
        <v>35513067</v>
      </c>
      <c r="K12" s="115">
        <f>+INVERSIÓN!AL14</f>
        <v>35513067</v>
      </c>
      <c r="L12" s="115">
        <f>+INVERSIÓN!AM14</f>
        <v>35513067</v>
      </c>
      <c r="M12" s="42"/>
      <c r="N12" s="428"/>
      <c r="O12" s="428"/>
      <c r="P12" s="428"/>
      <c r="Q12" s="428"/>
      <c r="R12" s="428"/>
      <c r="S12" s="428"/>
      <c r="T12" s="428"/>
      <c r="U12" s="428"/>
      <c r="V12" s="428"/>
      <c r="W12" s="428"/>
      <c r="X12" s="428"/>
      <c r="Y12" s="437"/>
    </row>
    <row r="13" spans="1:25" ht="24" customHeight="1">
      <c r="A13" s="445"/>
      <c r="B13" s="449"/>
      <c r="C13" s="452" t="s">
        <v>39</v>
      </c>
      <c r="D13" s="26" t="s">
        <v>65</v>
      </c>
      <c r="E13" s="37">
        <f>+INVERSIÓN!Y15</f>
        <v>1</v>
      </c>
      <c r="F13" s="37">
        <f>+INVERSIÓN!Z15</f>
        <v>1</v>
      </c>
      <c r="G13" s="37">
        <f>+INVERSIÓN!AA15</f>
        <v>1</v>
      </c>
      <c r="H13" s="37">
        <f>+INVERSIÓN!AB15</f>
        <v>1</v>
      </c>
      <c r="I13" s="44"/>
      <c r="J13" s="37">
        <f>+INVERSIÓN!AK15</f>
        <v>1</v>
      </c>
      <c r="K13" s="37">
        <f>+INVERSIÓN!AL15</f>
        <v>1</v>
      </c>
      <c r="L13" s="37">
        <f>+INVERSIÓN!AM15</f>
        <v>1</v>
      </c>
      <c r="M13" s="44"/>
      <c r="N13" s="428"/>
      <c r="O13" s="428"/>
      <c r="P13" s="428"/>
      <c r="Q13" s="428"/>
      <c r="R13" s="428"/>
      <c r="S13" s="428"/>
      <c r="T13" s="428"/>
      <c r="U13" s="428"/>
      <c r="V13" s="428"/>
      <c r="W13" s="428"/>
      <c r="X13" s="428"/>
      <c r="Y13" s="437"/>
    </row>
    <row r="14" spans="1:25" ht="24" customHeight="1" thickBot="1">
      <c r="A14" s="446"/>
      <c r="B14" s="450"/>
      <c r="C14" s="453"/>
      <c r="D14" s="29" t="s">
        <v>64</v>
      </c>
      <c r="E14" s="116">
        <f>+INVERSIÓN!Y16</f>
        <v>323751067</v>
      </c>
      <c r="F14" s="116">
        <f>+INVERSIÓN!Z16</f>
        <v>323751067</v>
      </c>
      <c r="G14" s="116">
        <f>+INVERSIÓN!AA16</f>
        <v>323751067</v>
      </c>
      <c r="H14" s="116">
        <f>+INVERSIÓN!AB16</f>
        <v>369685067</v>
      </c>
      <c r="I14" s="45"/>
      <c r="J14" s="116">
        <f>+INVERSIÓN!AK16</f>
        <v>322975067</v>
      </c>
      <c r="K14" s="116">
        <f>+INVERSIÓN!AL16</f>
        <v>322975067</v>
      </c>
      <c r="L14" s="116">
        <f>+INVERSIÓN!AM16</f>
        <v>322975067</v>
      </c>
      <c r="M14" s="45"/>
      <c r="N14" s="429"/>
      <c r="O14" s="429"/>
      <c r="P14" s="429"/>
      <c r="Q14" s="429"/>
      <c r="R14" s="429"/>
      <c r="S14" s="429"/>
      <c r="T14" s="429"/>
      <c r="U14" s="429"/>
      <c r="V14" s="429"/>
      <c r="W14" s="429"/>
      <c r="X14" s="429"/>
      <c r="Y14" s="438"/>
    </row>
    <row r="15" spans="1:25" ht="24" customHeight="1">
      <c r="A15" s="445">
        <v>2</v>
      </c>
      <c r="B15" s="447" t="s">
        <v>100</v>
      </c>
      <c r="C15" s="451" t="s">
        <v>103</v>
      </c>
      <c r="D15" s="24" t="s">
        <v>35</v>
      </c>
      <c r="E15" s="117">
        <f>+INVERSIÓN!Y23</f>
        <v>1</v>
      </c>
      <c r="F15" s="117">
        <f>+INVERSIÓN!Z23</f>
        <v>1</v>
      </c>
      <c r="G15" s="117">
        <f>+INVERSIÓN!AA23</f>
        <v>1</v>
      </c>
      <c r="H15" s="117">
        <f>+INVERSIÓN!AB23</f>
        <v>1</v>
      </c>
      <c r="I15" s="39"/>
      <c r="J15" s="117">
        <f>+INVERSIÓN!AK23</f>
        <v>1</v>
      </c>
      <c r="K15" s="117">
        <f>+INVERSIÓN!AL23</f>
        <v>1</v>
      </c>
      <c r="L15" s="117">
        <f>+INVERSIÓN!AM23</f>
        <v>1</v>
      </c>
      <c r="M15" s="39"/>
      <c r="N15" s="427" t="s">
        <v>117</v>
      </c>
      <c r="O15" s="427" t="s">
        <v>118</v>
      </c>
      <c r="P15" s="427" t="s">
        <v>119</v>
      </c>
      <c r="Q15" s="427" t="s">
        <v>120</v>
      </c>
      <c r="R15" s="427" t="s">
        <v>117</v>
      </c>
      <c r="S15" s="427" t="s">
        <v>121</v>
      </c>
      <c r="T15" s="427" t="s">
        <v>121</v>
      </c>
      <c r="U15" s="427" t="s">
        <v>121</v>
      </c>
      <c r="V15" s="427" t="s">
        <v>122</v>
      </c>
      <c r="W15" s="427" t="s">
        <v>123</v>
      </c>
      <c r="X15" s="427" t="s">
        <v>124</v>
      </c>
      <c r="Y15" s="436">
        <v>7980001</v>
      </c>
    </row>
    <row r="16" spans="1:25" ht="24" customHeight="1">
      <c r="A16" s="445"/>
      <c r="B16" s="448"/>
      <c r="C16" s="274"/>
      <c r="D16" s="25" t="s">
        <v>36</v>
      </c>
      <c r="E16" s="115">
        <f>+INVERSIÓN!Y24</f>
        <v>139604000</v>
      </c>
      <c r="F16" s="115">
        <f>+INVERSIÓN!Z24</f>
        <v>139604000</v>
      </c>
      <c r="G16" s="115">
        <f>+INVERSIÓN!AA24</f>
        <v>139604000</v>
      </c>
      <c r="H16" s="115">
        <f>+INVERSIÓN!AB24</f>
        <v>122792000</v>
      </c>
      <c r="I16" s="42"/>
      <c r="J16" s="115">
        <f>+INVERSIÓN!AK24</f>
        <v>114164000</v>
      </c>
      <c r="K16" s="115">
        <f>+INVERSIÓN!AL24</f>
        <v>114164000</v>
      </c>
      <c r="L16" s="115">
        <f>+INVERSIÓN!AM24</f>
        <v>114164000</v>
      </c>
      <c r="M16" s="42"/>
      <c r="N16" s="428"/>
      <c r="O16" s="428"/>
      <c r="P16" s="428"/>
      <c r="Q16" s="428"/>
      <c r="R16" s="428"/>
      <c r="S16" s="428"/>
      <c r="T16" s="428"/>
      <c r="U16" s="428"/>
      <c r="V16" s="428"/>
      <c r="W16" s="428"/>
      <c r="X16" s="428"/>
      <c r="Y16" s="437"/>
    </row>
    <row r="17" spans="1:25" ht="24" customHeight="1">
      <c r="A17" s="445"/>
      <c r="B17" s="448"/>
      <c r="C17" s="274"/>
      <c r="D17" s="23" t="s">
        <v>37</v>
      </c>
      <c r="E17" s="37">
        <f>+INVERSIÓN!Y25</f>
        <v>0</v>
      </c>
      <c r="F17" s="37">
        <f>+INVERSIÓN!Z25</f>
        <v>0</v>
      </c>
      <c r="G17" s="37">
        <f>+INVERSIÓN!AA25</f>
        <v>0</v>
      </c>
      <c r="H17" s="37">
        <f>+INVERSIÓN!AB25</f>
        <v>0</v>
      </c>
      <c r="I17" s="42"/>
      <c r="J17" s="37">
        <f>+INVERSIÓN!AK25</f>
        <v>0</v>
      </c>
      <c r="K17" s="37">
        <f>+INVERSIÓN!AL25</f>
        <v>0</v>
      </c>
      <c r="L17" s="37">
        <f>+INVERSIÓN!AM25</f>
        <v>0</v>
      </c>
      <c r="M17" s="42"/>
      <c r="N17" s="428"/>
      <c r="O17" s="428"/>
      <c r="P17" s="428"/>
      <c r="Q17" s="428"/>
      <c r="R17" s="428"/>
      <c r="S17" s="428"/>
      <c r="T17" s="428"/>
      <c r="U17" s="428"/>
      <c r="V17" s="428"/>
      <c r="W17" s="428"/>
      <c r="X17" s="428"/>
      <c r="Y17" s="437"/>
    </row>
    <row r="18" spans="1:25" ht="24" customHeight="1" thickBot="1">
      <c r="A18" s="445"/>
      <c r="B18" s="448"/>
      <c r="C18" s="274"/>
      <c r="D18" s="25" t="s">
        <v>38</v>
      </c>
      <c r="E18" s="115">
        <f>+INVERSIÓN!Y26</f>
        <v>10556866</v>
      </c>
      <c r="F18" s="115">
        <f>+INVERSIÓN!Z26</f>
        <v>10556866</v>
      </c>
      <c r="G18" s="115">
        <f>+INVERSIÓN!AA26</f>
        <v>10556866</v>
      </c>
      <c r="H18" s="115">
        <f>+INVERSIÓN!AB26</f>
        <v>10556866</v>
      </c>
      <c r="I18" s="42"/>
      <c r="J18" s="115">
        <f>+INVERSIÓN!AK26</f>
        <v>6135200</v>
      </c>
      <c r="K18" s="115">
        <f>+INVERSIÓN!AL26</f>
        <v>10556866</v>
      </c>
      <c r="L18" s="115">
        <f>+INVERSIÓN!AM26</f>
        <v>10556866</v>
      </c>
      <c r="M18" s="42"/>
      <c r="N18" s="428"/>
      <c r="O18" s="428"/>
      <c r="P18" s="428"/>
      <c r="Q18" s="428"/>
      <c r="R18" s="428"/>
      <c r="S18" s="428"/>
      <c r="T18" s="428"/>
      <c r="U18" s="428"/>
      <c r="V18" s="428"/>
      <c r="W18" s="428"/>
      <c r="X18" s="428"/>
      <c r="Y18" s="437"/>
    </row>
    <row r="19" spans="1:25" ht="24" customHeight="1">
      <c r="A19" s="445"/>
      <c r="B19" s="449"/>
      <c r="C19" s="452" t="s">
        <v>39</v>
      </c>
      <c r="D19" s="26" t="s">
        <v>65</v>
      </c>
      <c r="E19" s="117">
        <f>+INVERSIÓN!Y27</f>
        <v>1</v>
      </c>
      <c r="F19" s="117">
        <f>+INVERSIÓN!Z27</f>
        <v>1</v>
      </c>
      <c r="G19" s="117">
        <f>+INVERSIÓN!AA27</f>
        <v>1</v>
      </c>
      <c r="H19" s="117">
        <f>+INVERSIÓN!AB27</f>
        <v>1</v>
      </c>
      <c r="I19" s="44"/>
      <c r="J19" s="117">
        <f>+INVERSIÓN!AK27</f>
        <v>1</v>
      </c>
      <c r="K19" s="117">
        <f>+INVERSIÓN!AL27</f>
        <v>1</v>
      </c>
      <c r="L19" s="117">
        <f>+INVERSIÓN!AM27</f>
        <v>1</v>
      </c>
      <c r="M19" s="44"/>
      <c r="N19" s="428"/>
      <c r="O19" s="428"/>
      <c r="P19" s="428"/>
      <c r="Q19" s="428"/>
      <c r="R19" s="428"/>
      <c r="S19" s="428"/>
      <c r="T19" s="428"/>
      <c r="U19" s="428"/>
      <c r="V19" s="428"/>
      <c r="W19" s="428"/>
      <c r="X19" s="428"/>
      <c r="Y19" s="437"/>
    </row>
    <row r="20" spans="1:25" ht="24" customHeight="1" thickBot="1">
      <c r="A20" s="446"/>
      <c r="B20" s="450"/>
      <c r="C20" s="453"/>
      <c r="D20" s="29" t="s">
        <v>64</v>
      </c>
      <c r="E20" s="116">
        <f>+INVERSIÓN!Y28</f>
        <v>150160866</v>
      </c>
      <c r="F20" s="116">
        <f>+INVERSIÓN!Z28</f>
        <v>150160866</v>
      </c>
      <c r="G20" s="116">
        <f>+INVERSIÓN!AA28</f>
        <v>150160866</v>
      </c>
      <c r="H20" s="116">
        <f>+INVERSIÓN!AB28</f>
        <v>133348866</v>
      </c>
      <c r="I20" s="45"/>
      <c r="J20" s="116">
        <f>+INVERSIÓN!AK28</f>
        <v>120299200</v>
      </c>
      <c r="K20" s="116">
        <f>+INVERSIÓN!AL28</f>
        <v>124720866</v>
      </c>
      <c r="L20" s="116">
        <f>+INVERSIÓN!AM28</f>
        <v>124720866</v>
      </c>
      <c r="M20" s="45"/>
      <c r="N20" s="429"/>
      <c r="O20" s="429"/>
      <c r="P20" s="429"/>
      <c r="Q20" s="429"/>
      <c r="R20" s="429"/>
      <c r="S20" s="429"/>
      <c r="T20" s="429"/>
      <c r="U20" s="429"/>
      <c r="V20" s="429"/>
      <c r="W20" s="429"/>
      <c r="X20" s="429"/>
      <c r="Y20" s="438"/>
    </row>
    <row r="21" spans="1:25" ht="24" customHeight="1">
      <c r="A21" s="445">
        <v>3</v>
      </c>
      <c r="B21" s="447" t="s">
        <v>99</v>
      </c>
      <c r="C21" s="451" t="s">
        <v>104</v>
      </c>
      <c r="D21" s="24" t="s">
        <v>35</v>
      </c>
      <c r="E21" s="37">
        <f>+INVERSIÓN!Y29</f>
        <v>0</v>
      </c>
      <c r="F21" s="37">
        <f>+INVERSIÓN!Z29</f>
        <v>0</v>
      </c>
      <c r="G21" s="37">
        <f>+INVERSIÓN!AA29</f>
        <v>0</v>
      </c>
      <c r="H21" s="37">
        <f>+INVERSIÓN!AB29</f>
        <v>0</v>
      </c>
      <c r="I21" s="39"/>
      <c r="J21" s="37">
        <f>+INVERSIÓN!AK29</f>
        <v>0</v>
      </c>
      <c r="K21" s="37">
        <f>+INVERSIÓN!AL29</f>
        <v>0</v>
      </c>
      <c r="L21" s="37">
        <f>+INVERSIÓN!AM29</f>
        <v>0</v>
      </c>
      <c r="M21" s="39"/>
      <c r="N21" s="427" t="s">
        <v>117</v>
      </c>
      <c r="O21" s="427" t="s">
        <v>118</v>
      </c>
      <c r="P21" s="427" t="s">
        <v>119</v>
      </c>
      <c r="Q21" s="427" t="s">
        <v>120</v>
      </c>
      <c r="R21" s="427" t="s">
        <v>117</v>
      </c>
      <c r="S21" s="427" t="s">
        <v>121</v>
      </c>
      <c r="T21" s="427" t="s">
        <v>121</v>
      </c>
      <c r="U21" s="427" t="s">
        <v>121</v>
      </c>
      <c r="V21" s="427" t="s">
        <v>122</v>
      </c>
      <c r="W21" s="427" t="s">
        <v>123</v>
      </c>
      <c r="X21" s="427" t="s">
        <v>124</v>
      </c>
      <c r="Y21" s="436">
        <v>7980001</v>
      </c>
    </row>
    <row r="22" spans="1:25" ht="24" customHeight="1">
      <c r="A22" s="445"/>
      <c r="B22" s="448"/>
      <c r="C22" s="274"/>
      <c r="D22" s="25" t="s">
        <v>36</v>
      </c>
      <c r="E22" s="37">
        <f>+INVERSIÓN!Y30</f>
        <v>0</v>
      </c>
      <c r="F22" s="37">
        <f>+INVERSIÓN!Z30</f>
        <v>0</v>
      </c>
      <c r="G22" s="37">
        <f>+INVERSIÓN!AA30</f>
        <v>0</v>
      </c>
      <c r="H22" s="37">
        <f>+INVERSIÓN!AB30</f>
        <v>0</v>
      </c>
      <c r="I22" s="42"/>
      <c r="J22" s="37">
        <f>+INVERSIÓN!AK30</f>
        <v>0</v>
      </c>
      <c r="K22" s="37">
        <f>+INVERSIÓN!AL30</f>
        <v>0</v>
      </c>
      <c r="L22" s="37">
        <f>+INVERSIÓN!AM30</f>
        <v>0</v>
      </c>
      <c r="M22" s="42"/>
      <c r="N22" s="428"/>
      <c r="O22" s="428"/>
      <c r="P22" s="428"/>
      <c r="Q22" s="428"/>
      <c r="R22" s="428"/>
      <c r="S22" s="428"/>
      <c r="T22" s="428"/>
      <c r="U22" s="428"/>
      <c r="V22" s="428"/>
      <c r="W22" s="428"/>
      <c r="X22" s="428"/>
      <c r="Y22" s="437"/>
    </row>
    <row r="23" spans="1:25" ht="24" customHeight="1">
      <c r="A23" s="445"/>
      <c r="B23" s="448"/>
      <c r="C23" s="274"/>
      <c r="D23" s="23" t="s">
        <v>37</v>
      </c>
      <c r="E23" s="37">
        <f>+INVERSIÓN!Y31</f>
        <v>0</v>
      </c>
      <c r="F23" s="37">
        <f>+INVERSIÓN!Z31</f>
        <v>0</v>
      </c>
      <c r="G23" s="37">
        <f>+INVERSIÓN!AA31</f>
        <v>0</v>
      </c>
      <c r="H23" s="37">
        <f>+INVERSIÓN!AB31</f>
        <v>0</v>
      </c>
      <c r="I23" s="42"/>
      <c r="J23" s="37">
        <f>+INVERSIÓN!AK31</f>
        <v>0</v>
      </c>
      <c r="K23" s="37">
        <f>+INVERSIÓN!AL31</f>
        <v>0</v>
      </c>
      <c r="L23" s="37">
        <f>+INVERSIÓN!AM31</f>
        <v>0</v>
      </c>
      <c r="M23" s="42"/>
      <c r="N23" s="428"/>
      <c r="O23" s="428"/>
      <c r="P23" s="428"/>
      <c r="Q23" s="428"/>
      <c r="R23" s="428"/>
      <c r="S23" s="428"/>
      <c r="T23" s="428"/>
      <c r="U23" s="428"/>
      <c r="V23" s="428"/>
      <c r="W23" s="428"/>
      <c r="X23" s="428"/>
      <c r="Y23" s="437"/>
    </row>
    <row r="24" spans="1:25" ht="24" customHeight="1" thickBot="1">
      <c r="A24" s="445"/>
      <c r="B24" s="448"/>
      <c r="C24" s="274"/>
      <c r="D24" s="25" t="s">
        <v>38</v>
      </c>
      <c r="E24" s="115">
        <f>+INVERSIÓN!Y32</f>
        <v>178975832</v>
      </c>
      <c r="F24" s="115">
        <f>+INVERSIÓN!Z32</f>
        <v>178975832</v>
      </c>
      <c r="G24" s="115">
        <f>+INVERSIÓN!AA32</f>
        <v>178975832</v>
      </c>
      <c r="H24" s="115">
        <f>+INVERSIÓN!AB32</f>
        <v>178975832</v>
      </c>
      <c r="I24" s="42"/>
      <c r="J24" s="115">
        <f>+INVERSIÓN!AK32</f>
        <v>88630484</v>
      </c>
      <c r="K24" s="115">
        <f>+INVERSIÓN!AL32</f>
        <v>140286406</v>
      </c>
      <c r="L24" s="115">
        <f>+INVERSIÓN!AM32</f>
        <v>161464406</v>
      </c>
      <c r="M24" s="42"/>
      <c r="N24" s="428"/>
      <c r="O24" s="428"/>
      <c r="P24" s="428"/>
      <c r="Q24" s="428"/>
      <c r="R24" s="428"/>
      <c r="S24" s="428"/>
      <c r="T24" s="428"/>
      <c r="U24" s="428"/>
      <c r="V24" s="428"/>
      <c r="W24" s="428"/>
      <c r="X24" s="428"/>
      <c r="Y24" s="437"/>
    </row>
    <row r="25" spans="1:25" ht="24" customHeight="1">
      <c r="A25" s="445"/>
      <c r="B25" s="449"/>
      <c r="C25" s="452" t="s">
        <v>39</v>
      </c>
      <c r="D25" s="26" t="s">
        <v>65</v>
      </c>
      <c r="E25" s="37">
        <f>+INVERSIÓN!Y33</f>
        <v>0</v>
      </c>
      <c r="F25" s="37">
        <f>+INVERSIÓN!Z33</f>
        <v>0</v>
      </c>
      <c r="G25" s="37">
        <f>+INVERSIÓN!AA33</f>
        <v>0</v>
      </c>
      <c r="H25" s="37">
        <f>+INVERSIÓN!AB33</f>
        <v>0</v>
      </c>
      <c r="I25" s="44"/>
      <c r="J25" s="37">
        <f>+INVERSIÓN!AK33</f>
        <v>0</v>
      </c>
      <c r="K25" s="37">
        <f>+INVERSIÓN!AL33</f>
        <v>0</v>
      </c>
      <c r="L25" s="37">
        <f>+INVERSIÓN!AM33</f>
        <v>0</v>
      </c>
      <c r="M25" s="44"/>
      <c r="N25" s="428"/>
      <c r="O25" s="428"/>
      <c r="P25" s="428"/>
      <c r="Q25" s="428"/>
      <c r="R25" s="428"/>
      <c r="S25" s="428"/>
      <c r="T25" s="428"/>
      <c r="U25" s="428"/>
      <c r="V25" s="428"/>
      <c r="W25" s="428"/>
      <c r="X25" s="428"/>
      <c r="Y25" s="437"/>
    </row>
    <row r="26" spans="1:25" ht="24" customHeight="1" thickBot="1">
      <c r="A26" s="446"/>
      <c r="B26" s="450"/>
      <c r="C26" s="453"/>
      <c r="D26" s="29" t="s">
        <v>64</v>
      </c>
      <c r="E26" s="116">
        <f>+INVERSIÓN!Y34</f>
        <v>178975832</v>
      </c>
      <c r="F26" s="116">
        <f>+INVERSIÓN!Z34</f>
        <v>178975832</v>
      </c>
      <c r="G26" s="116">
        <f>+INVERSIÓN!AA34</f>
        <v>178975832</v>
      </c>
      <c r="H26" s="116">
        <f>+INVERSIÓN!AB34</f>
        <v>178975832</v>
      </c>
      <c r="I26" s="45"/>
      <c r="J26" s="116">
        <f>+INVERSIÓN!AK34</f>
        <v>88630484</v>
      </c>
      <c r="K26" s="116">
        <f>+INVERSIÓN!AL34</f>
        <v>140286406</v>
      </c>
      <c r="L26" s="116">
        <f>+INVERSIÓN!AM34</f>
        <v>161464406</v>
      </c>
      <c r="M26" s="45"/>
      <c r="N26" s="429"/>
      <c r="O26" s="429"/>
      <c r="P26" s="429"/>
      <c r="Q26" s="429"/>
      <c r="R26" s="429"/>
      <c r="S26" s="429"/>
      <c r="T26" s="429"/>
      <c r="U26" s="429"/>
      <c r="V26" s="429"/>
      <c r="W26" s="429"/>
      <c r="X26" s="429"/>
      <c r="Y26" s="438"/>
    </row>
    <row r="27" spans="1:25" ht="24" customHeight="1">
      <c r="A27" s="445">
        <v>4</v>
      </c>
      <c r="B27" s="447" t="s">
        <v>98</v>
      </c>
      <c r="C27" s="451" t="s">
        <v>105</v>
      </c>
      <c r="D27" s="24" t="s">
        <v>35</v>
      </c>
      <c r="E27" s="37">
        <f>+INVERSIÓN!Y47</f>
        <v>1</v>
      </c>
      <c r="F27" s="37">
        <f>+INVERSIÓN!Z47</f>
        <v>1</v>
      </c>
      <c r="G27" s="37">
        <f>+INVERSIÓN!AA47</f>
        <v>1</v>
      </c>
      <c r="H27" s="37">
        <f>+INVERSIÓN!AB47</f>
        <v>1</v>
      </c>
      <c r="I27" s="39"/>
      <c r="J27" s="37">
        <f>+INVERSIÓN!AK47</f>
        <v>1</v>
      </c>
      <c r="K27" s="37">
        <f>+INVERSIÓN!AL47</f>
        <v>1</v>
      </c>
      <c r="L27" s="37">
        <f>+INVERSIÓN!AM47</f>
        <v>1</v>
      </c>
      <c r="M27" s="39"/>
      <c r="N27" s="427" t="s">
        <v>117</v>
      </c>
      <c r="O27" s="427" t="s">
        <v>118</v>
      </c>
      <c r="P27" s="427" t="s">
        <v>119</v>
      </c>
      <c r="Q27" s="427" t="s">
        <v>120</v>
      </c>
      <c r="R27" s="427" t="s">
        <v>117</v>
      </c>
      <c r="S27" s="427" t="s">
        <v>121</v>
      </c>
      <c r="T27" s="427" t="s">
        <v>121</v>
      </c>
      <c r="U27" s="427" t="s">
        <v>121</v>
      </c>
      <c r="V27" s="427" t="s">
        <v>122</v>
      </c>
      <c r="W27" s="427" t="s">
        <v>123</v>
      </c>
      <c r="X27" s="427" t="s">
        <v>124</v>
      </c>
      <c r="Y27" s="436">
        <v>7980001</v>
      </c>
    </row>
    <row r="28" spans="1:25" ht="24" customHeight="1">
      <c r="A28" s="445"/>
      <c r="B28" s="448"/>
      <c r="C28" s="274"/>
      <c r="D28" s="25" t="s">
        <v>36</v>
      </c>
      <c r="E28" s="115">
        <f>+INVERSIÓN!Y48</f>
        <v>1327758000</v>
      </c>
      <c r="F28" s="115">
        <f>+INVERSIÓN!Z48</f>
        <v>1327758000</v>
      </c>
      <c r="G28" s="115">
        <f>+INVERSIÓN!AA48</f>
        <v>289500000</v>
      </c>
      <c r="H28" s="115">
        <f>+INVERSIÓN!AB48</f>
        <v>224114808</v>
      </c>
      <c r="I28" s="42"/>
      <c r="J28" s="115">
        <f>+INVERSIÓN!AK48</f>
        <v>116384000</v>
      </c>
      <c r="K28" s="115">
        <f>+INVERSIÓN!AL48</f>
        <v>216590808</v>
      </c>
      <c r="L28" s="115">
        <f>+INVERSIÓN!AM48</f>
        <v>216590808</v>
      </c>
      <c r="M28" s="42"/>
      <c r="N28" s="428"/>
      <c r="O28" s="428"/>
      <c r="P28" s="428"/>
      <c r="Q28" s="428"/>
      <c r="R28" s="428"/>
      <c r="S28" s="428"/>
      <c r="T28" s="428"/>
      <c r="U28" s="428"/>
      <c r="V28" s="428"/>
      <c r="W28" s="428"/>
      <c r="X28" s="428"/>
      <c r="Y28" s="437"/>
    </row>
    <row r="29" spans="1:25" ht="24" customHeight="1">
      <c r="A29" s="445"/>
      <c r="B29" s="448"/>
      <c r="C29" s="274"/>
      <c r="D29" s="23" t="s">
        <v>37</v>
      </c>
      <c r="E29" s="37">
        <f>+INVERSIÓN!Y49</f>
        <v>0</v>
      </c>
      <c r="F29" s="37">
        <f>+INVERSIÓN!Z49</f>
        <v>0</v>
      </c>
      <c r="G29" s="37">
        <f>+INVERSIÓN!AA49</f>
        <v>0</v>
      </c>
      <c r="H29" s="37">
        <f>+INVERSIÓN!AB49</f>
        <v>0</v>
      </c>
      <c r="I29" s="42"/>
      <c r="J29" s="37">
        <f>+INVERSIÓN!AK49</f>
        <v>0</v>
      </c>
      <c r="K29" s="37">
        <f>+INVERSIÓN!AL49</f>
        <v>0</v>
      </c>
      <c r="L29" s="37">
        <f>+INVERSIÓN!AM49</f>
        <v>0</v>
      </c>
      <c r="M29" s="42"/>
      <c r="N29" s="428"/>
      <c r="O29" s="428"/>
      <c r="P29" s="428"/>
      <c r="Q29" s="428"/>
      <c r="R29" s="428"/>
      <c r="S29" s="428"/>
      <c r="T29" s="428"/>
      <c r="U29" s="428"/>
      <c r="V29" s="428"/>
      <c r="W29" s="428"/>
      <c r="X29" s="428"/>
      <c r="Y29" s="437"/>
    </row>
    <row r="30" spans="1:25" ht="24" customHeight="1" thickBot="1">
      <c r="A30" s="445"/>
      <c r="B30" s="448"/>
      <c r="C30" s="274"/>
      <c r="D30" s="25" t="s">
        <v>38</v>
      </c>
      <c r="E30" s="115">
        <f>+INVERSIÓN!Y50</f>
        <v>0</v>
      </c>
      <c r="F30" s="115">
        <f>+INVERSIÓN!Z50</f>
        <v>0</v>
      </c>
      <c r="G30" s="115">
        <f>+INVERSIÓN!AA50</f>
        <v>0</v>
      </c>
      <c r="H30" s="115">
        <f>+INVERSIÓN!AB50</f>
        <v>0</v>
      </c>
      <c r="I30" s="42"/>
      <c r="J30" s="115">
        <f>+INVERSIÓN!AK50</f>
        <v>0</v>
      </c>
      <c r="K30" s="115">
        <f>+INVERSIÓN!AL50</f>
        <v>0</v>
      </c>
      <c r="L30" s="115">
        <f>+INVERSIÓN!AM50</f>
        <v>0</v>
      </c>
      <c r="M30" s="42"/>
      <c r="N30" s="428"/>
      <c r="O30" s="428"/>
      <c r="P30" s="428"/>
      <c r="Q30" s="428"/>
      <c r="R30" s="428"/>
      <c r="S30" s="428"/>
      <c r="T30" s="428"/>
      <c r="U30" s="428"/>
      <c r="V30" s="428"/>
      <c r="W30" s="428"/>
      <c r="X30" s="428"/>
      <c r="Y30" s="437"/>
    </row>
    <row r="31" spans="1:25" ht="24" customHeight="1">
      <c r="A31" s="445"/>
      <c r="B31" s="449"/>
      <c r="C31" s="452" t="s">
        <v>39</v>
      </c>
      <c r="D31" s="26" t="s">
        <v>65</v>
      </c>
      <c r="E31" s="37">
        <f>+INVERSIÓN!Y51</f>
        <v>1</v>
      </c>
      <c r="F31" s="37">
        <f>+INVERSIÓN!Z51</f>
        <v>1</v>
      </c>
      <c r="G31" s="37">
        <f>+INVERSIÓN!AA51</f>
        <v>1</v>
      </c>
      <c r="H31" s="37">
        <f>+INVERSIÓN!AB51</f>
        <v>1</v>
      </c>
      <c r="I31" s="44"/>
      <c r="J31" s="37">
        <f>+INVERSIÓN!AK51</f>
        <v>1</v>
      </c>
      <c r="K31" s="37">
        <f>+INVERSIÓN!AL51</f>
        <v>1</v>
      </c>
      <c r="L31" s="37">
        <f>+INVERSIÓN!AM51</f>
        <v>1</v>
      </c>
      <c r="M31" s="44"/>
      <c r="N31" s="428"/>
      <c r="O31" s="428"/>
      <c r="P31" s="428"/>
      <c r="Q31" s="428"/>
      <c r="R31" s="428"/>
      <c r="S31" s="428"/>
      <c r="T31" s="428"/>
      <c r="U31" s="428"/>
      <c r="V31" s="428"/>
      <c r="W31" s="428"/>
      <c r="X31" s="428"/>
      <c r="Y31" s="437"/>
    </row>
    <row r="32" spans="1:25" ht="24" customHeight="1" thickBot="1">
      <c r="A32" s="446"/>
      <c r="B32" s="450"/>
      <c r="C32" s="453"/>
      <c r="D32" s="29" t="s">
        <v>64</v>
      </c>
      <c r="E32" s="116">
        <f>+INVERSIÓN!Y52</f>
        <v>1327758000</v>
      </c>
      <c r="F32" s="116">
        <f>+INVERSIÓN!Z52</f>
        <v>1327758000</v>
      </c>
      <c r="G32" s="116">
        <f>+INVERSIÓN!AA52</f>
        <v>289500000</v>
      </c>
      <c r="H32" s="116">
        <f>+INVERSIÓN!AB52</f>
        <v>224114808</v>
      </c>
      <c r="I32" s="45"/>
      <c r="J32" s="116">
        <f>+INVERSIÓN!AK52</f>
        <v>116384000</v>
      </c>
      <c r="K32" s="116">
        <f>+INVERSIÓN!AL52</f>
        <v>216590808</v>
      </c>
      <c r="L32" s="116">
        <f>+INVERSIÓN!AM52</f>
        <v>216590808</v>
      </c>
      <c r="M32" s="45"/>
      <c r="N32" s="429"/>
      <c r="O32" s="429"/>
      <c r="P32" s="429"/>
      <c r="Q32" s="429"/>
      <c r="R32" s="429"/>
      <c r="S32" s="429"/>
      <c r="T32" s="429"/>
      <c r="U32" s="429"/>
      <c r="V32" s="429"/>
      <c r="W32" s="429"/>
      <c r="X32" s="429"/>
      <c r="Y32" s="438"/>
    </row>
    <row r="33" spans="1:25" ht="24" customHeight="1">
      <c r="A33" s="445">
        <v>5</v>
      </c>
      <c r="B33" s="447" t="s">
        <v>96</v>
      </c>
      <c r="C33" s="451" t="s">
        <v>106</v>
      </c>
      <c r="D33" s="24" t="s">
        <v>35</v>
      </c>
      <c r="E33" s="117">
        <f>+INVERSIÓN!Y35</f>
        <v>1</v>
      </c>
      <c r="F33" s="117">
        <f>+INVERSIÓN!Z35</f>
        <v>1</v>
      </c>
      <c r="G33" s="117">
        <f>+INVERSIÓN!AA35</f>
        <v>1</v>
      </c>
      <c r="H33" s="117">
        <f>+INVERSIÓN!AB35</f>
        <v>1</v>
      </c>
      <c r="I33" s="39"/>
      <c r="J33" s="117">
        <f>+INVERSIÓN!AK35</f>
        <v>1</v>
      </c>
      <c r="K33" s="117">
        <f>+INVERSIÓN!AL35</f>
        <v>1</v>
      </c>
      <c r="L33" s="117">
        <f>+INVERSIÓN!AM35</f>
        <v>1</v>
      </c>
      <c r="M33" s="39"/>
      <c r="N33" s="427" t="s">
        <v>117</v>
      </c>
      <c r="O33" s="427" t="s">
        <v>118</v>
      </c>
      <c r="P33" s="427" t="s">
        <v>119</v>
      </c>
      <c r="Q33" s="427" t="s">
        <v>120</v>
      </c>
      <c r="R33" s="427" t="s">
        <v>117</v>
      </c>
      <c r="S33" s="427" t="s">
        <v>121</v>
      </c>
      <c r="T33" s="427" t="s">
        <v>121</v>
      </c>
      <c r="U33" s="427" t="s">
        <v>121</v>
      </c>
      <c r="V33" s="427" t="s">
        <v>122</v>
      </c>
      <c r="W33" s="427" t="s">
        <v>123</v>
      </c>
      <c r="X33" s="427" t="s">
        <v>124</v>
      </c>
      <c r="Y33" s="436">
        <v>7980001</v>
      </c>
    </row>
    <row r="34" spans="1:25" ht="24" customHeight="1">
      <c r="A34" s="445"/>
      <c r="B34" s="448"/>
      <c r="C34" s="274"/>
      <c r="D34" s="25" t="s">
        <v>36</v>
      </c>
      <c r="E34" s="115">
        <f>+INVERSIÓN!Y36</f>
        <v>179010000</v>
      </c>
      <c r="F34" s="115">
        <f>+INVERSIÓN!Z36</f>
        <v>179010000</v>
      </c>
      <c r="G34" s="115">
        <f>+INVERSIÓN!AA36</f>
        <v>179010000</v>
      </c>
      <c r="H34" s="115">
        <f>+INVERSIÓN!AB36</f>
        <v>165850000</v>
      </c>
      <c r="I34" s="42"/>
      <c r="J34" s="115">
        <f>+INVERSIÓN!AK36</f>
        <v>65800000</v>
      </c>
      <c r="K34" s="115">
        <f>+INVERSIÓN!AL36</f>
        <v>165800000</v>
      </c>
      <c r="L34" s="115">
        <f>+INVERSIÓN!AM36</f>
        <v>165800000</v>
      </c>
      <c r="M34" s="42"/>
      <c r="N34" s="428"/>
      <c r="O34" s="428"/>
      <c r="P34" s="428"/>
      <c r="Q34" s="428"/>
      <c r="R34" s="428"/>
      <c r="S34" s="428"/>
      <c r="T34" s="428"/>
      <c r="U34" s="428"/>
      <c r="V34" s="428"/>
      <c r="W34" s="428"/>
      <c r="X34" s="428"/>
      <c r="Y34" s="437"/>
    </row>
    <row r="35" spans="1:25" ht="24" customHeight="1">
      <c r="A35" s="445"/>
      <c r="B35" s="448"/>
      <c r="C35" s="274"/>
      <c r="D35" s="23" t="s">
        <v>37</v>
      </c>
      <c r="E35" s="37">
        <f>+INVERSIÓN!Y37</f>
        <v>0</v>
      </c>
      <c r="F35" s="37">
        <f>+INVERSIÓN!Z37</f>
        <v>0</v>
      </c>
      <c r="G35" s="37">
        <f>+INVERSIÓN!AA37</f>
        <v>0</v>
      </c>
      <c r="H35" s="37">
        <f>+INVERSIÓN!AB37</f>
        <v>0</v>
      </c>
      <c r="I35" s="42"/>
      <c r="J35" s="37">
        <f>+INVERSIÓN!AK37</f>
        <v>0</v>
      </c>
      <c r="K35" s="37">
        <f>+INVERSIÓN!AL37</f>
        <v>0</v>
      </c>
      <c r="L35" s="37">
        <f>+INVERSIÓN!AM37</f>
        <v>0</v>
      </c>
      <c r="M35" s="42"/>
      <c r="N35" s="428"/>
      <c r="O35" s="428"/>
      <c r="P35" s="428"/>
      <c r="Q35" s="428"/>
      <c r="R35" s="428"/>
      <c r="S35" s="428"/>
      <c r="T35" s="428"/>
      <c r="U35" s="428"/>
      <c r="V35" s="428"/>
      <c r="W35" s="428"/>
      <c r="X35" s="428"/>
      <c r="Y35" s="437"/>
    </row>
    <row r="36" spans="1:25" ht="24" customHeight="1" thickBot="1">
      <c r="A36" s="445"/>
      <c r="B36" s="448"/>
      <c r="C36" s="274"/>
      <c r="D36" s="25" t="s">
        <v>38</v>
      </c>
      <c r="E36" s="115">
        <f>+INVERSIÓN!Y38</f>
        <v>53551300</v>
      </c>
      <c r="F36" s="115">
        <f>+INVERSIÓN!Z38</f>
        <v>53551300</v>
      </c>
      <c r="G36" s="115">
        <f>+INVERSIÓN!AA38</f>
        <v>53551300</v>
      </c>
      <c r="H36" s="115">
        <f>+INVERSIÓN!AB38</f>
        <v>53551300</v>
      </c>
      <c r="I36" s="42"/>
      <c r="J36" s="115">
        <f>+INVERSIÓN!AK38</f>
        <v>53551300</v>
      </c>
      <c r="K36" s="115">
        <f>+INVERSIÓN!AL38</f>
        <v>53551300</v>
      </c>
      <c r="L36" s="115">
        <f>+INVERSIÓN!AM38</f>
        <v>53551300</v>
      </c>
      <c r="M36" s="42"/>
      <c r="N36" s="428"/>
      <c r="O36" s="428"/>
      <c r="P36" s="428"/>
      <c r="Q36" s="428"/>
      <c r="R36" s="428"/>
      <c r="S36" s="428"/>
      <c r="T36" s="428"/>
      <c r="U36" s="428"/>
      <c r="V36" s="428"/>
      <c r="W36" s="428"/>
      <c r="X36" s="428"/>
      <c r="Y36" s="437"/>
    </row>
    <row r="37" spans="1:25" ht="24" customHeight="1">
      <c r="A37" s="445"/>
      <c r="B37" s="449"/>
      <c r="C37" s="452" t="s">
        <v>39</v>
      </c>
      <c r="D37" s="26" t="s">
        <v>65</v>
      </c>
      <c r="E37" s="117">
        <f>+INVERSIÓN!Y39</f>
        <v>1</v>
      </c>
      <c r="F37" s="117">
        <f>+INVERSIÓN!Z39</f>
        <v>1</v>
      </c>
      <c r="G37" s="117">
        <f>+INVERSIÓN!AA39</f>
        <v>1</v>
      </c>
      <c r="H37" s="117">
        <f>+INVERSIÓN!AB39</f>
        <v>1</v>
      </c>
      <c r="I37" s="44"/>
      <c r="J37" s="117">
        <f>+INVERSIÓN!AK39</f>
        <v>1</v>
      </c>
      <c r="K37" s="117">
        <f>+INVERSIÓN!AL39</f>
        <v>1</v>
      </c>
      <c r="L37" s="117">
        <f>+INVERSIÓN!AM39</f>
        <v>1</v>
      </c>
      <c r="M37" s="44"/>
      <c r="N37" s="428"/>
      <c r="O37" s="428"/>
      <c r="P37" s="428"/>
      <c r="Q37" s="428"/>
      <c r="R37" s="428"/>
      <c r="S37" s="428"/>
      <c r="T37" s="428"/>
      <c r="U37" s="428"/>
      <c r="V37" s="428"/>
      <c r="W37" s="428"/>
      <c r="X37" s="428"/>
      <c r="Y37" s="437"/>
    </row>
    <row r="38" spans="1:25" ht="24" customHeight="1" thickBot="1">
      <c r="A38" s="446"/>
      <c r="B38" s="450"/>
      <c r="C38" s="453"/>
      <c r="D38" s="29" t="s">
        <v>64</v>
      </c>
      <c r="E38" s="116">
        <f>+INVERSIÓN!Y40</f>
        <v>232561300</v>
      </c>
      <c r="F38" s="116">
        <f>+INVERSIÓN!Z40</f>
        <v>232561300</v>
      </c>
      <c r="G38" s="116">
        <f>+INVERSIÓN!AA40</f>
        <v>232561300</v>
      </c>
      <c r="H38" s="116">
        <f>+INVERSIÓN!AB40</f>
        <v>219401300</v>
      </c>
      <c r="I38" s="45"/>
      <c r="J38" s="116">
        <f>+INVERSIÓN!AK40</f>
        <v>119351300</v>
      </c>
      <c r="K38" s="116">
        <f>+INVERSIÓN!AL40</f>
        <v>219351300</v>
      </c>
      <c r="L38" s="116">
        <f>+INVERSIÓN!AM40</f>
        <v>219351300</v>
      </c>
      <c r="M38" s="45"/>
      <c r="N38" s="429"/>
      <c r="O38" s="429"/>
      <c r="P38" s="429"/>
      <c r="Q38" s="429"/>
      <c r="R38" s="429"/>
      <c r="S38" s="429"/>
      <c r="T38" s="429"/>
      <c r="U38" s="429"/>
      <c r="V38" s="429"/>
      <c r="W38" s="429"/>
      <c r="X38" s="429"/>
      <c r="Y38" s="438"/>
    </row>
    <row r="39" spans="1:25" ht="24" customHeight="1">
      <c r="A39" s="445">
        <v>6</v>
      </c>
      <c r="B39" s="447" t="s">
        <v>97</v>
      </c>
      <c r="C39" s="451" t="s">
        <v>107</v>
      </c>
      <c r="D39" s="24" t="s">
        <v>35</v>
      </c>
      <c r="E39" s="37">
        <f>+INVERSIÓN!Y41</f>
        <v>1</v>
      </c>
      <c r="F39" s="37">
        <f>+INVERSIÓN!Z41</f>
        <v>1</v>
      </c>
      <c r="G39" s="37">
        <f>+INVERSIÓN!AA41</f>
        <v>1</v>
      </c>
      <c r="H39" s="37">
        <f>+INVERSIÓN!AB41</f>
        <v>1</v>
      </c>
      <c r="I39" s="39"/>
      <c r="J39" s="37">
        <f>+INVERSIÓN!AK41</f>
        <v>1</v>
      </c>
      <c r="K39" s="37">
        <f>+INVERSIÓN!AL41</f>
        <v>1</v>
      </c>
      <c r="L39" s="37">
        <f>+INVERSIÓN!AM41</f>
        <v>1</v>
      </c>
      <c r="M39" s="39"/>
      <c r="N39" s="427" t="s">
        <v>117</v>
      </c>
      <c r="O39" s="427" t="s">
        <v>118</v>
      </c>
      <c r="P39" s="427" t="s">
        <v>119</v>
      </c>
      <c r="Q39" s="427" t="s">
        <v>120</v>
      </c>
      <c r="R39" s="427" t="s">
        <v>117</v>
      </c>
      <c r="S39" s="427" t="s">
        <v>121</v>
      </c>
      <c r="T39" s="427" t="s">
        <v>121</v>
      </c>
      <c r="U39" s="427" t="s">
        <v>121</v>
      </c>
      <c r="V39" s="427" t="s">
        <v>122</v>
      </c>
      <c r="W39" s="427" t="s">
        <v>123</v>
      </c>
      <c r="X39" s="427" t="s">
        <v>124</v>
      </c>
      <c r="Y39" s="436">
        <v>7980001</v>
      </c>
    </row>
    <row r="40" spans="1:25" ht="24" customHeight="1">
      <c r="A40" s="445"/>
      <c r="B40" s="448"/>
      <c r="C40" s="274"/>
      <c r="D40" s="25" t="s">
        <v>36</v>
      </c>
      <c r="E40" s="115">
        <f>+INVERSIÓN!Y42</f>
        <v>1071044000</v>
      </c>
      <c r="F40" s="115">
        <f>+INVERSIÓN!Z42</f>
        <v>1071044000</v>
      </c>
      <c r="G40" s="115">
        <f>+INVERSIÓN!AA42</f>
        <v>973302000</v>
      </c>
      <c r="H40" s="115">
        <f>+INVERSIÓN!AB42</f>
        <v>629973000</v>
      </c>
      <c r="I40" s="42"/>
      <c r="J40" s="115">
        <f>+INVERSIÓN!AK42</f>
        <v>478739000</v>
      </c>
      <c r="K40" s="115">
        <f>+INVERSIÓN!AL42</f>
        <v>578477000</v>
      </c>
      <c r="L40" s="115">
        <f>+INVERSIÓN!AM42</f>
        <v>578477000</v>
      </c>
      <c r="M40" s="42"/>
      <c r="N40" s="428"/>
      <c r="O40" s="428"/>
      <c r="P40" s="428"/>
      <c r="Q40" s="428"/>
      <c r="R40" s="428"/>
      <c r="S40" s="428"/>
      <c r="T40" s="428"/>
      <c r="U40" s="428"/>
      <c r="V40" s="428"/>
      <c r="W40" s="428"/>
      <c r="X40" s="428"/>
      <c r="Y40" s="437"/>
    </row>
    <row r="41" spans="1:25" ht="24" customHeight="1">
      <c r="A41" s="445"/>
      <c r="B41" s="448"/>
      <c r="C41" s="274"/>
      <c r="D41" s="23" t="s">
        <v>37</v>
      </c>
      <c r="E41" s="37">
        <f>+INVERSIÓN!Y43</f>
        <v>0</v>
      </c>
      <c r="F41" s="37">
        <f>+INVERSIÓN!Z43</f>
        <v>0</v>
      </c>
      <c r="G41" s="37">
        <f>+INVERSIÓN!AA43</f>
        <v>0</v>
      </c>
      <c r="H41" s="37">
        <f>+INVERSIÓN!AB43</f>
        <v>0</v>
      </c>
      <c r="I41" s="42"/>
      <c r="J41" s="37">
        <f>+INVERSIÓN!AK43</f>
        <v>0</v>
      </c>
      <c r="K41" s="37">
        <f>+INVERSIÓN!AL43</f>
        <v>0</v>
      </c>
      <c r="L41" s="37">
        <f>+INVERSIÓN!AM43</f>
        <v>0</v>
      </c>
      <c r="M41" s="42"/>
      <c r="N41" s="428"/>
      <c r="O41" s="428"/>
      <c r="P41" s="428"/>
      <c r="Q41" s="428"/>
      <c r="R41" s="428"/>
      <c r="S41" s="428"/>
      <c r="T41" s="428"/>
      <c r="U41" s="428"/>
      <c r="V41" s="428"/>
      <c r="W41" s="428"/>
      <c r="X41" s="428"/>
      <c r="Y41" s="437"/>
    </row>
    <row r="42" spans="1:25" ht="24" customHeight="1" thickBot="1">
      <c r="A42" s="445"/>
      <c r="B42" s="448"/>
      <c r="C42" s="274"/>
      <c r="D42" s="25" t="s">
        <v>38</v>
      </c>
      <c r="E42" s="115">
        <f>+INVERSIÓN!Y44</f>
        <v>85239967</v>
      </c>
      <c r="F42" s="115">
        <f>+INVERSIÓN!Z44</f>
        <v>85239967</v>
      </c>
      <c r="G42" s="115">
        <f>+INVERSIÓN!AA44</f>
        <v>85239967</v>
      </c>
      <c r="H42" s="115">
        <f>+INVERSIÓN!AB44</f>
        <v>85239967</v>
      </c>
      <c r="I42" s="42"/>
      <c r="J42" s="115">
        <f>+INVERSIÓN!AK44</f>
        <v>84838800</v>
      </c>
      <c r="K42" s="115">
        <f>+INVERSIÓN!AL44</f>
        <v>85239967</v>
      </c>
      <c r="L42" s="115">
        <f>+INVERSIÓN!AM44</f>
        <v>85239967</v>
      </c>
      <c r="M42" s="42"/>
      <c r="N42" s="428"/>
      <c r="O42" s="428"/>
      <c r="P42" s="428"/>
      <c r="Q42" s="428"/>
      <c r="R42" s="428"/>
      <c r="S42" s="428"/>
      <c r="T42" s="428"/>
      <c r="U42" s="428"/>
      <c r="V42" s="428"/>
      <c r="W42" s="428"/>
      <c r="X42" s="428"/>
      <c r="Y42" s="437"/>
    </row>
    <row r="43" spans="1:25" ht="24" customHeight="1">
      <c r="A43" s="445"/>
      <c r="B43" s="449"/>
      <c r="C43" s="452" t="s">
        <v>39</v>
      </c>
      <c r="D43" s="26" t="s">
        <v>65</v>
      </c>
      <c r="E43" s="37">
        <f>+INVERSIÓN!Y45</f>
        <v>1</v>
      </c>
      <c r="F43" s="37">
        <f>+INVERSIÓN!Z45</f>
        <v>1</v>
      </c>
      <c r="G43" s="37">
        <f>+INVERSIÓN!AA45</f>
        <v>1</v>
      </c>
      <c r="H43" s="37">
        <f>+INVERSIÓN!AB45</f>
        <v>1</v>
      </c>
      <c r="I43" s="44"/>
      <c r="J43" s="37">
        <f>+INVERSIÓN!AK45</f>
        <v>1</v>
      </c>
      <c r="K43" s="37">
        <f>+INVERSIÓN!AL45</f>
        <v>1</v>
      </c>
      <c r="L43" s="37">
        <f>+INVERSIÓN!AM45</f>
        <v>1</v>
      </c>
      <c r="M43" s="44"/>
      <c r="N43" s="428"/>
      <c r="O43" s="428"/>
      <c r="P43" s="428"/>
      <c r="Q43" s="428"/>
      <c r="R43" s="428"/>
      <c r="S43" s="428"/>
      <c r="T43" s="428"/>
      <c r="U43" s="428"/>
      <c r="V43" s="428"/>
      <c r="W43" s="428"/>
      <c r="X43" s="428"/>
      <c r="Y43" s="437"/>
    </row>
    <row r="44" spans="1:25" ht="24" customHeight="1" thickBot="1">
      <c r="A44" s="446"/>
      <c r="B44" s="450"/>
      <c r="C44" s="453"/>
      <c r="D44" s="29" t="s">
        <v>64</v>
      </c>
      <c r="E44" s="116">
        <f>+INVERSIÓN!Y46</f>
        <v>1156283967</v>
      </c>
      <c r="F44" s="116">
        <f>+INVERSIÓN!Z46</f>
        <v>1156283967</v>
      </c>
      <c r="G44" s="116">
        <f>+INVERSIÓN!AA46</f>
        <v>1058541967</v>
      </c>
      <c r="H44" s="116">
        <f>+INVERSIÓN!AB46</f>
        <v>715212967</v>
      </c>
      <c r="I44" s="45"/>
      <c r="J44" s="116">
        <f>+INVERSIÓN!AK46</f>
        <v>563577800</v>
      </c>
      <c r="K44" s="116">
        <f>+INVERSIÓN!AL46</f>
        <v>663716967</v>
      </c>
      <c r="L44" s="116">
        <f>+INVERSIÓN!AM46</f>
        <v>663716967</v>
      </c>
      <c r="M44" s="45"/>
      <c r="N44" s="429"/>
      <c r="O44" s="429"/>
      <c r="P44" s="429"/>
      <c r="Q44" s="429"/>
      <c r="R44" s="429"/>
      <c r="S44" s="429"/>
      <c r="T44" s="429"/>
      <c r="U44" s="429"/>
      <c r="V44" s="429"/>
      <c r="W44" s="429"/>
      <c r="X44" s="429"/>
      <c r="Y44" s="438"/>
    </row>
    <row r="45" spans="1:25" ht="24" customHeight="1">
      <c r="A45" s="496">
        <v>4</v>
      </c>
      <c r="B45" s="441" t="s">
        <v>101</v>
      </c>
      <c r="C45" s="441" t="s">
        <v>108</v>
      </c>
      <c r="D45" s="24" t="s">
        <v>35</v>
      </c>
      <c r="E45" s="37">
        <v>1</v>
      </c>
      <c r="F45" s="37">
        <v>1</v>
      </c>
      <c r="G45" s="37">
        <v>1</v>
      </c>
      <c r="H45" s="37">
        <v>1</v>
      </c>
      <c r="I45" s="46"/>
      <c r="J45" s="37">
        <v>1</v>
      </c>
      <c r="K45" s="37">
        <v>1</v>
      </c>
      <c r="L45" s="41">
        <v>1</v>
      </c>
      <c r="M45" s="37"/>
      <c r="N45" s="499" t="s">
        <v>117</v>
      </c>
      <c r="O45" s="499" t="s">
        <v>118</v>
      </c>
      <c r="P45" s="505" t="s">
        <v>119</v>
      </c>
      <c r="Q45" s="444" t="s">
        <v>120</v>
      </c>
      <c r="R45" s="499" t="s">
        <v>117</v>
      </c>
      <c r="S45" s="427" t="s">
        <v>273</v>
      </c>
      <c r="T45" s="427" t="s">
        <v>274</v>
      </c>
      <c r="U45" s="427" t="s">
        <v>275</v>
      </c>
      <c r="V45" s="427" t="s">
        <v>276</v>
      </c>
      <c r="W45" s="427" t="s">
        <v>300</v>
      </c>
      <c r="X45" s="427" t="s">
        <v>277</v>
      </c>
      <c r="Y45" s="501">
        <v>125750</v>
      </c>
    </row>
    <row r="46" spans="1:25" ht="24" customHeight="1">
      <c r="A46" s="445"/>
      <c r="B46" s="442"/>
      <c r="C46" s="442"/>
      <c r="D46" s="25" t="s">
        <v>36</v>
      </c>
      <c r="E46" s="115">
        <v>363159000</v>
      </c>
      <c r="F46" s="115">
        <v>363159000</v>
      </c>
      <c r="G46" s="115">
        <v>363159000</v>
      </c>
      <c r="H46" s="115">
        <v>348795600</v>
      </c>
      <c r="I46" s="115"/>
      <c r="J46" s="115">
        <v>227700288</v>
      </c>
      <c r="K46" s="40">
        <v>300915163</v>
      </c>
      <c r="L46" s="41">
        <v>301426642</v>
      </c>
      <c r="M46" s="41"/>
      <c r="N46" s="500"/>
      <c r="O46" s="500"/>
      <c r="P46" s="443"/>
      <c r="Q46" s="439"/>
      <c r="R46" s="500"/>
      <c r="S46" s="428"/>
      <c r="T46" s="428"/>
      <c r="U46" s="428"/>
      <c r="V46" s="428"/>
      <c r="W46" s="428"/>
      <c r="X46" s="428"/>
      <c r="Y46" s="502"/>
    </row>
    <row r="47" spans="1:25" ht="24" customHeight="1">
      <c r="A47" s="445"/>
      <c r="B47" s="442"/>
      <c r="C47" s="442"/>
      <c r="D47" s="113" t="s">
        <v>37</v>
      </c>
      <c r="E47" s="38">
        <v>0</v>
      </c>
      <c r="F47" s="38">
        <v>0</v>
      </c>
      <c r="G47" s="38">
        <v>0</v>
      </c>
      <c r="H47" s="38">
        <v>0</v>
      </c>
      <c r="I47" s="47"/>
      <c r="J47" s="38">
        <v>0</v>
      </c>
      <c r="K47" s="38">
        <v>0</v>
      </c>
      <c r="L47" s="41">
        <v>0</v>
      </c>
      <c r="M47" s="41"/>
      <c r="N47" s="500"/>
      <c r="O47" s="500"/>
      <c r="P47" s="443"/>
      <c r="Q47" s="439"/>
      <c r="R47" s="500"/>
      <c r="S47" s="428"/>
      <c r="T47" s="428"/>
      <c r="U47" s="428"/>
      <c r="V47" s="428"/>
      <c r="W47" s="428"/>
      <c r="X47" s="428"/>
      <c r="Y47" s="502"/>
    </row>
    <row r="48" spans="1:25" ht="24" customHeight="1">
      <c r="A48" s="445"/>
      <c r="B48" s="442"/>
      <c r="C48" s="442"/>
      <c r="D48" s="25" t="s">
        <v>38</v>
      </c>
      <c r="E48" s="115">
        <v>101453278</v>
      </c>
      <c r="F48" s="115">
        <v>101453278</v>
      </c>
      <c r="G48" s="115">
        <v>101453278</v>
      </c>
      <c r="H48" s="115">
        <v>101453278</v>
      </c>
      <c r="I48" s="115"/>
      <c r="J48" s="115">
        <v>39858250</v>
      </c>
      <c r="K48" s="40">
        <v>100584876</v>
      </c>
      <c r="L48" s="41">
        <v>101453278</v>
      </c>
      <c r="M48" s="41"/>
      <c r="N48" s="500"/>
      <c r="O48" s="500"/>
      <c r="P48" s="506"/>
      <c r="Q48" s="504"/>
      <c r="R48" s="500"/>
      <c r="S48" s="428"/>
      <c r="T48" s="428"/>
      <c r="U48" s="428"/>
      <c r="V48" s="428"/>
      <c r="W48" s="428"/>
      <c r="X48" s="428"/>
      <c r="Y48" s="503"/>
    </row>
    <row r="49" spans="1:25" ht="24" customHeight="1">
      <c r="A49" s="445"/>
      <c r="B49" s="442"/>
      <c r="C49" s="441" t="s">
        <v>109</v>
      </c>
      <c r="D49" s="113" t="s">
        <v>35</v>
      </c>
      <c r="E49" s="37">
        <v>1</v>
      </c>
      <c r="F49" s="37">
        <v>1</v>
      </c>
      <c r="G49" s="37">
        <v>1</v>
      </c>
      <c r="H49" s="37">
        <v>1</v>
      </c>
      <c r="I49" s="47"/>
      <c r="J49" s="37">
        <v>1</v>
      </c>
      <c r="K49" s="38">
        <v>1</v>
      </c>
      <c r="L49" s="41">
        <v>1</v>
      </c>
      <c r="M49" s="41"/>
      <c r="N49" s="274" t="s">
        <v>125</v>
      </c>
      <c r="O49" s="274" t="s">
        <v>126</v>
      </c>
      <c r="P49" s="443" t="s">
        <v>127</v>
      </c>
      <c r="Q49" s="439" t="s">
        <v>128</v>
      </c>
      <c r="R49" s="439" t="s">
        <v>117</v>
      </c>
      <c r="S49" s="439" t="s">
        <v>278</v>
      </c>
      <c r="T49" s="439" t="s">
        <v>279</v>
      </c>
      <c r="U49" s="439" t="s">
        <v>280</v>
      </c>
      <c r="V49" s="439" t="s">
        <v>281</v>
      </c>
      <c r="W49" s="439" t="s">
        <v>303</v>
      </c>
      <c r="X49" s="439" t="s">
        <v>124</v>
      </c>
      <c r="Y49" s="440">
        <v>776363</v>
      </c>
    </row>
    <row r="50" spans="1:25" ht="24" customHeight="1">
      <c r="A50" s="445"/>
      <c r="B50" s="442"/>
      <c r="C50" s="442"/>
      <c r="D50" s="25" t="s">
        <v>36</v>
      </c>
      <c r="E50" s="115">
        <v>121053000</v>
      </c>
      <c r="F50" s="115">
        <v>121053000</v>
      </c>
      <c r="G50" s="115">
        <v>121053000</v>
      </c>
      <c r="H50" s="115">
        <v>116265200</v>
      </c>
      <c r="I50" s="47"/>
      <c r="J50" s="115">
        <v>75900093</v>
      </c>
      <c r="K50" s="40">
        <v>100305053</v>
      </c>
      <c r="L50" s="41">
        <v>100475546</v>
      </c>
      <c r="M50" s="41"/>
      <c r="N50" s="274"/>
      <c r="O50" s="274"/>
      <c r="P50" s="443"/>
      <c r="Q50" s="439"/>
      <c r="R50" s="439"/>
      <c r="S50" s="439"/>
      <c r="T50" s="439"/>
      <c r="U50" s="439"/>
      <c r="V50" s="439"/>
      <c r="W50" s="439"/>
      <c r="X50" s="439"/>
      <c r="Y50" s="440"/>
    </row>
    <row r="51" spans="1:25" ht="24" customHeight="1">
      <c r="A51" s="445"/>
      <c r="B51" s="442"/>
      <c r="C51" s="442"/>
      <c r="D51" s="113" t="s">
        <v>37</v>
      </c>
      <c r="E51" s="38">
        <v>0</v>
      </c>
      <c r="F51" s="38">
        <v>0</v>
      </c>
      <c r="G51" s="38">
        <v>0</v>
      </c>
      <c r="H51" s="38">
        <v>0</v>
      </c>
      <c r="I51" s="47"/>
      <c r="J51" s="38">
        <v>0</v>
      </c>
      <c r="K51" s="38">
        <v>0</v>
      </c>
      <c r="L51" s="41">
        <v>0</v>
      </c>
      <c r="M51" s="41"/>
      <c r="N51" s="274"/>
      <c r="O51" s="274"/>
      <c r="P51" s="443"/>
      <c r="Q51" s="439"/>
      <c r="R51" s="439"/>
      <c r="S51" s="439"/>
      <c r="T51" s="439"/>
      <c r="U51" s="439"/>
      <c r="V51" s="439"/>
      <c r="W51" s="439"/>
      <c r="X51" s="439"/>
      <c r="Y51" s="440"/>
    </row>
    <row r="52" spans="1:25" ht="24" customHeight="1">
      <c r="A52" s="445"/>
      <c r="B52" s="442"/>
      <c r="C52" s="442"/>
      <c r="D52" s="25" t="s">
        <v>38</v>
      </c>
      <c r="E52" s="115">
        <v>33817757</v>
      </c>
      <c r="F52" s="115">
        <v>33817757</v>
      </c>
      <c r="G52" s="115">
        <v>33817757</v>
      </c>
      <c r="H52" s="115">
        <v>33817757</v>
      </c>
      <c r="I52" s="47"/>
      <c r="J52" s="115">
        <v>13286079</v>
      </c>
      <c r="K52" s="40">
        <v>33528292</v>
      </c>
      <c r="L52" s="41">
        <v>33817757</v>
      </c>
      <c r="M52" s="41"/>
      <c r="N52" s="274"/>
      <c r="O52" s="274"/>
      <c r="P52" s="443"/>
      <c r="Q52" s="439"/>
      <c r="R52" s="439"/>
      <c r="S52" s="439"/>
      <c r="T52" s="439"/>
      <c r="U52" s="439"/>
      <c r="V52" s="439"/>
      <c r="W52" s="439"/>
      <c r="X52" s="439"/>
      <c r="Y52" s="440"/>
    </row>
    <row r="53" spans="1:25" ht="24" customHeight="1">
      <c r="A53" s="445"/>
      <c r="B53" s="442"/>
      <c r="C53" s="441" t="s">
        <v>110</v>
      </c>
      <c r="D53" s="113" t="s">
        <v>35</v>
      </c>
      <c r="E53" s="37">
        <v>1</v>
      </c>
      <c r="F53" s="37">
        <v>1</v>
      </c>
      <c r="G53" s="37">
        <v>1</v>
      </c>
      <c r="H53" s="37">
        <v>1</v>
      </c>
      <c r="I53" s="47"/>
      <c r="J53" s="37">
        <v>1</v>
      </c>
      <c r="K53" s="38">
        <v>1</v>
      </c>
      <c r="L53" s="41">
        <v>1</v>
      </c>
      <c r="M53" s="41"/>
      <c r="N53" s="274" t="s">
        <v>129</v>
      </c>
      <c r="O53" s="274" t="s">
        <v>130</v>
      </c>
      <c r="P53" s="443" t="s">
        <v>131</v>
      </c>
      <c r="Q53" s="439" t="s">
        <v>132</v>
      </c>
      <c r="R53" s="439" t="s">
        <v>117</v>
      </c>
      <c r="S53" s="439" t="s">
        <v>282</v>
      </c>
      <c r="T53" s="439" t="s">
        <v>283</v>
      </c>
      <c r="U53" s="439" t="s">
        <v>280</v>
      </c>
      <c r="V53" s="439" t="s">
        <v>301</v>
      </c>
      <c r="W53" s="439" t="s">
        <v>303</v>
      </c>
      <c r="X53" s="439" t="s">
        <v>124</v>
      </c>
      <c r="Y53" s="440">
        <v>1252014</v>
      </c>
    </row>
    <row r="54" spans="1:25" ht="24" customHeight="1">
      <c r="A54" s="445"/>
      <c r="B54" s="442"/>
      <c r="C54" s="442"/>
      <c r="D54" s="25" t="s">
        <v>36</v>
      </c>
      <c r="E54" s="115">
        <v>121053000</v>
      </c>
      <c r="F54" s="115">
        <v>121053000</v>
      </c>
      <c r="G54" s="115">
        <v>121053000</v>
      </c>
      <c r="H54" s="115">
        <v>116265200</v>
      </c>
      <c r="I54" s="47"/>
      <c r="J54" s="115">
        <v>75900093</v>
      </c>
      <c r="K54" s="40">
        <v>100305053</v>
      </c>
      <c r="L54" s="41">
        <v>100475546</v>
      </c>
      <c r="M54" s="41"/>
      <c r="N54" s="274"/>
      <c r="O54" s="274"/>
      <c r="P54" s="443"/>
      <c r="Q54" s="439"/>
      <c r="R54" s="439"/>
      <c r="S54" s="439"/>
      <c r="T54" s="439"/>
      <c r="U54" s="439"/>
      <c r="V54" s="439"/>
      <c r="W54" s="439"/>
      <c r="X54" s="439"/>
      <c r="Y54" s="440"/>
    </row>
    <row r="55" spans="1:25" ht="24" customHeight="1">
      <c r="A55" s="445"/>
      <c r="B55" s="442"/>
      <c r="C55" s="442"/>
      <c r="D55" s="113" t="s">
        <v>37</v>
      </c>
      <c r="E55" s="38">
        <v>0</v>
      </c>
      <c r="F55" s="38">
        <v>0</v>
      </c>
      <c r="G55" s="38">
        <v>0</v>
      </c>
      <c r="H55" s="38">
        <v>0</v>
      </c>
      <c r="I55" s="47"/>
      <c r="J55" s="38">
        <v>0</v>
      </c>
      <c r="K55" s="38">
        <v>0</v>
      </c>
      <c r="L55" s="41">
        <v>0</v>
      </c>
      <c r="M55" s="41"/>
      <c r="N55" s="274"/>
      <c r="O55" s="274"/>
      <c r="P55" s="443"/>
      <c r="Q55" s="439"/>
      <c r="R55" s="439"/>
      <c r="S55" s="439"/>
      <c r="T55" s="439"/>
      <c r="U55" s="439"/>
      <c r="V55" s="439"/>
      <c r="W55" s="439"/>
      <c r="X55" s="439"/>
      <c r="Y55" s="440"/>
    </row>
    <row r="56" spans="1:25" ht="24" customHeight="1">
      <c r="A56" s="445"/>
      <c r="B56" s="442"/>
      <c r="C56" s="442"/>
      <c r="D56" s="25" t="s">
        <v>38</v>
      </c>
      <c r="E56" s="115">
        <v>33817757</v>
      </c>
      <c r="F56" s="115">
        <v>33817757</v>
      </c>
      <c r="G56" s="115">
        <v>33817757</v>
      </c>
      <c r="H56" s="115">
        <v>33817757</v>
      </c>
      <c r="I56" s="47"/>
      <c r="J56" s="115">
        <v>13286079</v>
      </c>
      <c r="K56" s="40">
        <v>33528292</v>
      </c>
      <c r="L56" s="41">
        <v>33817757</v>
      </c>
      <c r="M56" s="41"/>
      <c r="N56" s="274"/>
      <c r="O56" s="274"/>
      <c r="P56" s="443"/>
      <c r="Q56" s="439"/>
      <c r="R56" s="439"/>
      <c r="S56" s="439"/>
      <c r="T56" s="439"/>
      <c r="U56" s="439"/>
      <c r="V56" s="439"/>
      <c r="W56" s="439"/>
      <c r="X56" s="439"/>
      <c r="Y56" s="440"/>
    </row>
    <row r="57" spans="1:25" ht="24" customHeight="1">
      <c r="A57" s="445"/>
      <c r="B57" s="442"/>
      <c r="C57" s="441" t="s">
        <v>111</v>
      </c>
      <c r="D57" s="113" t="s">
        <v>35</v>
      </c>
      <c r="E57" s="37">
        <v>1</v>
      </c>
      <c r="F57" s="37">
        <v>1</v>
      </c>
      <c r="G57" s="37">
        <v>1</v>
      </c>
      <c r="H57" s="37">
        <v>1</v>
      </c>
      <c r="I57" s="47"/>
      <c r="J57" s="37">
        <v>1</v>
      </c>
      <c r="K57" s="38">
        <v>1</v>
      </c>
      <c r="L57" s="41">
        <v>1</v>
      </c>
      <c r="M57" s="41"/>
      <c r="N57" s="274" t="s">
        <v>133</v>
      </c>
      <c r="O57" s="274" t="s">
        <v>133</v>
      </c>
      <c r="P57" s="443" t="s">
        <v>134</v>
      </c>
      <c r="Q57" s="439" t="s">
        <v>135</v>
      </c>
      <c r="R57" s="439" t="s">
        <v>117</v>
      </c>
      <c r="S57" s="439" t="s">
        <v>284</v>
      </c>
      <c r="T57" s="439" t="s">
        <v>285</v>
      </c>
      <c r="U57" s="439" t="s">
        <v>280</v>
      </c>
      <c r="V57" s="439" t="s">
        <v>302</v>
      </c>
      <c r="W57" s="439" t="s">
        <v>303</v>
      </c>
      <c r="X57" s="439" t="s">
        <v>124</v>
      </c>
      <c r="Y57" s="440">
        <v>434446</v>
      </c>
    </row>
    <row r="58" spans="1:25" ht="24" customHeight="1">
      <c r="A58" s="445"/>
      <c r="B58" s="442"/>
      <c r="C58" s="442"/>
      <c r="D58" s="25" t="s">
        <v>36</v>
      </c>
      <c r="E58" s="115">
        <v>121053000</v>
      </c>
      <c r="F58" s="115">
        <v>121053000</v>
      </c>
      <c r="G58" s="115">
        <v>121053000</v>
      </c>
      <c r="H58" s="115">
        <v>116265200</v>
      </c>
      <c r="I58" s="47"/>
      <c r="J58" s="115">
        <v>75900093</v>
      </c>
      <c r="K58" s="40">
        <v>100305053</v>
      </c>
      <c r="L58" s="41">
        <v>100475546</v>
      </c>
      <c r="M58" s="41"/>
      <c r="N58" s="274"/>
      <c r="O58" s="274"/>
      <c r="P58" s="443"/>
      <c r="Q58" s="439"/>
      <c r="R58" s="439"/>
      <c r="S58" s="439"/>
      <c r="T58" s="439"/>
      <c r="U58" s="439"/>
      <c r="V58" s="439"/>
      <c r="W58" s="439"/>
      <c r="X58" s="439"/>
      <c r="Y58" s="440"/>
    </row>
    <row r="59" spans="1:25" ht="24" customHeight="1">
      <c r="A59" s="445"/>
      <c r="B59" s="442"/>
      <c r="C59" s="442"/>
      <c r="D59" s="113" t="s">
        <v>37</v>
      </c>
      <c r="E59" s="38">
        <v>0</v>
      </c>
      <c r="F59" s="38">
        <v>0</v>
      </c>
      <c r="G59" s="38">
        <v>0</v>
      </c>
      <c r="H59" s="38">
        <v>0</v>
      </c>
      <c r="I59" s="47"/>
      <c r="J59" s="38">
        <v>0</v>
      </c>
      <c r="K59" s="38">
        <v>0</v>
      </c>
      <c r="L59" s="41">
        <v>0</v>
      </c>
      <c r="M59" s="41"/>
      <c r="N59" s="274"/>
      <c r="O59" s="274"/>
      <c r="P59" s="443"/>
      <c r="Q59" s="439"/>
      <c r="R59" s="439"/>
      <c r="S59" s="439"/>
      <c r="T59" s="439"/>
      <c r="U59" s="439"/>
      <c r="V59" s="439"/>
      <c r="W59" s="439"/>
      <c r="X59" s="439"/>
      <c r="Y59" s="440"/>
    </row>
    <row r="60" spans="1:25" ht="24" customHeight="1">
      <c r="A60" s="445"/>
      <c r="B60" s="442"/>
      <c r="C60" s="442"/>
      <c r="D60" s="25" t="s">
        <v>38</v>
      </c>
      <c r="E60" s="115">
        <v>33817757</v>
      </c>
      <c r="F60" s="115">
        <v>33817757</v>
      </c>
      <c r="G60" s="115">
        <v>33817757</v>
      </c>
      <c r="H60" s="115">
        <v>33817757</v>
      </c>
      <c r="I60" s="47"/>
      <c r="J60" s="115">
        <v>13286079</v>
      </c>
      <c r="K60" s="40">
        <v>33528292</v>
      </c>
      <c r="L60" s="41">
        <v>33817757</v>
      </c>
      <c r="M60" s="41"/>
      <c r="N60" s="274"/>
      <c r="O60" s="274"/>
      <c r="P60" s="443"/>
      <c r="Q60" s="439"/>
      <c r="R60" s="439"/>
      <c r="S60" s="439"/>
      <c r="T60" s="439"/>
      <c r="U60" s="439"/>
      <c r="V60" s="439"/>
      <c r="W60" s="439"/>
      <c r="X60" s="439"/>
      <c r="Y60" s="440"/>
    </row>
    <row r="61" spans="1:25" ht="24" customHeight="1">
      <c r="A61" s="445"/>
      <c r="B61" s="442"/>
      <c r="C61" s="441" t="s">
        <v>112</v>
      </c>
      <c r="D61" s="113" t="s">
        <v>35</v>
      </c>
      <c r="E61" s="37">
        <v>1</v>
      </c>
      <c r="F61" s="37">
        <v>1</v>
      </c>
      <c r="G61" s="37">
        <v>1</v>
      </c>
      <c r="H61" s="37">
        <v>1</v>
      </c>
      <c r="I61" s="47"/>
      <c r="J61" s="37">
        <v>1</v>
      </c>
      <c r="K61" s="38">
        <v>1</v>
      </c>
      <c r="L61" s="41">
        <v>1</v>
      </c>
      <c r="M61" s="41"/>
      <c r="N61" s="274" t="s">
        <v>136</v>
      </c>
      <c r="O61" s="274" t="s">
        <v>136</v>
      </c>
      <c r="P61" s="443" t="s">
        <v>137</v>
      </c>
      <c r="Q61" s="439" t="s">
        <v>138</v>
      </c>
      <c r="R61" s="439" t="s">
        <v>117</v>
      </c>
      <c r="S61" s="439" t="s">
        <v>286</v>
      </c>
      <c r="T61" s="439" t="s">
        <v>287</v>
      </c>
      <c r="U61" s="439" t="s">
        <v>280</v>
      </c>
      <c r="V61" s="439" t="s">
        <v>288</v>
      </c>
      <c r="W61" s="439" t="s">
        <v>303</v>
      </c>
      <c r="X61" s="439" t="s">
        <v>124</v>
      </c>
      <c r="Y61" s="440">
        <v>1348372</v>
      </c>
    </row>
    <row r="62" spans="1:25" ht="24" customHeight="1">
      <c r="A62" s="445"/>
      <c r="B62" s="442"/>
      <c r="C62" s="442"/>
      <c r="D62" s="25" t="s">
        <v>36</v>
      </c>
      <c r="E62" s="115">
        <v>121053000</v>
      </c>
      <c r="F62" s="115">
        <v>121053000</v>
      </c>
      <c r="G62" s="115">
        <v>121053000</v>
      </c>
      <c r="H62" s="115">
        <v>116265200</v>
      </c>
      <c r="I62" s="47"/>
      <c r="J62" s="115">
        <v>75900093</v>
      </c>
      <c r="K62" s="40">
        <v>100305053</v>
      </c>
      <c r="L62" s="41">
        <v>100475546</v>
      </c>
      <c r="M62" s="41"/>
      <c r="N62" s="274"/>
      <c r="O62" s="274"/>
      <c r="P62" s="443"/>
      <c r="Q62" s="439"/>
      <c r="R62" s="439"/>
      <c r="S62" s="439"/>
      <c r="T62" s="439"/>
      <c r="U62" s="439"/>
      <c r="V62" s="439"/>
      <c r="W62" s="439"/>
      <c r="X62" s="439"/>
      <c r="Y62" s="440"/>
    </row>
    <row r="63" spans="1:25" ht="24" customHeight="1">
      <c r="A63" s="445"/>
      <c r="B63" s="442"/>
      <c r="C63" s="442"/>
      <c r="D63" s="113" t="s">
        <v>37</v>
      </c>
      <c r="E63" s="38">
        <v>0</v>
      </c>
      <c r="F63" s="38">
        <v>0</v>
      </c>
      <c r="G63" s="38">
        <v>0</v>
      </c>
      <c r="H63" s="38">
        <v>0</v>
      </c>
      <c r="I63" s="47"/>
      <c r="J63" s="38">
        <v>0</v>
      </c>
      <c r="K63" s="38">
        <v>0</v>
      </c>
      <c r="L63" s="41">
        <v>0</v>
      </c>
      <c r="M63" s="41"/>
      <c r="N63" s="274"/>
      <c r="O63" s="274"/>
      <c r="P63" s="443"/>
      <c r="Q63" s="439"/>
      <c r="R63" s="439"/>
      <c r="S63" s="439"/>
      <c r="T63" s="439"/>
      <c r="U63" s="439"/>
      <c r="V63" s="439"/>
      <c r="W63" s="439"/>
      <c r="X63" s="439"/>
      <c r="Y63" s="440"/>
    </row>
    <row r="64" spans="1:25" ht="24" customHeight="1">
      <c r="A64" s="445"/>
      <c r="B64" s="442"/>
      <c r="C64" s="442"/>
      <c r="D64" s="25" t="s">
        <v>38</v>
      </c>
      <c r="E64" s="115">
        <v>33817757</v>
      </c>
      <c r="F64" s="115">
        <v>33817757</v>
      </c>
      <c r="G64" s="115">
        <v>33817757</v>
      </c>
      <c r="H64" s="115">
        <v>33817757</v>
      </c>
      <c r="I64" s="47"/>
      <c r="J64" s="115">
        <v>13286079</v>
      </c>
      <c r="K64" s="40">
        <v>33528292</v>
      </c>
      <c r="L64" s="41">
        <v>33817757</v>
      </c>
      <c r="M64" s="41"/>
      <c r="N64" s="274"/>
      <c r="O64" s="274"/>
      <c r="P64" s="443"/>
      <c r="Q64" s="439"/>
      <c r="R64" s="439"/>
      <c r="S64" s="439"/>
      <c r="T64" s="439"/>
      <c r="U64" s="439"/>
      <c r="V64" s="439"/>
      <c r="W64" s="439"/>
      <c r="X64" s="439"/>
      <c r="Y64" s="440"/>
    </row>
    <row r="65" spans="1:25" ht="24" customHeight="1">
      <c r="A65" s="445"/>
      <c r="B65" s="442"/>
      <c r="C65" s="441" t="s">
        <v>113</v>
      </c>
      <c r="D65" s="113" t="s">
        <v>35</v>
      </c>
      <c r="E65" s="37">
        <v>1</v>
      </c>
      <c r="F65" s="37">
        <v>1</v>
      </c>
      <c r="G65" s="37">
        <v>1</v>
      </c>
      <c r="H65" s="37">
        <v>1</v>
      </c>
      <c r="I65" s="47"/>
      <c r="J65" s="37">
        <v>1</v>
      </c>
      <c r="K65" s="38">
        <v>1</v>
      </c>
      <c r="L65" s="41">
        <v>1</v>
      </c>
      <c r="M65" s="41"/>
      <c r="N65" s="274" t="s">
        <v>140</v>
      </c>
      <c r="O65" s="274" t="s">
        <v>139</v>
      </c>
      <c r="P65" s="443" t="s">
        <v>140</v>
      </c>
      <c r="Q65" s="439" t="s">
        <v>141</v>
      </c>
      <c r="R65" s="439" t="s">
        <v>117</v>
      </c>
      <c r="S65" s="439" t="s">
        <v>289</v>
      </c>
      <c r="T65" s="439" t="s">
        <v>290</v>
      </c>
      <c r="U65" s="439" t="s">
        <v>291</v>
      </c>
      <c r="V65" s="439" t="s">
        <v>292</v>
      </c>
      <c r="W65" s="439" t="s">
        <v>303</v>
      </c>
      <c r="X65" s="439" t="s">
        <v>124</v>
      </c>
      <c r="Y65" s="440">
        <v>139776</v>
      </c>
    </row>
    <row r="66" spans="1:25" ht="24" customHeight="1">
      <c r="A66" s="445"/>
      <c r="B66" s="442"/>
      <c r="C66" s="442"/>
      <c r="D66" s="25" t="s">
        <v>36</v>
      </c>
      <c r="E66" s="115">
        <v>121053000</v>
      </c>
      <c r="F66" s="115">
        <v>121053000</v>
      </c>
      <c r="G66" s="115">
        <v>121053000</v>
      </c>
      <c r="H66" s="115">
        <v>116265200</v>
      </c>
      <c r="I66" s="47"/>
      <c r="J66" s="115">
        <v>75900093</v>
      </c>
      <c r="K66" s="40">
        <v>100305053</v>
      </c>
      <c r="L66" s="41">
        <v>100475546</v>
      </c>
      <c r="M66" s="41"/>
      <c r="N66" s="274"/>
      <c r="O66" s="274"/>
      <c r="P66" s="443"/>
      <c r="Q66" s="439"/>
      <c r="R66" s="439"/>
      <c r="S66" s="439"/>
      <c r="T66" s="439"/>
      <c r="U66" s="439"/>
      <c r="V66" s="439"/>
      <c r="W66" s="439"/>
      <c r="X66" s="439"/>
      <c r="Y66" s="440"/>
    </row>
    <row r="67" spans="1:25" ht="24" customHeight="1">
      <c r="A67" s="445"/>
      <c r="B67" s="442"/>
      <c r="C67" s="442"/>
      <c r="D67" s="113" t="s">
        <v>37</v>
      </c>
      <c r="E67" s="38">
        <v>0</v>
      </c>
      <c r="F67" s="38">
        <v>0</v>
      </c>
      <c r="G67" s="38">
        <v>0</v>
      </c>
      <c r="H67" s="38">
        <v>0</v>
      </c>
      <c r="I67" s="47"/>
      <c r="J67" s="38">
        <v>0</v>
      </c>
      <c r="K67" s="38">
        <v>0</v>
      </c>
      <c r="L67" s="41">
        <v>0</v>
      </c>
      <c r="M67" s="41"/>
      <c r="N67" s="274"/>
      <c r="O67" s="274"/>
      <c r="P67" s="443"/>
      <c r="Q67" s="439"/>
      <c r="R67" s="439"/>
      <c r="S67" s="439"/>
      <c r="T67" s="439"/>
      <c r="U67" s="439"/>
      <c r="V67" s="439"/>
      <c r="W67" s="439"/>
      <c r="X67" s="439"/>
      <c r="Y67" s="440"/>
    </row>
    <row r="68" spans="1:25" ht="24" customHeight="1">
      <c r="A68" s="445"/>
      <c r="B68" s="442"/>
      <c r="C68" s="442"/>
      <c r="D68" s="25" t="s">
        <v>38</v>
      </c>
      <c r="E68" s="115">
        <v>33817757</v>
      </c>
      <c r="F68" s="115">
        <v>33817757</v>
      </c>
      <c r="G68" s="115">
        <v>33817757</v>
      </c>
      <c r="H68" s="115">
        <v>33817757</v>
      </c>
      <c r="I68" s="47"/>
      <c r="J68" s="115">
        <v>13286079</v>
      </c>
      <c r="K68" s="40">
        <v>33528292</v>
      </c>
      <c r="L68" s="41">
        <v>33817757</v>
      </c>
      <c r="M68" s="41"/>
      <c r="N68" s="274"/>
      <c r="O68" s="274"/>
      <c r="P68" s="443"/>
      <c r="Q68" s="439"/>
      <c r="R68" s="439"/>
      <c r="S68" s="439"/>
      <c r="T68" s="439"/>
      <c r="U68" s="439"/>
      <c r="V68" s="439"/>
      <c r="W68" s="439"/>
      <c r="X68" s="439"/>
      <c r="Y68" s="440"/>
    </row>
    <row r="69" spans="1:25" ht="24" customHeight="1">
      <c r="A69" s="445"/>
      <c r="B69" s="442"/>
      <c r="C69" s="441" t="s">
        <v>114</v>
      </c>
      <c r="D69" s="113" t="s">
        <v>35</v>
      </c>
      <c r="E69" s="37">
        <v>1</v>
      </c>
      <c r="F69" s="37">
        <v>1</v>
      </c>
      <c r="G69" s="37">
        <v>1</v>
      </c>
      <c r="H69" s="37">
        <v>1</v>
      </c>
      <c r="I69" s="47"/>
      <c r="J69" s="37">
        <v>1</v>
      </c>
      <c r="K69" s="38">
        <v>1</v>
      </c>
      <c r="L69" s="41">
        <v>1</v>
      </c>
      <c r="M69" s="41"/>
      <c r="N69" s="274" t="s">
        <v>144</v>
      </c>
      <c r="O69" s="274" t="s">
        <v>144</v>
      </c>
      <c r="P69" s="443" t="s">
        <v>142</v>
      </c>
      <c r="Q69" s="439" t="s">
        <v>143</v>
      </c>
      <c r="R69" s="439" t="s">
        <v>117</v>
      </c>
      <c r="S69" s="439" t="s">
        <v>293</v>
      </c>
      <c r="T69" s="439" t="s">
        <v>294</v>
      </c>
      <c r="U69" s="439" t="s">
        <v>280</v>
      </c>
      <c r="V69" s="439" t="s">
        <v>295</v>
      </c>
      <c r="W69" s="439" t="s">
        <v>303</v>
      </c>
      <c r="X69" s="439" t="s">
        <v>124</v>
      </c>
      <c r="Y69" s="440">
        <v>887886</v>
      </c>
    </row>
    <row r="70" spans="1:25" ht="24" customHeight="1">
      <c r="A70" s="445"/>
      <c r="B70" s="442"/>
      <c r="C70" s="442"/>
      <c r="D70" s="25" t="s">
        <v>36</v>
      </c>
      <c r="E70" s="115">
        <v>121053000</v>
      </c>
      <c r="F70" s="115">
        <v>121053000</v>
      </c>
      <c r="G70" s="115">
        <v>121053000</v>
      </c>
      <c r="H70" s="115">
        <v>116265200</v>
      </c>
      <c r="I70" s="47"/>
      <c r="J70" s="115">
        <v>75900093</v>
      </c>
      <c r="K70" s="40">
        <v>100305053</v>
      </c>
      <c r="L70" s="41">
        <v>100475546</v>
      </c>
      <c r="M70" s="41"/>
      <c r="N70" s="274"/>
      <c r="O70" s="274"/>
      <c r="P70" s="443"/>
      <c r="Q70" s="439"/>
      <c r="R70" s="439"/>
      <c r="S70" s="439"/>
      <c r="T70" s="439"/>
      <c r="U70" s="439"/>
      <c r="V70" s="439"/>
      <c r="W70" s="439"/>
      <c r="X70" s="439"/>
      <c r="Y70" s="440"/>
    </row>
    <row r="71" spans="1:25" ht="24" customHeight="1">
      <c r="A71" s="445"/>
      <c r="B71" s="442"/>
      <c r="C71" s="442"/>
      <c r="D71" s="113" t="s">
        <v>37</v>
      </c>
      <c r="E71" s="38">
        <v>0</v>
      </c>
      <c r="F71" s="38">
        <v>0</v>
      </c>
      <c r="G71" s="38">
        <v>0</v>
      </c>
      <c r="H71" s="38">
        <v>0</v>
      </c>
      <c r="I71" s="47"/>
      <c r="J71" s="38">
        <v>0</v>
      </c>
      <c r="K71" s="38">
        <v>0</v>
      </c>
      <c r="L71" s="41">
        <v>0</v>
      </c>
      <c r="M71" s="41"/>
      <c r="N71" s="274"/>
      <c r="O71" s="274"/>
      <c r="P71" s="443"/>
      <c r="Q71" s="439"/>
      <c r="R71" s="439"/>
      <c r="S71" s="439"/>
      <c r="T71" s="439"/>
      <c r="U71" s="439"/>
      <c r="V71" s="439"/>
      <c r="W71" s="439"/>
      <c r="X71" s="439"/>
      <c r="Y71" s="440"/>
    </row>
    <row r="72" spans="1:25" ht="24" customHeight="1">
      <c r="A72" s="445"/>
      <c r="B72" s="442"/>
      <c r="C72" s="442"/>
      <c r="D72" s="25" t="s">
        <v>38</v>
      </c>
      <c r="E72" s="115">
        <v>33817757</v>
      </c>
      <c r="F72" s="115">
        <v>33817757</v>
      </c>
      <c r="G72" s="115">
        <v>33817757</v>
      </c>
      <c r="H72" s="115">
        <v>33817757</v>
      </c>
      <c r="I72" s="47"/>
      <c r="J72" s="115">
        <v>13286079</v>
      </c>
      <c r="K72" s="40">
        <v>33528292</v>
      </c>
      <c r="L72" s="41">
        <v>33817757</v>
      </c>
      <c r="M72" s="41"/>
      <c r="N72" s="274"/>
      <c r="O72" s="274"/>
      <c r="P72" s="443"/>
      <c r="Q72" s="439"/>
      <c r="R72" s="439"/>
      <c r="S72" s="439"/>
      <c r="T72" s="439"/>
      <c r="U72" s="439"/>
      <c r="V72" s="439"/>
      <c r="W72" s="439"/>
      <c r="X72" s="439"/>
      <c r="Y72" s="440"/>
    </row>
    <row r="73" spans="1:25" ht="24" customHeight="1">
      <c r="A73" s="445"/>
      <c r="B73" s="442"/>
      <c r="C73" s="441" t="s">
        <v>115</v>
      </c>
      <c r="D73" s="113" t="s">
        <v>35</v>
      </c>
      <c r="E73" s="37">
        <v>1</v>
      </c>
      <c r="F73" s="37">
        <v>1</v>
      </c>
      <c r="G73" s="37">
        <v>1</v>
      </c>
      <c r="H73" s="37">
        <v>1</v>
      </c>
      <c r="I73" s="47"/>
      <c r="J73" s="37">
        <v>1</v>
      </c>
      <c r="K73" s="38">
        <v>1</v>
      </c>
      <c r="L73" s="41">
        <v>1</v>
      </c>
      <c r="M73" s="41"/>
      <c r="N73" s="274" t="s">
        <v>66</v>
      </c>
      <c r="O73" s="274" t="s">
        <v>145</v>
      </c>
      <c r="P73" s="443" t="s">
        <v>146</v>
      </c>
      <c r="Q73" s="439" t="s">
        <v>147</v>
      </c>
      <c r="R73" s="439" t="s">
        <v>117</v>
      </c>
      <c r="S73" s="428" t="s">
        <v>296</v>
      </c>
      <c r="T73" s="428" t="s">
        <v>297</v>
      </c>
      <c r="U73" s="428" t="s">
        <v>280</v>
      </c>
      <c r="V73" s="439" t="s">
        <v>298</v>
      </c>
      <c r="W73" s="439" t="s">
        <v>299</v>
      </c>
      <c r="X73" s="439" t="s">
        <v>124</v>
      </c>
      <c r="Y73" s="440">
        <v>476184</v>
      </c>
    </row>
    <row r="74" spans="1:25" ht="24" customHeight="1">
      <c r="A74" s="445"/>
      <c r="B74" s="442"/>
      <c r="C74" s="442"/>
      <c r="D74" s="25" t="s">
        <v>36</v>
      </c>
      <c r="E74" s="115">
        <v>121053000</v>
      </c>
      <c r="F74" s="115">
        <v>121053000</v>
      </c>
      <c r="G74" s="115">
        <v>121053000</v>
      </c>
      <c r="H74" s="115">
        <v>116265200</v>
      </c>
      <c r="I74" s="47"/>
      <c r="J74" s="115">
        <v>75900093</v>
      </c>
      <c r="K74" s="40">
        <v>100305053</v>
      </c>
      <c r="L74" s="41">
        <v>100475546</v>
      </c>
      <c r="M74" s="41"/>
      <c r="N74" s="274"/>
      <c r="O74" s="274"/>
      <c r="P74" s="443"/>
      <c r="Q74" s="439"/>
      <c r="R74" s="439"/>
      <c r="S74" s="428"/>
      <c r="T74" s="428"/>
      <c r="U74" s="428"/>
      <c r="V74" s="439"/>
      <c r="W74" s="439"/>
      <c r="X74" s="439"/>
      <c r="Y74" s="440"/>
    </row>
    <row r="75" spans="1:25" ht="24" customHeight="1">
      <c r="A75" s="445"/>
      <c r="B75" s="442"/>
      <c r="C75" s="442"/>
      <c r="D75" s="113" t="s">
        <v>37</v>
      </c>
      <c r="E75" s="38">
        <v>0</v>
      </c>
      <c r="F75" s="38">
        <v>0</v>
      </c>
      <c r="G75" s="38">
        <v>0</v>
      </c>
      <c r="H75" s="38">
        <v>0</v>
      </c>
      <c r="I75" s="47"/>
      <c r="J75" s="38">
        <v>0</v>
      </c>
      <c r="K75" s="38">
        <v>0</v>
      </c>
      <c r="L75" s="41">
        <v>0</v>
      </c>
      <c r="M75" s="41"/>
      <c r="N75" s="274"/>
      <c r="O75" s="274"/>
      <c r="P75" s="443"/>
      <c r="Q75" s="439"/>
      <c r="R75" s="439"/>
      <c r="S75" s="428"/>
      <c r="T75" s="428"/>
      <c r="U75" s="428"/>
      <c r="V75" s="439"/>
      <c r="W75" s="439"/>
      <c r="X75" s="439"/>
      <c r="Y75" s="440"/>
    </row>
    <row r="76" spans="1:25" ht="24" customHeight="1">
      <c r="A76" s="445"/>
      <c r="B76" s="442"/>
      <c r="C76" s="442"/>
      <c r="D76" s="25" t="s">
        <v>38</v>
      </c>
      <c r="E76" s="115">
        <v>33817757</v>
      </c>
      <c r="F76" s="115">
        <v>33817757</v>
      </c>
      <c r="G76" s="115">
        <v>33817757</v>
      </c>
      <c r="H76" s="115">
        <v>33817757</v>
      </c>
      <c r="I76" s="47"/>
      <c r="J76" s="115">
        <v>13286079</v>
      </c>
      <c r="K76" s="40">
        <v>33528292</v>
      </c>
      <c r="L76" s="41">
        <v>33817757</v>
      </c>
      <c r="M76" s="41"/>
      <c r="N76" s="274"/>
      <c r="O76" s="274"/>
      <c r="P76" s="443"/>
      <c r="Q76" s="439"/>
      <c r="R76" s="439"/>
      <c r="S76" s="444"/>
      <c r="T76" s="444"/>
      <c r="U76" s="444"/>
      <c r="V76" s="439"/>
      <c r="W76" s="439"/>
      <c r="X76" s="439"/>
      <c r="Y76" s="440"/>
    </row>
    <row r="77" spans="1:25" ht="24" customHeight="1">
      <c r="A77" s="445"/>
      <c r="B77" s="497"/>
      <c r="C77" s="452" t="s">
        <v>39</v>
      </c>
      <c r="D77" s="114" t="s">
        <v>65</v>
      </c>
      <c r="E77" s="37">
        <f>+INVERSIÓN!Y21</f>
        <v>8</v>
      </c>
      <c r="F77" s="37">
        <f>+INVERSIÓN!Z21</f>
        <v>8</v>
      </c>
      <c r="G77" s="37">
        <f>+INVERSIÓN!AA21</f>
        <v>8</v>
      </c>
      <c r="H77" s="37">
        <f>+INVERSIÓN!AB21</f>
        <v>8</v>
      </c>
      <c r="I77" s="48"/>
      <c r="J77" s="37">
        <f>+INVERSIÓN!AK21</f>
        <v>8</v>
      </c>
      <c r="K77" s="37">
        <f>+INVERSIÓN!AL21</f>
        <v>8</v>
      </c>
      <c r="L77" s="37">
        <f>+INVERSIÓN!AM21</f>
        <v>8</v>
      </c>
      <c r="M77" s="43"/>
      <c r="N77" s="430" t="s">
        <v>148</v>
      </c>
      <c r="O77" s="431"/>
      <c r="P77" s="431"/>
      <c r="Q77" s="431"/>
      <c r="R77" s="431"/>
      <c r="S77" s="431"/>
      <c r="T77" s="431"/>
      <c r="U77" s="431"/>
      <c r="V77" s="431"/>
      <c r="W77" s="431"/>
      <c r="X77" s="431"/>
      <c r="Y77" s="434">
        <f>+Y45+Y49+Y53+Y57+Y61+Y65+Y69+Y73</f>
        <v>5440791</v>
      </c>
    </row>
    <row r="78" spans="1:25" ht="29.25" customHeight="1" thickBot="1">
      <c r="A78" s="446"/>
      <c r="B78" s="498"/>
      <c r="C78" s="453"/>
      <c r="D78" s="29" t="s">
        <v>64</v>
      </c>
      <c r="E78" s="169">
        <f>+INVERSIÓN!Y18</f>
        <v>1210530000</v>
      </c>
      <c r="F78" s="169">
        <f>+INVERSIÓN!Z18</f>
        <v>1210530000</v>
      </c>
      <c r="G78" s="169">
        <f>+INVERSIÓN!AA18</f>
        <v>1210530000</v>
      </c>
      <c r="H78" s="169">
        <f>+INVERSIÓN!AB18</f>
        <v>1162652000</v>
      </c>
      <c r="I78" s="48"/>
      <c r="J78" s="169">
        <f>+INVERSIÓN!AK18</f>
        <v>759000939</v>
      </c>
      <c r="K78" s="169">
        <f>+INVERSIÓN!AL18</f>
        <v>1003050534</v>
      </c>
      <c r="L78" s="169">
        <f>+INVERSIÓN!AM18</f>
        <v>1004755464</v>
      </c>
      <c r="M78" s="170"/>
      <c r="N78" s="432"/>
      <c r="O78" s="433"/>
      <c r="P78" s="433"/>
      <c r="Q78" s="433"/>
      <c r="R78" s="433"/>
      <c r="S78" s="433"/>
      <c r="T78" s="433"/>
      <c r="U78" s="433"/>
      <c r="V78" s="433"/>
      <c r="W78" s="433"/>
      <c r="X78" s="433"/>
      <c r="Y78" s="435"/>
    </row>
    <row r="79" spans="1:25" ht="29.25" customHeight="1">
      <c r="A79" s="478" t="s">
        <v>40</v>
      </c>
      <c r="B79" s="479"/>
      <c r="C79" s="480"/>
      <c r="D79" s="168" t="s">
        <v>63</v>
      </c>
      <c r="E79" s="171">
        <f>+E10+E16+E22+E28+E34+E40+E46+E50+E54+E58+E62+E66+E70+E74</f>
        <v>4216184000</v>
      </c>
      <c r="F79" s="171">
        <f aca="true" t="shared" si="0" ref="F79:M79">+F10+F16+F22+F28+F34+F40+F46+F50+F54+F58+F62+F66+F70+F74</f>
        <v>4216184000</v>
      </c>
      <c r="G79" s="171">
        <f t="shared" si="0"/>
        <v>3080184000</v>
      </c>
      <c r="H79" s="171">
        <f t="shared" si="0"/>
        <v>2639553808</v>
      </c>
      <c r="I79" s="171">
        <f t="shared" si="0"/>
        <v>0</v>
      </c>
      <c r="J79" s="171">
        <f t="shared" si="0"/>
        <v>1821549939</v>
      </c>
      <c r="K79" s="171">
        <f t="shared" si="0"/>
        <v>2365544342</v>
      </c>
      <c r="L79" s="171">
        <f t="shared" si="0"/>
        <v>2367249272</v>
      </c>
      <c r="M79" s="171">
        <f t="shared" si="0"/>
        <v>0</v>
      </c>
      <c r="N79" s="487"/>
      <c r="O79" s="488"/>
      <c r="P79" s="488"/>
      <c r="Q79" s="488"/>
      <c r="R79" s="488"/>
      <c r="S79" s="488"/>
      <c r="T79" s="488"/>
      <c r="U79" s="488"/>
      <c r="V79" s="488"/>
      <c r="W79" s="488"/>
      <c r="X79" s="488"/>
      <c r="Y79" s="489"/>
    </row>
    <row r="80" spans="1:25" ht="29.25" customHeight="1">
      <c r="A80" s="481"/>
      <c r="B80" s="482"/>
      <c r="C80" s="483"/>
      <c r="D80" s="28" t="s">
        <v>62</v>
      </c>
      <c r="E80" s="167">
        <f>+E12+E18+E24+E30+E36+E42+E48+E52+E56+E60+E64+E68+E72+E76</f>
        <v>702014609</v>
      </c>
      <c r="F80" s="167">
        <f aca="true" t="shared" si="1" ref="F80:M80">+F12+F18+F24+F30+F36+F42+F48+F52+F56+F60+F64+F68+F72+F76</f>
        <v>702014609</v>
      </c>
      <c r="G80" s="167">
        <f t="shared" si="1"/>
        <v>702014609</v>
      </c>
      <c r="H80" s="167">
        <f t="shared" si="1"/>
        <v>702014609</v>
      </c>
      <c r="I80" s="167">
        <f t="shared" si="1"/>
        <v>0</v>
      </c>
      <c r="J80" s="167">
        <f t="shared" si="1"/>
        <v>401529654</v>
      </c>
      <c r="K80" s="167">
        <f t="shared" si="1"/>
        <v>660430526</v>
      </c>
      <c r="L80" s="167">
        <f t="shared" si="1"/>
        <v>684503183</v>
      </c>
      <c r="M80" s="167">
        <f t="shared" si="1"/>
        <v>0</v>
      </c>
      <c r="N80" s="490"/>
      <c r="O80" s="491"/>
      <c r="P80" s="491"/>
      <c r="Q80" s="491"/>
      <c r="R80" s="491"/>
      <c r="S80" s="491"/>
      <c r="T80" s="491"/>
      <c r="U80" s="491"/>
      <c r="V80" s="491"/>
      <c r="W80" s="491"/>
      <c r="X80" s="491"/>
      <c r="Y80" s="492"/>
    </row>
    <row r="81" spans="1:25" ht="29.25" customHeight="1" thickBot="1">
      <c r="A81" s="484"/>
      <c r="B81" s="485"/>
      <c r="C81" s="486"/>
      <c r="D81" s="27" t="s">
        <v>61</v>
      </c>
      <c r="E81" s="166">
        <f>+E79+E80</f>
        <v>4918198609</v>
      </c>
      <c r="F81" s="166">
        <f aca="true" t="shared" si="2" ref="F81:M81">+F79+F80</f>
        <v>4918198609</v>
      </c>
      <c r="G81" s="166">
        <f t="shared" si="2"/>
        <v>3782198609</v>
      </c>
      <c r="H81" s="166">
        <f t="shared" si="2"/>
        <v>3341568417</v>
      </c>
      <c r="I81" s="166">
        <f t="shared" si="2"/>
        <v>0</v>
      </c>
      <c r="J81" s="166">
        <f t="shared" si="2"/>
        <v>2223079593</v>
      </c>
      <c r="K81" s="166">
        <f t="shared" si="2"/>
        <v>3025974868</v>
      </c>
      <c r="L81" s="166">
        <f t="shared" si="2"/>
        <v>3051752455</v>
      </c>
      <c r="M81" s="166">
        <f t="shared" si="2"/>
        <v>0</v>
      </c>
      <c r="N81" s="493"/>
      <c r="O81" s="494"/>
      <c r="P81" s="494"/>
      <c r="Q81" s="494"/>
      <c r="R81" s="494"/>
      <c r="S81" s="494"/>
      <c r="T81" s="494"/>
      <c r="U81" s="494"/>
      <c r="V81" s="494"/>
      <c r="W81" s="494"/>
      <c r="X81" s="494"/>
      <c r="Y81" s="495"/>
    </row>
    <row r="82" spans="1:25" ht="15">
      <c r="A82" s="2"/>
      <c r="B82" s="18"/>
      <c r="C82" s="18"/>
      <c r="D82" s="18"/>
      <c r="E82" s="2"/>
      <c r="F82" s="2"/>
      <c r="G82" s="2"/>
      <c r="H82" s="2"/>
      <c r="I82" s="2"/>
      <c r="J82" s="2"/>
      <c r="K82" s="2"/>
      <c r="L82" s="2"/>
      <c r="M82" s="2"/>
      <c r="N82" s="2"/>
      <c r="O82" s="2"/>
      <c r="P82" s="2"/>
      <c r="Q82" s="18"/>
      <c r="R82" s="18"/>
      <c r="S82" s="18"/>
      <c r="T82" s="18"/>
      <c r="U82" s="18"/>
      <c r="V82" s="18"/>
      <c r="W82" s="18"/>
      <c r="X82" s="18"/>
      <c r="Y82" s="18"/>
    </row>
    <row r="83" spans="1:25" ht="18">
      <c r="A83" s="2"/>
      <c r="B83" s="18"/>
      <c r="C83" s="18"/>
      <c r="D83" s="18"/>
      <c r="E83" s="2"/>
      <c r="F83" s="2"/>
      <c r="G83" s="2"/>
      <c r="H83" s="2"/>
      <c r="I83" s="2"/>
      <c r="J83" s="2"/>
      <c r="K83" s="2"/>
      <c r="L83" s="2"/>
      <c r="M83" s="2"/>
      <c r="N83" s="2"/>
      <c r="O83" s="2"/>
      <c r="P83" s="2"/>
      <c r="Q83" s="17"/>
      <c r="R83" s="17"/>
      <c r="S83" s="17"/>
      <c r="T83" s="17"/>
      <c r="U83" s="17"/>
      <c r="V83" s="17"/>
      <c r="W83" s="17"/>
      <c r="X83" s="17"/>
      <c r="Y83" s="20"/>
    </row>
    <row r="84" spans="1:25" ht="18">
      <c r="A84" s="34" t="s">
        <v>82</v>
      </c>
      <c r="B84" s="2"/>
      <c r="C84" s="2"/>
      <c r="D84" s="2"/>
      <c r="E84" s="2"/>
      <c r="F84" s="2"/>
      <c r="G84" s="2"/>
      <c r="H84" s="2"/>
      <c r="I84" s="2"/>
      <c r="J84" s="2"/>
      <c r="K84" s="2"/>
      <c r="L84" s="2"/>
      <c r="M84" s="2"/>
      <c r="N84" s="2"/>
      <c r="O84" s="2"/>
      <c r="P84" s="2"/>
      <c r="Q84" s="17"/>
      <c r="R84" s="17"/>
      <c r="S84" s="17"/>
      <c r="T84" s="17"/>
      <c r="U84" s="17"/>
      <c r="V84" s="17"/>
      <c r="W84" s="17"/>
      <c r="X84" s="17"/>
      <c r="Y84" s="19"/>
    </row>
    <row r="85" spans="1:25" ht="18" customHeight="1">
      <c r="A85" s="32" t="s">
        <v>83</v>
      </c>
      <c r="B85" s="422" t="s">
        <v>84</v>
      </c>
      <c r="C85" s="422"/>
      <c r="D85" s="422"/>
      <c r="E85" s="422"/>
      <c r="F85" s="291" t="s">
        <v>85</v>
      </c>
      <c r="G85" s="291"/>
      <c r="H85" s="291"/>
      <c r="I85" s="2"/>
      <c r="J85" s="2"/>
      <c r="K85" s="2"/>
      <c r="L85" s="2"/>
      <c r="M85" s="2"/>
      <c r="N85" s="2"/>
      <c r="O85" s="2"/>
      <c r="P85" s="2"/>
      <c r="Q85" s="17"/>
      <c r="R85" s="17"/>
      <c r="S85" s="17"/>
      <c r="T85" s="17"/>
      <c r="U85" s="17"/>
      <c r="V85" s="17"/>
      <c r="W85" s="17"/>
      <c r="X85" s="17"/>
      <c r="Y85" s="17"/>
    </row>
    <row r="86" spans="1:25" ht="15">
      <c r="A86" s="31">
        <v>11</v>
      </c>
      <c r="B86" s="477" t="s">
        <v>86</v>
      </c>
      <c r="C86" s="477"/>
      <c r="D86" s="477"/>
      <c r="E86" s="477"/>
      <c r="F86" s="477" t="s">
        <v>88</v>
      </c>
      <c r="G86" s="477"/>
      <c r="H86" s="477"/>
      <c r="I86" s="2"/>
      <c r="J86" s="2"/>
      <c r="K86" s="2"/>
      <c r="L86" s="2"/>
      <c r="M86" s="2"/>
      <c r="N86" s="2"/>
      <c r="O86" s="2"/>
      <c r="P86" s="2"/>
      <c r="Q86" s="2"/>
      <c r="R86" s="2"/>
      <c r="S86" s="2"/>
      <c r="T86" s="2"/>
      <c r="U86" s="2"/>
      <c r="V86" s="2"/>
      <c r="W86" s="2"/>
      <c r="X86" s="2"/>
      <c r="Y86" s="2"/>
    </row>
    <row r="87" spans="5:16" ht="15">
      <c r="E87" s="1"/>
      <c r="F87" s="1"/>
      <c r="G87" s="1"/>
      <c r="H87" s="1"/>
      <c r="I87" s="1"/>
      <c r="J87" s="1"/>
      <c r="K87" s="1"/>
      <c r="L87" s="1"/>
      <c r="M87" s="1"/>
      <c r="N87" s="1"/>
      <c r="O87" s="1"/>
      <c r="P87" s="1"/>
    </row>
    <row r="88" spans="7:12" ht="15">
      <c r="G88" s="1"/>
      <c r="H88" s="1"/>
      <c r="I88" s="1"/>
      <c r="J88" s="1"/>
      <c r="K88" s="1"/>
      <c r="L88" s="1"/>
    </row>
    <row r="89" spans="7:12" ht="15">
      <c r="G89" s="1"/>
      <c r="H89" s="1"/>
      <c r="I89" s="1"/>
      <c r="J89" s="1"/>
      <c r="K89" s="1"/>
      <c r="L89" s="1"/>
    </row>
    <row r="90" spans="2:12" ht="30" hidden="1">
      <c r="B90" s="143"/>
      <c r="C90" s="144" t="s">
        <v>223</v>
      </c>
      <c r="D90" s="145">
        <v>1210530000</v>
      </c>
      <c r="E90" s="146">
        <v>1</v>
      </c>
      <c r="F90" s="147"/>
      <c r="G90" s="143"/>
      <c r="H90" s="144" t="s">
        <v>224</v>
      </c>
      <c r="I90" s="145">
        <v>338177577</v>
      </c>
      <c r="J90" s="146">
        <v>1</v>
      </c>
      <c r="K90" s="1"/>
      <c r="L90" s="1"/>
    </row>
    <row r="91" spans="2:12" ht="15" hidden="1">
      <c r="B91" s="148">
        <v>1</v>
      </c>
      <c r="C91" s="149" t="s">
        <v>225</v>
      </c>
      <c r="D91" s="150">
        <v>0.3</v>
      </c>
      <c r="E91" s="151">
        <v>363159000</v>
      </c>
      <c r="F91" s="147"/>
      <c r="G91" s="148">
        <v>1</v>
      </c>
      <c r="H91" s="149" t="s">
        <v>225</v>
      </c>
      <c r="I91" s="150">
        <v>0.3</v>
      </c>
      <c r="J91" s="151">
        <v>101453278</v>
      </c>
      <c r="K91" s="1"/>
      <c r="L91" s="1"/>
    </row>
    <row r="92" spans="2:12" ht="15" hidden="1">
      <c r="B92" s="148">
        <v>2</v>
      </c>
      <c r="C92" s="149" t="s">
        <v>109</v>
      </c>
      <c r="D92" s="150">
        <v>0.1</v>
      </c>
      <c r="E92" s="151">
        <v>121053000</v>
      </c>
      <c r="F92" s="147"/>
      <c r="G92" s="148">
        <v>2</v>
      </c>
      <c r="H92" s="149" t="s">
        <v>109</v>
      </c>
      <c r="I92" s="150">
        <v>0.1</v>
      </c>
      <c r="J92" s="151">
        <v>33817757</v>
      </c>
      <c r="K92" s="1"/>
      <c r="L92" s="1"/>
    </row>
    <row r="93" spans="2:12" ht="15" hidden="1">
      <c r="B93" s="148">
        <v>3</v>
      </c>
      <c r="C93" s="149" t="s">
        <v>110</v>
      </c>
      <c r="D93" s="150">
        <v>0.1</v>
      </c>
      <c r="E93" s="151">
        <v>121053000</v>
      </c>
      <c r="F93" s="147"/>
      <c r="G93" s="148">
        <v>3</v>
      </c>
      <c r="H93" s="149" t="s">
        <v>110</v>
      </c>
      <c r="I93" s="150">
        <v>0.1</v>
      </c>
      <c r="J93" s="151">
        <v>33817757</v>
      </c>
      <c r="K93" s="1"/>
      <c r="L93" s="1"/>
    </row>
    <row r="94" spans="2:12" ht="15" hidden="1">
      <c r="B94" s="148">
        <v>4</v>
      </c>
      <c r="C94" s="149" t="s">
        <v>111</v>
      </c>
      <c r="D94" s="150">
        <v>0.1</v>
      </c>
      <c r="E94" s="151">
        <v>121053000</v>
      </c>
      <c r="F94" s="147"/>
      <c r="G94" s="148">
        <v>4</v>
      </c>
      <c r="H94" s="149" t="s">
        <v>111</v>
      </c>
      <c r="I94" s="150">
        <v>0.1</v>
      </c>
      <c r="J94" s="151">
        <v>33817757</v>
      </c>
      <c r="K94" s="1"/>
      <c r="L94" s="1"/>
    </row>
    <row r="95" spans="2:12" ht="15" hidden="1">
      <c r="B95" s="148">
        <v>5</v>
      </c>
      <c r="C95" s="149" t="s">
        <v>112</v>
      </c>
      <c r="D95" s="150">
        <v>0.1</v>
      </c>
      <c r="E95" s="151">
        <v>121053000</v>
      </c>
      <c r="F95" s="147"/>
      <c r="G95" s="148">
        <v>5</v>
      </c>
      <c r="H95" s="149" t="s">
        <v>112</v>
      </c>
      <c r="I95" s="150">
        <v>0.1</v>
      </c>
      <c r="J95" s="151">
        <v>33817757</v>
      </c>
      <c r="K95" s="1"/>
      <c r="L95" s="1"/>
    </row>
    <row r="96" spans="2:12" ht="15" hidden="1">
      <c r="B96" s="148">
        <v>6</v>
      </c>
      <c r="C96" s="149" t="s">
        <v>113</v>
      </c>
      <c r="D96" s="150">
        <v>0.1</v>
      </c>
      <c r="E96" s="151">
        <v>121053000</v>
      </c>
      <c r="F96" s="147"/>
      <c r="G96" s="148">
        <v>6</v>
      </c>
      <c r="H96" s="149" t="s">
        <v>113</v>
      </c>
      <c r="I96" s="150">
        <v>0.1</v>
      </c>
      <c r="J96" s="151">
        <v>33817757</v>
      </c>
      <c r="K96" s="1"/>
      <c r="L96" s="1"/>
    </row>
    <row r="97" spans="2:12" ht="15" hidden="1">
      <c r="B97" s="148">
        <v>7</v>
      </c>
      <c r="C97" s="149" t="s">
        <v>114</v>
      </c>
      <c r="D97" s="150">
        <v>0.1</v>
      </c>
      <c r="E97" s="151">
        <v>121053000</v>
      </c>
      <c r="F97" s="147"/>
      <c r="G97" s="148">
        <v>7</v>
      </c>
      <c r="H97" s="149" t="s">
        <v>114</v>
      </c>
      <c r="I97" s="150">
        <v>0.1</v>
      </c>
      <c r="J97" s="151">
        <v>33817757</v>
      </c>
      <c r="K97" s="1"/>
      <c r="L97" s="1"/>
    </row>
    <row r="98" spans="2:12" ht="15" hidden="1">
      <c r="B98" s="148">
        <v>8</v>
      </c>
      <c r="C98" s="149" t="s">
        <v>115</v>
      </c>
      <c r="D98" s="150">
        <v>0.1</v>
      </c>
      <c r="E98" s="151">
        <v>121053000</v>
      </c>
      <c r="F98" s="147"/>
      <c r="G98" s="148">
        <v>8</v>
      </c>
      <c r="H98" s="149" t="s">
        <v>115</v>
      </c>
      <c r="I98" s="150">
        <v>0.1</v>
      </c>
      <c r="J98" s="151">
        <v>33817757</v>
      </c>
      <c r="K98" s="1"/>
      <c r="L98" s="1"/>
    </row>
    <row r="99" spans="2:12" ht="15" hidden="1">
      <c r="B99" s="143"/>
      <c r="C99" s="152"/>
      <c r="D99" s="153">
        <f>SUM(D91:D98)</f>
        <v>0.9999999999999999</v>
      </c>
      <c r="E99" s="154">
        <f>SUM(E91:E98)</f>
        <v>1210530000</v>
      </c>
      <c r="F99" s="147"/>
      <c r="G99" s="143"/>
      <c r="H99" s="152"/>
      <c r="I99" s="153">
        <f>SUM(I91:I98)</f>
        <v>0.9999999999999999</v>
      </c>
      <c r="J99" s="154">
        <f>SUM(J91:J98)</f>
        <v>338177577</v>
      </c>
      <c r="K99" s="1"/>
      <c r="L99" s="1"/>
    </row>
    <row r="100" spans="2:12" ht="15" hidden="1">
      <c r="B100" s="155"/>
      <c r="C100" s="155"/>
      <c r="D100" s="155"/>
      <c r="E100" s="147"/>
      <c r="F100" s="147"/>
      <c r="G100" s="155"/>
      <c r="H100" s="155"/>
      <c r="I100" s="155"/>
      <c r="J100" s="147"/>
      <c r="K100" s="1"/>
      <c r="L100" s="1"/>
    </row>
    <row r="101" spans="2:12" ht="15" hidden="1">
      <c r="B101" s="155"/>
      <c r="C101" s="155"/>
      <c r="D101" s="155"/>
      <c r="E101" s="147"/>
      <c r="F101" s="147"/>
      <c r="G101" s="147"/>
      <c r="H101" s="147"/>
      <c r="I101" s="147"/>
      <c r="J101" s="147"/>
      <c r="K101" s="1"/>
      <c r="L101" s="1"/>
    </row>
    <row r="102" spans="2:12" ht="15" hidden="1">
      <c r="B102" s="155"/>
      <c r="C102" s="155"/>
      <c r="D102" s="155"/>
      <c r="E102" s="147"/>
      <c r="F102" s="147"/>
      <c r="G102" s="147"/>
      <c r="H102" s="147"/>
      <c r="I102" s="147"/>
      <c r="J102" s="147"/>
      <c r="K102" s="1"/>
      <c r="L102" s="1"/>
    </row>
    <row r="103" spans="2:12" ht="30" hidden="1">
      <c r="B103" s="143"/>
      <c r="C103" s="144" t="s">
        <v>226</v>
      </c>
      <c r="D103" s="145">
        <v>759000939</v>
      </c>
      <c r="E103" s="146">
        <v>1</v>
      </c>
      <c r="F103" s="156"/>
      <c r="G103" s="157"/>
      <c r="H103" s="158" t="s">
        <v>227</v>
      </c>
      <c r="I103" s="145">
        <v>132860803</v>
      </c>
      <c r="J103" s="146">
        <v>1</v>
      </c>
      <c r="K103" s="1"/>
      <c r="L103" s="1"/>
    </row>
    <row r="104" spans="2:12" ht="15" hidden="1">
      <c r="B104" s="148">
        <v>1</v>
      </c>
      <c r="C104" s="149" t="s">
        <v>225</v>
      </c>
      <c r="D104" s="150">
        <v>0.3</v>
      </c>
      <c r="E104" s="151">
        <v>227700288</v>
      </c>
      <c r="F104" s="159"/>
      <c r="G104" s="157">
        <v>1</v>
      </c>
      <c r="H104" s="160" t="s">
        <v>225</v>
      </c>
      <c r="I104" s="150">
        <v>0.3</v>
      </c>
      <c r="J104" s="161">
        <v>39858250</v>
      </c>
      <c r="K104" s="1"/>
      <c r="L104" s="1"/>
    </row>
    <row r="105" spans="2:12" ht="15" hidden="1">
      <c r="B105" s="148">
        <v>2</v>
      </c>
      <c r="C105" s="149" t="s">
        <v>109</v>
      </c>
      <c r="D105" s="150">
        <v>0.1</v>
      </c>
      <c r="E105" s="151">
        <v>75900093</v>
      </c>
      <c r="F105" s="159"/>
      <c r="G105" s="157">
        <v>2</v>
      </c>
      <c r="H105" s="160" t="s">
        <v>109</v>
      </c>
      <c r="I105" s="150">
        <v>0.1</v>
      </c>
      <c r="J105" s="161">
        <v>13286079</v>
      </c>
      <c r="K105" s="1"/>
      <c r="L105" s="1"/>
    </row>
    <row r="106" spans="2:12" ht="15" hidden="1">
      <c r="B106" s="148">
        <v>3</v>
      </c>
      <c r="C106" s="149" t="s">
        <v>110</v>
      </c>
      <c r="D106" s="150">
        <v>0.1</v>
      </c>
      <c r="E106" s="151">
        <v>75900093</v>
      </c>
      <c r="F106" s="159"/>
      <c r="G106" s="157">
        <v>3</v>
      </c>
      <c r="H106" s="160" t="s">
        <v>110</v>
      </c>
      <c r="I106" s="150">
        <v>0.1</v>
      </c>
      <c r="J106" s="161">
        <v>13286079</v>
      </c>
      <c r="K106" s="1"/>
      <c r="L106" s="1"/>
    </row>
    <row r="107" spans="2:12" ht="15" hidden="1">
      <c r="B107" s="148">
        <v>4</v>
      </c>
      <c r="C107" s="149" t="s">
        <v>111</v>
      </c>
      <c r="D107" s="150">
        <v>0.1</v>
      </c>
      <c r="E107" s="151">
        <v>75900093</v>
      </c>
      <c r="F107" s="159"/>
      <c r="G107" s="157">
        <v>4</v>
      </c>
      <c r="H107" s="160" t="s">
        <v>111</v>
      </c>
      <c r="I107" s="150">
        <v>0.1</v>
      </c>
      <c r="J107" s="161">
        <v>13286079</v>
      </c>
      <c r="K107" s="1"/>
      <c r="L107" s="1"/>
    </row>
    <row r="108" spans="2:12" ht="15" hidden="1">
      <c r="B108" s="148">
        <v>5</v>
      </c>
      <c r="C108" s="149" t="s">
        <v>112</v>
      </c>
      <c r="D108" s="150">
        <v>0.1</v>
      </c>
      <c r="E108" s="151">
        <v>75900093</v>
      </c>
      <c r="F108" s="159"/>
      <c r="G108" s="157">
        <v>5</v>
      </c>
      <c r="H108" s="160" t="s">
        <v>112</v>
      </c>
      <c r="I108" s="150">
        <v>0.1</v>
      </c>
      <c r="J108" s="161">
        <v>13286079</v>
      </c>
      <c r="K108" s="1"/>
      <c r="L108" s="1"/>
    </row>
    <row r="109" spans="2:12" ht="15" hidden="1">
      <c r="B109" s="148">
        <v>6</v>
      </c>
      <c r="C109" s="149" t="s">
        <v>113</v>
      </c>
      <c r="D109" s="150">
        <v>0.1</v>
      </c>
      <c r="E109" s="151">
        <v>75900093</v>
      </c>
      <c r="F109" s="159"/>
      <c r="G109" s="157">
        <v>6</v>
      </c>
      <c r="H109" s="160" t="s">
        <v>113</v>
      </c>
      <c r="I109" s="150">
        <v>0.1</v>
      </c>
      <c r="J109" s="161">
        <v>13286079</v>
      </c>
      <c r="K109" s="1"/>
      <c r="L109" s="1"/>
    </row>
    <row r="110" spans="2:12" ht="15" hidden="1">
      <c r="B110" s="148">
        <v>7</v>
      </c>
      <c r="C110" s="149" t="s">
        <v>114</v>
      </c>
      <c r="D110" s="150">
        <v>0.1</v>
      </c>
      <c r="E110" s="151">
        <v>75900093</v>
      </c>
      <c r="F110" s="159"/>
      <c r="G110" s="157">
        <v>7</v>
      </c>
      <c r="H110" s="149" t="s">
        <v>114</v>
      </c>
      <c r="I110" s="150">
        <v>0.1</v>
      </c>
      <c r="J110" s="161">
        <v>13286079</v>
      </c>
      <c r="K110" s="1"/>
      <c r="L110" s="1"/>
    </row>
    <row r="111" spans="2:12" ht="15" hidden="1">
      <c r="B111" s="148">
        <v>8</v>
      </c>
      <c r="C111" s="149" t="s">
        <v>115</v>
      </c>
      <c r="D111" s="150">
        <v>0.1</v>
      </c>
      <c r="E111" s="151">
        <v>75900093</v>
      </c>
      <c r="F111" s="159"/>
      <c r="G111" s="157">
        <v>8</v>
      </c>
      <c r="H111" s="160" t="s">
        <v>115</v>
      </c>
      <c r="I111" s="150">
        <v>0.1</v>
      </c>
      <c r="J111" s="161">
        <v>13286079</v>
      </c>
      <c r="K111" s="1"/>
      <c r="L111" s="1"/>
    </row>
    <row r="112" spans="2:12" ht="15" hidden="1">
      <c r="B112" s="143"/>
      <c r="C112" s="152"/>
      <c r="D112" s="153">
        <f>SUM(D104:D111)</f>
        <v>0.9999999999999999</v>
      </c>
      <c r="E112" s="154">
        <f>SUM(E104:E111)</f>
        <v>759000939</v>
      </c>
      <c r="F112" s="162"/>
      <c r="G112" s="157"/>
      <c r="H112" s="143"/>
      <c r="I112" s="153">
        <f>SUM(I104:I111)</f>
        <v>0.9999999999999999</v>
      </c>
      <c r="J112" s="154">
        <f>SUM(J104:J111)</f>
        <v>132860803</v>
      </c>
      <c r="K112" s="1"/>
      <c r="L112" s="1"/>
    </row>
    <row r="113" spans="2:12" ht="15" hidden="1">
      <c r="B113" s="155"/>
      <c r="C113" s="155"/>
      <c r="D113" s="155"/>
      <c r="E113" s="163"/>
      <c r="F113" s="164"/>
      <c r="G113" s="165"/>
      <c r="H113" s="155"/>
      <c r="I113" s="155"/>
      <c r="J113" s="155"/>
      <c r="K113" s="1"/>
      <c r="L113" s="1"/>
    </row>
    <row r="114" spans="2:12" ht="15" hidden="1">
      <c r="B114" s="155"/>
      <c r="C114" s="155"/>
      <c r="D114" s="155"/>
      <c r="E114" s="163"/>
      <c r="F114" s="164"/>
      <c r="G114" s="165"/>
      <c r="H114" s="155"/>
      <c r="I114" s="155"/>
      <c r="J114" s="155"/>
      <c r="K114" s="1"/>
      <c r="L114" s="1"/>
    </row>
    <row r="115" spans="2:12" ht="15" hidden="1">
      <c r="B115" s="155"/>
      <c r="C115" s="155"/>
      <c r="D115" s="155"/>
      <c r="E115" s="155"/>
      <c r="F115" s="155"/>
      <c r="G115" s="155"/>
      <c r="H115" s="155"/>
      <c r="I115" s="155"/>
      <c r="J115" s="155"/>
      <c r="K115" s="1"/>
      <c r="L115" s="1"/>
    </row>
    <row r="116" spans="2:12" ht="30" hidden="1">
      <c r="B116" s="143"/>
      <c r="C116" s="158" t="s">
        <v>228</v>
      </c>
      <c r="D116" s="145">
        <v>1003050534</v>
      </c>
      <c r="E116" s="146">
        <v>1</v>
      </c>
      <c r="F116" s="155"/>
      <c r="G116" s="157"/>
      <c r="H116" s="158" t="s">
        <v>229</v>
      </c>
      <c r="I116" s="145">
        <v>335282920</v>
      </c>
      <c r="J116" s="146">
        <v>1</v>
      </c>
      <c r="K116" s="1"/>
      <c r="L116" s="1"/>
    </row>
    <row r="117" spans="2:12" ht="15" hidden="1">
      <c r="B117" s="148">
        <v>1</v>
      </c>
      <c r="C117" s="149" t="s">
        <v>225</v>
      </c>
      <c r="D117" s="150">
        <v>0.3</v>
      </c>
      <c r="E117" s="151">
        <v>300915163</v>
      </c>
      <c r="F117" s="155"/>
      <c r="G117" s="157">
        <v>1</v>
      </c>
      <c r="H117" s="160" t="s">
        <v>225</v>
      </c>
      <c r="I117" s="150">
        <v>0.3</v>
      </c>
      <c r="J117" s="161">
        <v>100584876</v>
      </c>
      <c r="K117" s="1"/>
      <c r="L117" s="1"/>
    </row>
    <row r="118" spans="2:12" ht="15" hidden="1">
      <c r="B118" s="148">
        <v>2</v>
      </c>
      <c r="C118" s="149" t="s">
        <v>109</v>
      </c>
      <c r="D118" s="150">
        <v>0.1</v>
      </c>
      <c r="E118" s="151">
        <v>100305053</v>
      </c>
      <c r="F118" s="155"/>
      <c r="G118" s="157">
        <v>2</v>
      </c>
      <c r="H118" s="160" t="s">
        <v>109</v>
      </c>
      <c r="I118" s="150">
        <v>0.1</v>
      </c>
      <c r="J118" s="161">
        <v>33528292</v>
      </c>
      <c r="K118" s="1"/>
      <c r="L118" s="1"/>
    </row>
    <row r="119" spans="2:12" ht="15" hidden="1">
      <c r="B119" s="148">
        <v>3</v>
      </c>
      <c r="C119" s="149" t="s">
        <v>110</v>
      </c>
      <c r="D119" s="150">
        <v>0.1</v>
      </c>
      <c r="E119" s="151">
        <v>100305053</v>
      </c>
      <c r="F119" s="155"/>
      <c r="G119" s="157">
        <v>3</v>
      </c>
      <c r="H119" s="160" t="s">
        <v>110</v>
      </c>
      <c r="I119" s="150">
        <v>0.1</v>
      </c>
      <c r="J119" s="161">
        <v>33528292</v>
      </c>
      <c r="K119" s="1"/>
      <c r="L119" s="1"/>
    </row>
    <row r="120" spans="2:12" ht="15" hidden="1">
      <c r="B120" s="148">
        <v>4</v>
      </c>
      <c r="C120" s="149" t="s">
        <v>111</v>
      </c>
      <c r="D120" s="150">
        <v>0.1</v>
      </c>
      <c r="E120" s="151">
        <v>100305053</v>
      </c>
      <c r="F120" s="155"/>
      <c r="G120" s="157">
        <v>4</v>
      </c>
      <c r="H120" s="160" t="s">
        <v>111</v>
      </c>
      <c r="I120" s="150">
        <v>0.1</v>
      </c>
      <c r="J120" s="161">
        <v>33528292</v>
      </c>
      <c r="K120" s="1"/>
      <c r="L120" s="1"/>
    </row>
    <row r="121" spans="2:12" ht="15" hidden="1">
      <c r="B121" s="148">
        <v>5</v>
      </c>
      <c r="C121" s="149" t="s">
        <v>112</v>
      </c>
      <c r="D121" s="150">
        <v>0.1</v>
      </c>
      <c r="E121" s="151">
        <v>100305053</v>
      </c>
      <c r="F121" s="155"/>
      <c r="G121" s="157">
        <v>5</v>
      </c>
      <c r="H121" s="160" t="s">
        <v>112</v>
      </c>
      <c r="I121" s="150">
        <v>0.1</v>
      </c>
      <c r="J121" s="161">
        <v>33528292</v>
      </c>
      <c r="K121" s="1"/>
      <c r="L121" s="1"/>
    </row>
    <row r="122" spans="2:12" ht="15" hidden="1">
      <c r="B122" s="148">
        <v>6</v>
      </c>
      <c r="C122" s="149" t="s">
        <v>113</v>
      </c>
      <c r="D122" s="150">
        <v>0.1</v>
      </c>
      <c r="E122" s="151">
        <v>100305053</v>
      </c>
      <c r="F122" s="155"/>
      <c r="G122" s="157">
        <v>6</v>
      </c>
      <c r="H122" s="160" t="s">
        <v>113</v>
      </c>
      <c r="I122" s="150">
        <v>0.1</v>
      </c>
      <c r="J122" s="161">
        <v>33528292</v>
      </c>
      <c r="K122" s="1"/>
      <c r="L122" s="1"/>
    </row>
    <row r="123" spans="2:12" ht="15" hidden="1">
      <c r="B123" s="148">
        <v>7</v>
      </c>
      <c r="C123" s="149" t="s">
        <v>114</v>
      </c>
      <c r="D123" s="150">
        <v>0.1</v>
      </c>
      <c r="E123" s="151">
        <v>100305053</v>
      </c>
      <c r="F123" s="155"/>
      <c r="G123" s="157">
        <v>7</v>
      </c>
      <c r="H123" s="149" t="s">
        <v>114</v>
      </c>
      <c r="I123" s="150">
        <v>0.1</v>
      </c>
      <c r="J123" s="161">
        <v>33528292</v>
      </c>
      <c r="K123" s="1"/>
      <c r="L123" s="1"/>
    </row>
    <row r="124" spans="2:12" ht="15" hidden="1">
      <c r="B124" s="148">
        <v>8</v>
      </c>
      <c r="C124" s="149" t="s">
        <v>115</v>
      </c>
      <c r="D124" s="150">
        <v>0.1</v>
      </c>
      <c r="E124" s="151">
        <v>100305053</v>
      </c>
      <c r="F124" s="155"/>
      <c r="G124" s="157">
        <v>8</v>
      </c>
      <c r="H124" s="160" t="s">
        <v>115</v>
      </c>
      <c r="I124" s="150">
        <v>0.1</v>
      </c>
      <c r="J124" s="161">
        <v>33528292</v>
      </c>
      <c r="K124" s="1"/>
      <c r="L124" s="1"/>
    </row>
    <row r="125" spans="2:12" ht="15" hidden="1">
      <c r="B125" s="143"/>
      <c r="C125" s="152"/>
      <c r="D125" s="153">
        <f>SUM(D117:D124)</f>
        <v>0.9999999999999999</v>
      </c>
      <c r="E125" s="154">
        <f>SUM(E117:E124)</f>
        <v>1003050534</v>
      </c>
      <c r="F125" s="155"/>
      <c r="G125" s="157"/>
      <c r="H125" s="143"/>
      <c r="I125" s="153">
        <f>SUM(I117:I124)</f>
        <v>0.9999999999999999</v>
      </c>
      <c r="J125" s="154">
        <f>SUM(J117:J124)</f>
        <v>335282920</v>
      </c>
      <c r="K125" s="1"/>
      <c r="L125" s="1"/>
    </row>
    <row r="126" spans="2:12" ht="15" hidden="1">
      <c r="B126" s="155"/>
      <c r="C126" s="155"/>
      <c r="D126" s="155"/>
      <c r="E126" s="163"/>
      <c r="F126" s="155"/>
      <c r="G126" s="155"/>
      <c r="H126" s="155"/>
      <c r="I126" s="155"/>
      <c r="J126" s="155"/>
      <c r="K126" s="1"/>
      <c r="L126" s="1"/>
    </row>
    <row r="127" spans="2:12" ht="15" hidden="1">
      <c r="B127" s="155"/>
      <c r="C127" s="155"/>
      <c r="D127" s="155"/>
      <c r="E127" s="155"/>
      <c r="F127" s="155"/>
      <c r="G127" s="155"/>
      <c r="H127" s="155"/>
      <c r="I127" s="155"/>
      <c r="J127" s="155"/>
      <c r="K127" s="1"/>
      <c r="L127" s="1"/>
    </row>
    <row r="128" spans="2:12" ht="15" hidden="1">
      <c r="B128" s="155"/>
      <c r="C128" s="155"/>
      <c r="D128" s="155"/>
      <c r="E128" s="155"/>
      <c r="F128" s="155"/>
      <c r="G128" s="155"/>
      <c r="H128" s="155"/>
      <c r="I128" s="155"/>
      <c r="J128" s="155"/>
      <c r="K128" s="1"/>
      <c r="L128" s="1"/>
    </row>
    <row r="129" spans="2:12" ht="15" hidden="1">
      <c r="B129" s="143"/>
      <c r="C129" s="158" t="s">
        <v>256</v>
      </c>
      <c r="D129" s="145">
        <v>1162652000</v>
      </c>
      <c r="E129" s="146">
        <v>1</v>
      </c>
      <c r="F129" s="155"/>
      <c r="G129" s="1"/>
      <c r="K129" s="1"/>
      <c r="L129" s="1"/>
    </row>
    <row r="130" spans="2:12" ht="15" hidden="1">
      <c r="B130" s="148">
        <v>1</v>
      </c>
      <c r="C130" s="149" t="s">
        <v>225</v>
      </c>
      <c r="D130" s="150">
        <v>0.3</v>
      </c>
      <c r="E130" s="151">
        <v>348795600</v>
      </c>
      <c r="F130" s="155"/>
      <c r="G130" s="1"/>
      <c r="K130" s="1"/>
      <c r="L130" s="1"/>
    </row>
    <row r="131" spans="2:12" ht="15" hidden="1">
      <c r="B131" s="148">
        <v>2</v>
      </c>
      <c r="C131" s="149" t="s">
        <v>109</v>
      </c>
      <c r="D131" s="150">
        <v>0.1</v>
      </c>
      <c r="E131" s="151">
        <v>116265200</v>
      </c>
      <c r="F131" s="155"/>
      <c r="G131" s="1"/>
      <c r="K131" s="1"/>
      <c r="L131" s="1"/>
    </row>
    <row r="132" spans="2:12" ht="15" hidden="1">
      <c r="B132" s="148">
        <v>3</v>
      </c>
      <c r="C132" s="149" t="s">
        <v>110</v>
      </c>
      <c r="D132" s="150">
        <v>0.1</v>
      </c>
      <c r="E132" s="151">
        <v>116265200</v>
      </c>
      <c r="F132" s="155"/>
      <c r="G132" s="1"/>
      <c r="K132" s="1"/>
      <c r="L132" s="1"/>
    </row>
    <row r="133" spans="2:12" ht="15" hidden="1">
      <c r="B133" s="148">
        <v>4</v>
      </c>
      <c r="C133" s="149" t="s">
        <v>111</v>
      </c>
      <c r="D133" s="150">
        <v>0.1</v>
      </c>
      <c r="E133" s="151">
        <v>116265200</v>
      </c>
      <c r="F133" s="155"/>
      <c r="G133" s="1"/>
      <c r="K133" s="1"/>
      <c r="L133" s="1"/>
    </row>
    <row r="134" spans="2:12" ht="15" hidden="1">
      <c r="B134" s="148">
        <v>5</v>
      </c>
      <c r="C134" s="149" t="s">
        <v>112</v>
      </c>
      <c r="D134" s="150">
        <v>0.1</v>
      </c>
      <c r="E134" s="151">
        <v>116265200</v>
      </c>
      <c r="F134" s="155"/>
      <c r="G134" s="1"/>
      <c r="K134" s="1"/>
      <c r="L134" s="1"/>
    </row>
    <row r="135" spans="2:12" ht="15" hidden="1">
      <c r="B135" s="148">
        <v>6</v>
      </c>
      <c r="C135" s="149" t="s">
        <v>113</v>
      </c>
      <c r="D135" s="150">
        <v>0.1</v>
      </c>
      <c r="E135" s="151">
        <v>116265200</v>
      </c>
      <c r="F135" s="155"/>
      <c r="G135" s="1"/>
      <c r="K135" s="1"/>
      <c r="L135" s="1"/>
    </row>
    <row r="136" spans="2:12" ht="15" hidden="1">
      <c r="B136" s="148">
        <v>7</v>
      </c>
      <c r="C136" s="149" t="s">
        <v>114</v>
      </c>
      <c r="D136" s="150">
        <v>0.1</v>
      </c>
      <c r="E136" s="151">
        <v>116265200</v>
      </c>
      <c r="F136" s="155"/>
      <c r="G136" s="1"/>
      <c r="K136" s="1"/>
      <c r="L136" s="1"/>
    </row>
    <row r="137" spans="2:12" ht="15" hidden="1">
      <c r="B137" s="148">
        <v>8</v>
      </c>
      <c r="C137" s="149" t="s">
        <v>115</v>
      </c>
      <c r="D137" s="150">
        <v>0.1</v>
      </c>
      <c r="E137" s="151">
        <v>116265200</v>
      </c>
      <c r="F137" s="155"/>
      <c r="G137" s="1"/>
      <c r="K137" s="1"/>
      <c r="L137" s="1"/>
    </row>
    <row r="138" spans="2:12" ht="15" hidden="1">
      <c r="B138" s="143"/>
      <c r="C138" s="152"/>
      <c r="D138" s="153">
        <f>SUM(D130:D137)</f>
        <v>0.9999999999999999</v>
      </c>
      <c r="E138" s="154">
        <f>SUM(E130:E137)</f>
        <v>1162652000</v>
      </c>
      <c r="F138" s="155"/>
      <c r="G138" s="1"/>
      <c r="K138" s="1"/>
      <c r="L138" s="1"/>
    </row>
    <row r="139" spans="7:12" ht="15" hidden="1">
      <c r="G139" s="1"/>
      <c r="H139" s="1"/>
      <c r="I139" s="1"/>
      <c r="J139" s="1"/>
      <c r="K139" s="1"/>
      <c r="L139" s="1"/>
    </row>
    <row r="140" spans="7:12" ht="15" hidden="1">
      <c r="G140" s="1"/>
      <c r="H140" s="1"/>
      <c r="I140" s="1"/>
      <c r="J140" s="1"/>
      <c r="K140" s="1"/>
      <c r="L140" s="1"/>
    </row>
    <row r="141" spans="2:12" ht="30" hidden="1">
      <c r="B141" s="143"/>
      <c r="C141" s="158" t="s">
        <v>230</v>
      </c>
      <c r="D141" s="145">
        <v>1004755464</v>
      </c>
      <c r="E141" s="146">
        <v>1</v>
      </c>
      <c r="G141" s="157"/>
      <c r="H141" s="158" t="s">
        <v>231</v>
      </c>
      <c r="I141" s="145">
        <v>338177577</v>
      </c>
      <c r="J141" s="146">
        <v>1</v>
      </c>
      <c r="K141" s="1"/>
      <c r="L141" s="1"/>
    </row>
    <row r="142" spans="2:12" ht="15" hidden="1">
      <c r="B142" s="148">
        <v>1</v>
      </c>
      <c r="C142" s="149" t="s">
        <v>225</v>
      </c>
      <c r="D142" s="150">
        <v>0.3</v>
      </c>
      <c r="E142" s="151">
        <v>301426642</v>
      </c>
      <c r="G142" s="157">
        <v>1</v>
      </c>
      <c r="H142" s="160" t="s">
        <v>225</v>
      </c>
      <c r="I142" s="150">
        <v>0.3</v>
      </c>
      <c r="J142" s="161">
        <v>101453278</v>
      </c>
      <c r="K142" s="1"/>
      <c r="L142" s="1"/>
    </row>
    <row r="143" spans="2:12" ht="15" hidden="1">
      <c r="B143" s="148">
        <v>2</v>
      </c>
      <c r="C143" s="149" t="s">
        <v>109</v>
      </c>
      <c r="D143" s="150">
        <v>0.1</v>
      </c>
      <c r="E143" s="151">
        <v>100475546</v>
      </c>
      <c r="G143" s="157">
        <v>2</v>
      </c>
      <c r="H143" s="160" t="s">
        <v>109</v>
      </c>
      <c r="I143" s="150">
        <v>0.1</v>
      </c>
      <c r="J143" s="161">
        <v>33817757</v>
      </c>
      <c r="K143" s="1"/>
      <c r="L143" s="1"/>
    </row>
    <row r="144" spans="2:12" ht="15" hidden="1">
      <c r="B144" s="148">
        <v>3</v>
      </c>
      <c r="C144" s="149" t="s">
        <v>110</v>
      </c>
      <c r="D144" s="150">
        <v>0.1</v>
      </c>
      <c r="E144" s="151">
        <v>100475546</v>
      </c>
      <c r="G144" s="157">
        <v>3</v>
      </c>
      <c r="H144" s="160" t="s">
        <v>110</v>
      </c>
      <c r="I144" s="150">
        <v>0.1</v>
      </c>
      <c r="J144" s="161">
        <v>33817757</v>
      </c>
      <c r="K144" s="1"/>
      <c r="L144" s="1"/>
    </row>
    <row r="145" spans="2:12" ht="15" hidden="1">
      <c r="B145" s="148">
        <v>4</v>
      </c>
      <c r="C145" s="149" t="s">
        <v>111</v>
      </c>
      <c r="D145" s="150">
        <v>0.1</v>
      </c>
      <c r="E145" s="151">
        <v>100475546</v>
      </c>
      <c r="G145" s="157">
        <v>4</v>
      </c>
      <c r="H145" s="160" t="s">
        <v>111</v>
      </c>
      <c r="I145" s="150">
        <v>0.1</v>
      </c>
      <c r="J145" s="161">
        <v>33817757</v>
      </c>
      <c r="K145" s="1"/>
      <c r="L145" s="1"/>
    </row>
    <row r="146" spans="2:12" ht="15" hidden="1">
      <c r="B146" s="148">
        <v>5</v>
      </c>
      <c r="C146" s="149" t="s">
        <v>112</v>
      </c>
      <c r="D146" s="150">
        <v>0.1</v>
      </c>
      <c r="E146" s="151">
        <v>100475546</v>
      </c>
      <c r="G146" s="157">
        <v>5</v>
      </c>
      <c r="H146" s="160" t="s">
        <v>112</v>
      </c>
      <c r="I146" s="150">
        <v>0.1</v>
      </c>
      <c r="J146" s="161">
        <v>33817757</v>
      </c>
      <c r="K146" s="1"/>
      <c r="L146" s="1"/>
    </row>
    <row r="147" spans="2:12" ht="15" hidden="1">
      <c r="B147" s="148">
        <v>6</v>
      </c>
      <c r="C147" s="149" t="s">
        <v>113</v>
      </c>
      <c r="D147" s="150">
        <v>0.1</v>
      </c>
      <c r="E147" s="151">
        <v>100475546</v>
      </c>
      <c r="G147" s="157">
        <v>6</v>
      </c>
      <c r="H147" s="160" t="s">
        <v>113</v>
      </c>
      <c r="I147" s="150">
        <v>0.1</v>
      </c>
      <c r="J147" s="161">
        <v>33817757</v>
      </c>
      <c r="K147" s="1"/>
      <c r="L147" s="1"/>
    </row>
    <row r="148" spans="2:12" ht="15" hidden="1">
      <c r="B148" s="148">
        <v>7</v>
      </c>
      <c r="C148" s="149" t="s">
        <v>114</v>
      </c>
      <c r="D148" s="150">
        <v>0.1</v>
      </c>
      <c r="E148" s="151">
        <v>100475546</v>
      </c>
      <c r="G148" s="157">
        <v>7</v>
      </c>
      <c r="H148" s="149" t="s">
        <v>114</v>
      </c>
      <c r="I148" s="150">
        <v>0.1</v>
      </c>
      <c r="J148" s="161">
        <v>33817757</v>
      </c>
      <c r="K148" s="1"/>
      <c r="L148" s="1"/>
    </row>
    <row r="149" spans="2:12" ht="15" hidden="1">
      <c r="B149" s="148">
        <v>8</v>
      </c>
      <c r="C149" s="149" t="s">
        <v>115</v>
      </c>
      <c r="D149" s="150">
        <v>0.1</v>
      </c>
      <c r="E149" s="151">
        <v>100475546</v>
      </c>
      <c r="G149" s="157">
        <v>8</v>
      </c>
      <c r="H149" s="160" t="s">
        <v>115</v>
      </c>
      <c r="I149" s="150">
        <v>0.1</v>
      </c>
      <c r="J149" s="161">
        <v>33817757</v>
      </c>
      <c r="K149" s="1"/>
      <c r="L149" s="1"/>
    </row>
    <row r="150" spans="2:12" ht="15" hidden="1">
      <c r="B150" s="143"/>
      <c r="C150" s="152"/>
      <c r="D150" s="153">
        <f>SUM(D142:D149)</f>
        <v>0.9999999999999999</v>
      </c>
      <c r="E150" s="154">
        <f>SUM(E142:E149)</f>
        <v>1004755464</v>
      </c>
      <c r="G150" s="157"/>
      <c r="H150" s="143"/>
      <c r="I150" s="153">
        <f>SUM(I142:I149)</f>
        <v>0.9999999999999999</v>
      </c>
      <c r="J150" s="154">
        <f>SUM(J142:J149)</f>
        <v>338177577</v>
      </c>
      <c r="K150" s="1"/>
      <c r="L150" s="1"/>
    </row>
    <row r="151" spans="7:12" ht="15" hidden="1">
      <c r="G151" s="1"/>
      <c r="H151" s="1"/>
      <c r="I151" s="1"/>
      <c r="J151" s="1"/>
      <c r="K151" s="1"/>
      <c r="L151" s="1"/>
    </row>
    <row r="152" spans="7:12" ht="15">
      <c r="G152" s="1"/>
      <c r="H152" s="1"/>
      <c r="I152" s="1"/>
      <c r="J152" s="1"/>
      <c r="K152" s="1"/>
      <c r="L152" s="1"/>
    </row>
    <row r="153" spans="7:12" ht="15">
      <c r="G153" s="1"/>
      <c r="H153" s="1"/>
      <c r="I153" s="1"/>
      <c r="J153" s="1"/>
      <c r="K153" s="1"/>
      <c r="L153" s="1"/>
    </row>
    <row r="154" spans="7:12" ht="15">
      <c r="G154" s="1"/>
      <c r="H154" s="1"/>
      <c r="I154" s="1"/>
      <c r="J154" s="1"/>
      <c r="K154" s="1"/>
      <c r="L154" s="1"/>
    </row>
    <row r="155" spans="7:12" ht="15">
      <c r="G155" s="1"/>
      <c r="H155" s="1"/>
      <c r="I155" s="1"/>
      <c r="J155" s="1"/>
      <c r="K155" s="1"/>
      <c r="L155" s="1"/>
    </row>
    <row r="156" spans="7:12" ht="15">
      <c r="G156" s="1"/>
      <c r="H156" s="1"/>
      <c r="I156" s="1"/>
      <c r="J156" s="1"/>
      <c r="K156" s="1"/>
      <c r="L156" s="1"/>
    </row>
    <row r="157" spans="7:12" ht="15">
      <c r="G157" s="1"/>
      <c r="H157" s="1"/>
      <c r="I157" s="1"/>
      <c r="J157" s="1"/>
      <c r="K157" s="1"/>
      <c r="L157" s="1"/>
    </row>
    <row r="158" spans="7:12" ht="15">
      <c r="G158" s="1"/>
      <c r="H158" s="1"/>
      <c r="I158" s="1"/>
      <c r="J158" s="1"/>
      <c r="K158" s="1"/>
      <c r="L158" s="1"/>
    </row>
    <row r="159" spans="7:12" ht="15">
      <c r="G159" s="1"/>
      <c r="H159" s="1"/>
      <c r="I159" s="1"/>
      <c r="J159" s="1"/>
      <c r="K159" s="1"/>
      <c r="L159" s="1"/>
    </row>
    <row r="160" spans="7:12" ht="15">
      <c r="G160" s="1"/>
      <c r="H160" s="1"/>
      <c r="I160" s="1"/>
      <c r="J160" s="1"/>
      <c r="K160" s="1"/>
      <c r="L160" s="1"/>
    </row>
    <row r="161" spans="7:12" ht="15">
      <c r="G161" s="1"/>
      <c r="H161" s="1"/>
      <c r="I161" s="1"/>
      <c r="J161" s="1"/>
      <c r="K161" s="1"/>
      <c r="L161" s="1"/>
    </row>
    <row r="162" spans="7:12" ht="15">
      <c r="G162" s="1"/>
      <c r="H162" s="1"/>
      <c r="I162" s="1"/>
      <c r="J162" s="1"/>
      <c r="K162" s="1"/>
      <c r="L162" s="1"/>
    </row>
    <row r="163" spans="7:12" ht="15">
      <c r="G163" s="1"/>
      <c r="H163" s="1"/>
      <c r="I163" s="1"/>
      <c r="J163" s="1"/>
      <c r="K163" s="1"/>
      <c r="L163" s="1"/>
    </row>
    <row r="164" spans="7:12" ht="15">
      <c r="G164" s="1"/>
      <c r="H164" s="1"/>
      <c r="I164" s="1"/>
      <c r="J164" s="1"/>
      <c r="K164" s="1"/>
      <c r="L164" s="1"/>
    </row>
    <row r="165" spans="7:12" ht="15">
      <c r="G165" s="1"/>
      <c r="H165" s="1"/>
      <c r="I165" s="1"/>
      <c r="J165" s="1"/>
      <c r="K165" s="1"/>
      <c r="L165" s="1"/>
    </row>
    <row r="166" spans="7:12" ht="15">
      <c r="G166" s="1"/>
      <c r="H166" s="1"/>
      <c r="I166" s="1"/>
      <c r="J166" s="1"/>
      <c r="K166" s="1"/>
      <c r="L166" s="1"/>
    </row>
    <row r="167" spans="7:12" ht="15">
      <c r="G167" s="1"/>
      <c r="H167" s="1"/>
      <c r="I167" s="1"/>
      <c r="J167" s="1"/>
      <c r="K167" s="1"/>
      <c r="L167" s="1"/>
    </row>
    <row r="168" spans="7:12" ht="15">
      <c r="G168" s="1"/>
      <c r="H168" s="1"/>
      <c r="I168" s="1"/>
      <c r="J168" s="1"/>
      <c r="K168" s="1"/>
      <c r="L168" s="1"/>
    </row>
    <row r="169" spans="7:12" ht="15">
      <c r="G169" s="1"/>
      <c r="H169" s="1"/>
      <c r="I169" s="1"/>
      <c r="J169" s="1"/>
      <c r="K169" s="1"/>
      <c r="L169" s="1"/>
    </row>
    <row r="170" spans="7:12" ht="15">
      <c r="G170" s="1"/>
      <c r="H170" s="1"/>
      <c r="I170" s="1"/>
      <c r="J170" s="1"/>
      <c r="K170" s="1"/>
      <c r="L170" s="1"/>
    </row>
    <row r="171" spans="7:12" ht="15">
      <c r="G171" s="1"/>
      <c r="H171" s="1"/>
      <c r="I171" s="1"/>
      <c r="J171" s="1"/>
      <c r="K171" s="1"/>
      <c r="L171" s="1"/>
    </row>
    <row r="172" spans="7:12" ht="15">
      <c r="G172" s="1"/>
      <c r="H172" s="1"/>
      <c r="I172" s="1"/>
      <c r="J172" s="1"/>
      <c r="K172" s="1"/>
      <c r="L172" s="1"/>
    </row>
    <row r="173" spans="7:12" ht="15">
      <c r="G173" s="1"/>
      <c r="H173" s="1"/>
      <c r="I173" s="1"/>
      <c r="J173" s="1"/>
      <c r="K173" s="1"/>
      <c r="L173" s="1"/>
    </row>
    <row r="174" spans="7:12" ht="15">
      <c r="G174" s="1"/>
      <c r="H174" s="1"/>
      <c r="I174" s="1"/>
      <c r="J174" s="1"/>
      <c r="K174" s="1"/>
      <c r="L174" s="1"/>
    </row>
    <row r="175" spans="7:12" ht="15">
      <c r="G175" s="1"/>
      <c r="H175" s="1"/>
      <c r="I175" s="1"/>
      <c r="J175" s="1"/>
      <c r="K175" s="1"/>
      <c r="L175" s="1"/>
    </row>
    <row r="176" spans="7:12" ht="15">
      <c r="G176" s="1"/>
      <c r="H176" s="1"/>
      <c r="I176" s="1"/>
      <c r="J176" s="1"/>
      <c r="K176" s="1"/>
      <c r="L176" s="1"/>
    </row>
    <row r="177" spans="7:12" ht="15">
      <c r="G177" s="1"/>
      <c r="H177" s="1"/>
      <c r="I177" s="1"/>
      <c r="J177" s="1"/>
      <c r="K177" s="1"/>
      <c r="L177" s="1"/>
    </row>
    <row r="178" spans="7:12" ht="15">
      <c r="G178" s="1"/>
      <c r="H178" s="1"/>
      <c r="I178" s="1"/>
      <c r="J178" s="1"/>
      <c r="K178" s="1"/>
      <c r="L178" s="1"/>
    </row>
    <row r="179" spans="7:12" ht="15">
      <c r="G179" s="1"/>
      <c r="H179" s="1"/>
      <c r="I179" s="1"/>
      <c r="J179" s="1"/>
      <c r="K179" s="1"/>
      <c r="L179" s="1"/>
    </row>
    <row r="180" spans="7:12" ht="15">
      <c r="G180" s="1"/>
      <c r="H180" s="1"/>
      <c r="I180" s="1"/>
      <c r="J180" s="1"/>
      <c r="K180" s="1"/>
      <c r="L180" s="1"/>
    </row>
    <row r="181" spans="7:12" ht="15">
      <c r="G181" s="1"/>
      <c r="H181" s="1"/>
      <c r="I181" s="1"/>
      <c r="J181" s="1"/>
      <c r="K181" s="1"/>
      <c r="L181" s="1"/>
    </row>
    <row r="182" spans="7:12" ht="15">
      <c r="G182" s="1"/>
      <c r="H182" s="1"/>
      <c r="I182" s="1"/>
      <c r="J182" s="1"/>
      <c r="K182" s="1"/>
      <c r="L182" s="1"/>
    </row>
    <row r="183" spans="7:12" ht="15">
      <c r="G183" s="1"/>
      <c r="H183" s="1"/>
      <c r="I183" s="1"/>
      <c r="J183" s="1"/>
      <c r="K183" s="1"/>
      <c r="L183" s="1"/>
    </row>
    <row r="184" spans="7:12" ht="15">
      <c r="G184" s="1"/>
      <c r="H184" s="1"/>
      <c r="I184" s="1"/>
      <c r="J184" s="1"/>
      <c r="K184" s="1"/>
      <c r="L184" s="1"/>
    </row>
    <row r="185" spans="7:12" ht="15">
      <c r="G185" s="1"/>
      <c r="H185" s="1"/>
      <c r="I185" s="1"/>
      <c r="J185" s="1"/>
      <c r="K185" s="1"/>
      <c r="L185" s="1"/>
    </row>
    <row r="186" spans="7:12" ht="15">
      <c r="G186" s="1"/>
      <c r="H186" s="1"/>
      <c r="I186" s="1"/>
      <c r="J186" s="1"/>
      <c r="K186" s="1"/>
      <c r="L186" s="1"/>
    </row>
    <row r="187" spans="7:12" ht="15">
      <c r="G187" s="1"/>
      <c r="H187" s="1"/>
      <c r="I187" s="1"/>
      <c r="J187" s="1"/>
      <c r="K187" s="1"/>
      <c r="L187" s="1"/>
    </row>
    <row r="188" spans="7:12" ht="15">
      <c r="G188" s="1"/>
      <c r="H188" s="1"/>
      <c r="I188" s="1"/>
      <c r="J188" s="1"/>
      <c r="K188" s="1"/>
      <c r="L188" s="1"/>
    </row>
    <row r="189" spans="7:12" ht="15">
      <c r="G189" s="1"/>
      <c r="H189" s="1"/>
      <c r="I189" s="1"/>
      <c r="J189" s="1"/>
      <c r="K189" s="1"/>
      <c r="L189" s="1"/>
    </row>
    <row r="190" spans="7:12" ht="15">
      <c r="G190" s="1"/>
      <c r="H190" s="1"/>
      <c r="I190" s="1"/>
      <c r="J190" s="1"/>
      <c r="K190" s="1"/>
      <c r="L190" s="1"/>
    </row>
    <row r="191" spans="7:12" ht="15">
      <c r="G191" s="1"/>
      <c r="H191" s="1"/>
      <c r="I191" s="1"/>
      <c r="J191" s="1"/>
      <c r="K191" s="1"/>
      <c r="L191" s="1"/>
    </row>
    <row r="192" spans="7:12" ht="15">
      <c r="G192" s="1"/>
      <c r="H192" s="1"/>
      <c r="I192" s="1"/>
      <c r="J192" s="1"/>
      <c r="K192" s="1"/>
      <c r="L192" s="1"/>
    </row>
    <row r="193" spans="7:12" ht="15">
      <c r="G193" s="1"/>
      <c r="H193" s="1"/>
      <c r="I193" s="1"/>
      <c r="J193" s="1"/>
      <c r="K193" s="1"/>
      <c r="L193" s="1"/>
    </row>
    <row r="194" spans="7:12" ht="15">
      <c r="G194" s="1"/>
      <c r="H194" s="1"/>
      <c r="I194" s="1"/>
      <c r="J194" s="1"/>
      <c r="K194" s="1"/>
      <c r="L194" s="1"/>
    </row>
    <row r="195" spans="7:12" ht="15">
      <c r="G195" s="1"/>
      <c r="H195" s="1"/>
      <c r="I195" s="1"/>
      <c r="J195" s="1"/>
      <c r="K195" s="1"/>
      <c r="L195" s="1"/>
    </row>
    <row r="196" spans="7:12" ht="15">
      <c r="G196" s="1"/>
      <c r="H196" s="1"/>
      <c r="I196" s="1"/>
      <c r="J196" s="1"/>
      <c r="K196" s="1"/>
      <c r="L196" s="1"/>
    </row>
    <row r="197" spans="7:12" ht="15">
      <c r="G197" s="1"/>
      <c r="H197" s="1"/>
      <c r="I197" s="1"/>
      <c r="J197" s="1"/>
      <c r="K197" s="1"/>
      <c r="L197" s="1"/>
    </row>
    <row r="198" spans="7:12" ht="15">
      <c r="G198" s="1"/>
      <c r="H198" s="1"/>
      <c r="I198" s="1"/>
      <c r="J198" s="1"/>
      <c r="K198" s="1"/>
      <c r="L198" s="1"/>
    </row>
    <row r="199" spans="7:12" ht="15">
      <c r="G199" s="1"/>
      <c r="H199" s="1"/>
      <c r="I199" s="1"/>
      <c r="J199" s="1"/>
      <c r="K199" s="1"/>
      <c r="L199" s="1"/>
    </row>
    <row r="200" spans="7:12" ht="15">
      <c r="G200" s="1"/>
      <c r="H200" s="1"/>
      <c r="I200" s="1"/>
      <c r="J200" s="1"/>
      <c r="K200" s="1"/>
      <c r="L200" s="1"/>
    </row>
    <row r="201" spans="7:12" ht="15">
      <c r="G201" s="1"/>
      <c r="H201" s="1"/>
      <c r="I201" s="1"/>
      <c r="J201" s="1"/>
      <c r="K201" s="1"/>
      <c r="L201" s="1"/>
    </row>
    <row r="202" spans="7:12" ht="15">
      <c r="G202" s="1"/>
      <c r="H202" s="1"/>
      <c r="I202" s="1"/>
      <c r="J202" s="1"/>
      <c r="K202" s="1"/>
      <c r="L202" s="1"/>
    </row>
    <row r="203" spans="7:12" ht="15">
      <c r="G203" s="1"/>
      <c r="H203" s="1"/>
      <c r="I203" s="1"/>
      <c r="J203" s="1"/>
      <c r="K203" s="1"/>
      <c r="L203" s="1"/>
    </row>
    <row r="204" spans="7:12" ht="15">
      <c r="G204" s="1"/>
      <c r="H204" s="1"/>
      <c r="I204" s="1"/>
      <c r="J204" s="1"/>
      <c r="K204" s="1"/>
      <c r="L204" s="1"/>
    </row>
    <row r="205" spans="7:12" ht="15">
      <c r="G205" s="1"/>
      <c r="H205" s="1"/>
      <c r="I205" s="1"/>
      <c r="J205" s="1"/>
      <c r="K205" s="1"/>
      <c r="L205" s="1"/>
    </row>
    <row r="206" spans="7:12" ht="15">
      <c r="G206" s="1"/>
      <c r="H206" s="1"/>
      <c r="I206" s="1"/>
      <c r="J206" s="1"/>
      <c r="K206" s="1"/>
      <c r="L206" s="1"/>
    </row>
    <row r="207" spans="7:12" ht="15">
      <c r="G207" s="1"/>
      <c r="H207" s="1"/>
      <c r="I207" s="1"/>
      <c r="J207" s="1"/>
      <c r="K207" s="1"/>
      <c r="L207" s="1"/>
    </row>
    <row r="208" spans="7:12" ht="15">
      <c r="G208" s="1"/>
      <c r="H208" s="1"/>
      <c r="I208" s="1"/>
      <c r="J208" s="1"/>
      <c r="K208" s="1"/>
      <c r="L208" s="1"/>
    </row>
    <row r="209" spans="7:12" ht="15">
      <c r="G209" s="1"/>
      <c r="H209" s="1"/>
      <c r="I209" s="1"/>
      <c r="J209" s="1"/>
      <c r="K209" s="1"/>
      <c r="L209" s="1"/>
    </row>
    <row r="210" spans="7:12" ht="15">
      <c r="G210" s="1"/>
      <c r="H210" s="1"/>
      <c r="I210" s="1"/>
      <c r="J210" s="1"/>
      <c r="K210" s="1"/>
      <c r="L210" s="1"/>
    </row>
    <row r="211" spans="7:12" ht="15">
      <c r="G211" s="1"/>
      <c r="H211" s="1"/>
      <c r="I211" s="1"/>
      <c r="J211" s="1"/>
      <c r="K211" s="1"/>
      <c r="L211" s="1"/>
    </row>
    <row r="212" spans="7:12" ht="15">
      <c r="G212" s="1"/>
      <c r="H212" s="1"/>
      <c r="I212" s="1"/>
      <c r="J212" s="1"/>
      <c r="K212" s="1"/>
      <c r="L212" s="1"/>
    </row>
    <row r="213" spans="7:12" ht="15">
      <c r="G213" s="1"/>
      <c r="H213" s="1"/>
      <c r="I213" s="1"/>
      <c r="J213" s="1"/>
      <c r="K213" s="1"/>
      <c r="L213" s="1"/>
    </row>
    <row r="214" spans="7:12" ht="15">
      <c r="G214" s="1"/>
      <c r="H214" s="1"/>
      <c r="I214" s="1"/>
      <c r="J214" s="1"/>
      <c r="K214" s="1"/>
      <c r="L214" s="1"/>
    </row>
    <row r="215" spans="7:12" ht="15">
      <c r="G215" s="1"/>
      <c r="H215" s="1"/>
      <c r="I215" s="1"/>
      <c r="J215" s="1"/>
      <c r="K215" s="1"/>
      <c r="L215" s="1"/>
    </row>
    <row r="216" spans="7:12" ht="15">
      <c r="G216" s="1"/>
      <c r="H216" s="1"/>
      <c r="I216" s="1"/>
      <c r="J216" s="1"/>
      <c r="K216" s="1"/>
      <c r="L216" s="1"/>
    </row>
    <row r="217" spans="7:12" ht="15">
      <c r="G217" s="1"/>
      <c r="H217" s="1"/>
      <c r="I217" s="1"/>
      <c r="J217" s="1"/>
      <c r="K217" s="1"/>
      <c r="L217" s="1"/>
    </row>
    <row r="218" spans="7:12" ht="15">
      <c r="G218" s="1"/>
      <c r="H218" s="1"/>
      <c r="I218" s="1"/>
      <c r="J218" s="1"/>
      <c r="K218" s="1"/>
      <c r="L218" s="1"/>
    </row>
    <row r="219" spans="7:12" ht="15">
      <c r="G219" s="1"/>
      <c r="H219" s="1"/>
      <c r="I219" s="1"/>
      <c r="J219" s="1"/>
      <c r="K219" s="1"/>
      <c r="L219" s="1"/>
    </row>
    <row r="220" spans="7:12" ht="15">
      <c r="G220" s="1"/>
      <c r="H220" s="1"/>
      <c r="I220" s="1"/>
      <c r="J220" s="1"/>
      <c r="K220" s="1"/>
      <c r="L220" s="1"/>
    </row>
    <row r="221" spans="7:12" ht="15">
      <c r="G221" s="1"/>
      <c r="H221" s="1"/>
      <c r="I221" s="1"/>
      <c r="J221" s="1"/>
      <c r="K221" s="1"/>
      <c r="L221" s="1"/>
    </row>
    <row r="222" spans="7:12" ht="15">
      <c r="G222" s="1"/>
      <c r="H222" s="1"/>
      <c r="I222" s="1"/>
      <c r="J222" s="1"/>
      <c r="K222" s="1"/>
      <c r="L222" s="1"/>
    </row>
    <row r="223" spans="7:12" ht="15">
      <c r="G223" s="1"/>
      <c r="H223" s="1"/>
      <c r="I223" s="1"/>
      <c r="J223" s="1"/>
      <c r="K223" s="1"/>
      <c r="L223" s="1"/>
    </row>
    <row r="224" spans="7:12" ht="15">
      <c r="G224" s="1"/>
      <c r="H224" s="1"/>
      <c r="I224" s="1"/>
      <c r="J224" s="1"/>
      <c r="K224" s="1"/>
      <c r="L224" s="1"/>
    </row>
    <row r="225" spans="7:12" ht="15">
      <c r="G225" s="1"/>
      <c r="H225" s="1"/>
      <c r="I225" s="1"/>
      <c r="J225" s="1"/>
      <c r="K225" s="1"/>
      <c r="L225" s="1"/>
    </row>
    <row r="226" spans="7:12" ht="15">
      <c r="G226" s="1"/>
      <c r="H226" s="1"/>
      <c r="I226" s="1"/>
      <c r="J226" s="1"/>
      <c r="K226" s="1"/>
      <c r="L226" s="1"/>
    </row>
    <row r="227" spans="7:12" ht="15">
      <c r="G227" s="1"/>
      <c r="H227" s="1"/>
      <c r="I227" s="1"/>
      <c r="J227" s="1"/>
      <c r="K227" s="1"/>
      <c r="L227" s="1"/>
    </row>
    <row r="228" spans="7:12" ht="15">
      <c r="G228" s="1"/>
      <c r="H228" s="1"/>
      <c r="I228" s="1"/>
      <c r="J228" s="1"/>
      <c r="K228" s="1"/>
      <c r="L228" s="1"/>
    </row>
    <row r="229" spans="7:12" ht="15">
      <c r="G229" s="1"/>
      <c r="H229" s="1"/>
      <c r="I229" s="1"/>
      <c r="J229" s="1"/>
      <c r="K229" s="1"/>
      <c r="L229" s="1"/>
    </row>
    <row r="230" spans="7:12" ht="15">
      <c r="G230" s="1"/>
      <c r="H230" s="1"/>
      <c r="I230" s="1"/>
      <c r="J230" s="1"/>
      <c r="K230" s="1"/>
      <c r="L230" s="1"/>
    </row>
    <row r="231" spans="7:12" ht="15">
      <c r="G231" s="1"/>
      <c r="H231" s="1"/>
      <c r="I231" s="1"/>
      <c r="J231" s="1"/>
      <c r="K231" s="1"/>
      <c r="L231" s="1"/>
    </row>
    <row r="232" spans="7:12" ht="15">
      <c r="G232" s="1"/>
      <c r="H232" s="1"/>
      <c r="I232" s="1"/>
      <c r="J232" s="1"/>
      <c r="K232" s="1"/>
      <c r="L232" s="1"/>
    </row>
    <row r="233" spans="7:12" ht="15">
      <c r="G233" s="1"/>
      <c r="H233" s="1"/>
      <c r="I233" s="1"/>
      <c r="J233" s="1"/>
      <c r="K233" s="1"/>
      <c r="L233" s="1"/>
    </row>
    <row r="234" spans="7:12" ht="15">
      <c r="G234" s="1"/>
      <c r="H234" s="1"/>
      <c r="I234" s="1"/>
      <c r="J234" s="1"/>
      <c r="K234" s="1"/>
      <c r="L234" s="1"/>
    </row>
    <row r="235" spans="7:12" ht="15">
      <c r="G235" s="1"/>
      <c r="H235" s="1"/>
      <c r="I235" s="1"/>
      <c r="J235" s="1"/>
      <c r="K235" s="1"/>
      <c r="L235" s="1"/>
    </row>
    <row r="236" spans="7:12" ht="15">
      <c r="G236" s="1"/>
      <c r="H236" s="1"/>
      <c r="I236" s="1"/>
      <c r="J236" s="1"/>
      <c r="K236" s="1"/>
      <c r="L236" s="1"/>
    </row>
    <row r="237" spans="7:12" ht="15">
      <c r="G237" s="1"/>
      <c r="H237" s="1"/>
      <c r="I237" s="1"/>
      <c r="J237" s="1"/>
      <c r="K237" s="1"/>
      <c r="L237" s="1"/>
    </row>
    <row r="238" spans="7:12" ht="15">
      <c r="G238" s="1"/>
      <c r="H238" s="1"/>
      <c r="I238" s="1"/>
      <c r="J238" s="1"/>
      <c r="K238" s="1"/>
      <c r="L238" s="1"/>
    </row>
    <row r="239" spans="7:12" ht="15">
      <c r="G239" s="1"/>
      <c r="H239" s="1"/>
      <c r="I239" s="1"/>
      <c r="J239" s="1"/>
      <c r="K239" s="1"/>
      <c r="L239" s="1"/>
    </row>
    <row r="240" spans="7:12" ht="15">
      <c r="G240" s="1"/>
      <c r="H240" s="1"/>
      <c r="I240" s="1"/>
      <c r="J240" s="1"/>
      <c r="K240" s="1"/>
      <c r="L240" s="1"/>
    </row>
    <row r="241" spans="7:12" ht="15">
      <c r="G241" s="1"/>
      <c r="H241" s="1"/>
      <c r="I241" s="1"/>
      <c r="J241" s="1"/>
      <c r="K241" s="1"/>
      <c r="L241" s="1"/>
    </row>
    <row r="242" spans="7:12" ht="15">
      <c r="G242" s="1"/>
      <c r="H242" s="1"/>
      <c r="I242" s="1"/>
      <c r="J242" s="1"/>
      <c r="K242" s="1"/>
      <c r="L242" s="1"/>
    </row>
    <row r="243" spans="7:12" ht="15">
      <c r="G243" s="1"/>
      <c r="H243" s="1"/>
      <c r="I243" s="1"/>
      <c r="J243" s="1"/>
      <c r="K243" s="1"/>
      <c r="L243" s="1"/>
    </row>
    <row r="244" spans="7:12" ht="15">
      <c r="G244" s="1"/>
      <c r="H244" s="1"/>
      <c r="I244" s="1"/>
      <c r="J244" s="1"/>
      <c r="K244" s="1"/>
      <c r="L244" s="1"/>
    </row>
    <row r="245" spans="7:12" ht="15">
      <c r="G245" s="1"/>
      <c r="H245" s="1"/>
      <c r="I245" s="1"/>
      <c r="J245" s="1"/>
      <c r="K245" s="1"/>
      <c r="L245" s="1"/>
    </row>
    <row r="246" spans="7:12" ht="15">
      <c r="G246" s="1"/>
      <c r="H246" s="1"/>
      <c r="I246" s="1"/>
      <c r="J246" s="1"/>
      <c r="K246" s="1"/>
      <c r="L246" s="1"/>
    </row>
    <row r="247" spans="7:12" ht="15">
      <c r="G247" s="1"/>
      <c r="H247" s="1"/>
      <c r="I247" s="1"/>
      <c r="J247" s="1"/>
      <c r="K247" s="1"/>
      <c r="L247" s="1"/>
    </row>
    <row r="248" spans="7:12" ht="15">
      <c r="G248" s="1"/>
      <c r="H248" s="1"/>
      <c r="I248" s="1"/>
      <c r="J248" s="1"/>
      <c r="K248" s="1"/>
      <c r="L248" s="1"/>
    </row>
    <row r="249" spans="7:12" ht="15">
      <c r="G249" s="1"/>
      <c r="H249" s="1"/>
      <c r="I249" s="1"/>
      <c r="J249" s="1"/>
      <c r="K249" s="1"/>
      <c r="L249" s="1"/>
    </row>
    <row r="250" spans="7:12" ht="15">
      <c r="G250" s="1"/>
      <c r="H250" s="1"/>
      <c r="I250" s="1"/>
      <c r="J250" s="1"/>
      <c r="K250" s="1"/>
      <c r="L250" s="1"/>
    </row>
    <row r="251" spans="7:12" ht="15">
      <c r="G251" s="1"/>
      <c r="H251" s="1"/>
      <c r="I251" s="1"/>
      <c r="J251" s="1"/>
      <c r="K251" s="1"/>
      <c r="L251" s="1"/>
    </row>
    <row r="252" spans="7:12" ht="15">
      <c r="G252" s="1"/>
      <c r="H252" s="1"/>
      <c r="I252" s="1"/>
      <c r="J252" s="1"/>
      <c r="K252" s="1"/>
      <c r="L252" s="1"/>
    </row>
    <row r="253" spans="7:12" ht="15">
      <c r="G253" s="1"/>
      <c r="H253" s="1"/>
      <c r="I253" s="1"/>
      <c r="J253" s="1"/>
      <c r="K253" s="1"/>
      <c r="L253" s="1"/>
    </row>
    <row r="254" spans="7:12" ht="15">
      <c r="G254" s="1"/>
      <c r="H254" s="1"/>
      <c r="I254" s="1"/>
      <c r="J254" s="1"/>
      <c r="K254" s="1"/>
      <c r="L254" s="1"/>
    </row>
    <row r="255" spans="7:12" ht="15">
      <c r="G255" s="1"/>
      <c r="H255" s="1"/>
      <c r="I255" s="1"/>
      <c r="J255" s="1"/>
      <c r="K255" s="1"/>
      <c r="L255" s="1"/>
    </row>
    <row r="256" spans="7:12" ht="15">
      <c r="G256" s="1"/>
      <c r="H256" s="1"/>
      <c r="I256" s="1"/>
      <c r="J256" s="1"/>
      <c r="K256" s="1"/>
      <c r="L256" s="1"/>
    </row>
    <row r="257" spans="7:12" ht="15">
      <c r="G257" s="1"/>
      <c r="H257" s="1"/>
      <c r="I257" s="1"/>
      <c r="J257" s="1"/>
      <c r="K257" s="1"/>
      <c r="L257" s="1"/>
    </row>
    <row r="258" spans="7:12" ht="15">
      <c r="G258" s="1"/>
      <c r="H258" s="1"/>
      <c r="I258" s="1"/>
      <c r="J258" s="1"/>
      <c r="K258" s="1"/>
      <c r="L258" s="1"/>
    </row>
    <row r="259" spans="7:12" ht="15">
      <c r="G259" s="1"/>
      <c r="H259" s="1"/>
      <c r="I259" s="1"/>
      <c r="J259" s="1"/>
      <c r="K259" s="1"/>
      <c r="L259" s="1"/>
    </row>
    <row r="260" spans="7:12" ht="15">
      <c r="G260" s="1"/>
      <c r="H260" s="1"/>
      <c r="I260" s="1"/>
      <c r="J260" s="1"/>
      <c r="K260" s="1"/>
      <c r="L260" s="1"/>
    </row>
    <row r="261" spans="7:12" ht="15">
      <c r="G261" s="1"/>
      <c r="H261" s="1"/>
      <c r="I261" s="1"/>
      <c r="J261" s="1"/>
      <c r="K261" s="1"/>
      <c r="L261" s="1"/>
    </row>
    <row r="262" spans="7:12" ht="15">
      <c r="G262" s="1"/>
      <c r="H262" s="1"/>
      <c r="I262" s="1"/>
      <c r="J262" s="1"/>
      <c r="K262" s="1"/>
      <c r="L262" s="1"/>
    </row>
    <row r="263" spans="7:12" ht="15">
      <c r="G263" s="1"/>
      <c r="H263" s="1"/>
      <c r="I263" s="1"/>
      <c r="J263" s="1"/>
      <c r="K263" s="1"/>
      <c r="L263" s="1"/>
    </row>
    <row r="264" spans="7:12" ht="15">
      <c r="G264" s="1"/>
      <c r="H264" s="1"/>
      <c r="I264" s="1"/>
      <c r="J264" s="1"/>
      <c r="K264" s="1"/>
      <c r="L264" s="1"/>
    </row>
    <row r="265" spans="7:12" ht="15">
      <c r="G265" s="1"/>
      <c r="H265" s="1"/>
      <c r="I265" s="1"/>
      <c r="J265" s="1"/>
      <c r="K265" s="1"/>
      <c r="L265" s="1"/>
    </row>
    <row r="266" spans="7:12" ht="15">
      <c r="G266" s="1"/>
      <c r="H266" s="1"/>
      <c r="I266" s="1"/>
      <c r="J266" s="1"/>
      <c r="K266" s="1"/>
      <c r="L266" s="1"/>
    </row>
    <row r="267" spans="7:12" ht="15">
      <c r="G267" s="1"/>
      <c r="H267" s="1"/>
      <c r="I267" s="1"/>
      <c r="J267" s="1"/>
      <c r="K267" s="1"/>
      <c r="L267" s="1"/>
    </row>
    <row r="268" spans="7:12" ht="15">
      <c r="G268" s="1"/>
      <c r="H268" s="1"/>
      <c r="I268" s="1"/>
      <c r="J268" s="1"/>
      <c r="K268" s="1"/>
      <c r="L268" s="1"/>
    </row>
    <row r="269" spans="7:12" ht="15">
      <c r="G269" s="1"/>
      <c r="H269" s="1"/>
      <c r="I269" s="1"/>
      <c r="J269" s="1"/>
      <c r="K269" s="1"/>
      <c r="L269" s="1"/>
    </row>
    <row r="270" spans="7:12" ht="15">
      <c r="G270" s="1"/>
      <c r="H270" s="1"/>
      <c r="I270" s="1"/>
      <c r="J270" s="1"/>
      <c r="K270" s="1"/>
      <c r="L270" s="1"/>
    </row>
    <row r="271" spans="7:12" ht="15">
      <c r="G271" s="1"/>
      <c r="H271" s="1"/>
      <c r="I271" s="1"/>
      <c r="J271" s="1"/>
      <c r="K271" s="1"/>
      <c r="L271" s="1"/>
    </row>
    <row r="272" spans="7:12" ht="15">
      <c r="G272" s="1"/>
      <c r="H272" s="1"/>
      <c r="I272" s="1"/>
      <c r="J272" s="1"/>
      <c r="K272" s="1"/>
      <c r="L272" s="1"/>
    </row>
    <row r="273" spans="7:12" ht="15">
      <c r="G273" s="1"/>
      <c r="H273" s="1"/>
      <c r="I273" s="1"/>
      <c r="J273" s="1"/>
      <c r="K273" s="1"/>
      <c r="L273" s="1"/>
    </row>
    <row r="274" spans="7:12" ht="15">
      <c r="G274" s="1"/>
      <c r="H274" s="1"/>
      <c r="I274" s="1"/>
      <c r="J274" s="1"/>
      <c r="K274" s="1"/>
      <c r="L274" s="1"/>
    </row>
    <row r="275" spans="7:12" ht="15">
      <c r="G275" s="1"/>
      <c r="H275" s="1"/>
      <c r="I275" s="1"/>
      <c r="J275" s="1"/>
      <c r="K275" s="1"/>
      <c r="L275" s="1"/>
    </row>
    <row r="276" spans="7:12" ht="15">
      <c r="G276" s="1"/>
      <c r="H276" s="1"/>
      <c r="I276" s="1"/>
      <c r="J276" s="1"/>
      <c r="K276" s="1"/>
      <c r="L276" s="1"/>
    </row>
    <row r="277" spans="7:12" ht="15">
      <c r="G277" s="1"/>
      <c r="H277" s="1"/>
      <c r="I277" s="1"/>
      <c r="J277" s="1"/>
      <c r="K277" s="1"/>
      <c r="L277" s="1"/>
    </row>
    <row r="278" spans="7:12" ht="15">
      <c r="G278" s="1"/>
      <c r="H278" s="1"/>
      <c r="I278" s="1"/>
      <c r="J278" s="1"/>
      <c r="K278" s="1"/>
      <c r="L278" s="1"/>
    </row>
    <row r="279" spans="7:12" ht="15">
      <c r="G279" s="1"/>
      <c r="H279" s="1"/>
      <c r="I279" s="1"/>
      <c r="J279" s="1"/>
      <c r="K279" s="1"/>
      <c r="L279" s="1"/>
    </row>
    <row r="280" spans="7:12" ht="15">
      <c r="G280" s="1"/>
      <c r="H280" s="1"/>
      <c r="I280" s="1"/>
      <c r="J280" s="1"/>
      <c r="K280" s="1"/>
      <c r="L280" s="1"/>
    </row>
    <row r="281" spans="7:12" ht="15">
      <c r="G281" s="1"/>
      <c r="H281" s="1"/>
      <c r="I281" s="1"/>
      <c r="J281" s="1"/>
      <c r="K281" s="1"/>
      <c r="L281" s="1"/>
    </row>
    <row r="282" spans="7:12" ht="15">
      <c r="G282" s="1"/>
      <c r="H282" s="1"/>
      <c r="I282" s="1"/>
      <c r="J282" s="1"/>
      <c r="K282" s="1"/>
      <c r="L282" s="1"/>
    </row>
    <row r="283" spans="7:12" ht="15">
      <c r="G283" s="1"/>
      <c r="H283" s="1"/>
      <c r="I283" s="1"/>
      <c r="J283" s="1"/>
      <c r="K283" s="1"/>
      <c r="L283" s="1"/>
    </row>
    <row r="284" spans="7:12" ht="15">
      <c r="G284" s="1"/>
      <c r="H284" s="1"/>
      <c r="I284" s="1"/>
      <c r="J284" s="1"/>
      <c r="K284" s="1"/>
      <c r="L284" s="1"/>
    </row>
    <row r="285" spans="7:12" ht="15">
      <c r="G285" s="1"/>
      <c r="H285" s="1"/>
      <c r="I285" s="1"/>
      <c r="J285" s="1"/>
      <c r="K285" s="1"/>
      <c r="L285" s="1"/>
    </row>
    <row r="286" spans="7:12" ht="15">
      <c r="G286" s="1"/>
      <c r="H286" s="1"/>
      <c r="I286" s="1"/>
      <c r="J286" s="1"/>
      <c r="K286" s="1"/>
      <c r="L286" s="1"/>
    </row>
    <row r="287" spans="7:12" ht="15">
      <c r="G287" s="1"/>
      <c r="H287" s="1"/>
      <c r="I287" s="1"/>
      <c r="J287" s="1"/>
      <c r="K287" s="1"/>
      <c r="L287" s="1"/>
    </row>
    <row r="288" spans="7:12" ht="15">
      <c r="G288" s="1"/>
      <c r="H288" s="1"/>
      <c r="I288" s="1"/>
      <c r="J288" s="1"/>
      <c r="K288" s="1"/>
      <c r="L288" s="1"/>
    </row>
    <row r="289" spans="7:12" ht="15">
      <c r="G289" s="1"/>
      <c r="H289" s="1"/>
      <c r="I289" s="1"/>
      <c r="J289" s="1"/>
      <c r="K289" s="1"/>
      <c r="L289" s="1"/>
    </row>
    <row r="290" spans="7:12" ht="15">
      <c r="G290" s="1"/>
      <c r="H290" s="1"/>
      <c r="I290" s="1"/>
      <c r="J290" s="1"/>
      <c r="K290" s="1"/>
      <c r="L290" s="1"/>
    </row>
    <row r="291" spans="7:12" ht="15">
      <c r="G291" s="1"/>
      <c r="H291" s="1"/>
      <c r="I291" s="1"/>
      <c r="J291" s="1"/>
      <c r="K291" s="1"/>
      <c r="L291" s="1"/>
    </row>
    <row r="292" spans="7:12" ht="15">
      <c r="G292" s="1"/>
      <c r="H292" s="1"/>
      <c r="I292" s="1"/>
      <c r="J292" s="1"/>
      <c r="K292" s="1"/>
      <c r="L292" s="1"/>
    </row>
    <row r="293" spans="7:12" ht="15">
      <c r="G293" s="1"/>
      <c r="H293" s="1"/>
      <c r="I293" s="1"/>
      <c r="J293" s="1"/>
      <c r="K293" s="1"/>
      <c r="L293" s="1"/>
    </row>
    <row r="294" spans="7:12" ht="15">
      <c r="G294" s="1"/>
      <c r="H294" s="1"/>
      <c r="I294" s="1"/>
      <c r="J294" s="1"/>
      <c r="K294" s="1"/>
      <c r="L294" s="1"/>
    </row>
    <row r="295" spans="7:12" ht="15">
      <c r="G295" s="1"/>
      <c r="H295" s="1"/>
      <c r="I295" s="1"/>
      <c r="J295" s="1"/>
      <c r="K295" s="1"/>
      <c r="L295" s="1"/>
    </row>
    <row r="296" spans="7:12" ht="15">
      <c r="G296" s="1"/>
      <c r="H296" s="1"/>
      <c r="I296" s="1"/>
      <c r="J296" s="1"/>
      <c r="K296" s="1"/>
      <c r="L296" s="1"/>
    </row>
    <row r="297" spans="7:12" ht="15">
      <c r="G297" s="1"/>
      <c r="H297" s="1"/>
      <c r="I297" s="1"/>
      <c r="J297" s="1"/>
      <c r="K297" s="1"/>
      <c r="L297" s="1"/>
    </row>
    <row r="298" spans="7:12" ht="15">
      <c r="G298" s="1"/>
      <c r="H298" s="1"/>
      <c r="I298" s="1"/>
      <c r="J298" s="1"/>
      <c r="K298" s="1"/>
      <c r="L298" s="1"/>
    </row>
    <row r="299" spans="7:12" ht="15">
      <c r="G299" s="1"/>
      <c r="H299" s="1"/>
      <c r="I299" s="1"/>
      <c r="J299" s="1"/>
      <c r="K299" s="1"/>
      <c r="L299" s="1"/>
    </row>
    <row r="300" spans="7:12" ht="15">
      <c r="G300" s="1"/>
      <c r="H300" s="1"/>
      <c r="I300" s="1"/>
      <c r="J300" s="1"/>
      <c r="K300" s="1"/>
      <c r="L300" s="1"/>
    </row>
    <row r="301" spans="7:12" ht="15">
      <c r="G301" s="1"/>
      <c r="H301" s="1"/>
      <c r="I301" s="1"/>
      <c r="J301" s="1"/>
      <c r="K301" s="1"/>
      <c r="L301" s="1"/>
    </row>
    <row r="302" spans="7:12" ht="15">
      <c r="G302" s="1"/>
      <c r="H302" s="1"/>
      <c r="I302" s="1"/>
      <c r="J302" s="1"/>
      <c r="K302" s="1"/>
      <c r="L302" s="1"/>
    </row>
    <row r="303" spans="7:12" ht="15">
      <c r="G303" s="1"/>
      <c r="H303" s="1"/>
      <c r="I303" s="1"/>
      <c r="J303" s="1"/>
      <c r="K303" s="1"/>
      <c r="L303" s="1"/>
    </row>
    <row r="304" spans="7:12" ht="15">
      <c r="G304" s="1"/>
      <c r="H304" s="1"/>
      <c r="I304" s="1"/>
      <c r="J304" s="1"/>
      <c r="K304" s="1"/>
      <c r="L304" s="1"/>
    </row>
    <row r="305" spans="7:12" ht="15">
      <c r="G305" s="1"/>
      <c r="H305" s="1"/>
      <c r="I305" s="1"/>
      <c r="J305" s="1"/>
      <c r="K305" s="1"/>
      <c r="L305" s="1"/>
    </row>
    <row r="306" spans="7:12" ht="15">
      <c r="G306" s="1"/>
      <c r="H306" s="1"/>
      <c r="I306" s="1"/>
      <c r="J306" s="1"/>
      <c r="K306" s="1"/>
      <c r="L306" s="1"/>
    </row>
    <row r="307" spans="7:12" ht="15">
      <c r="G307" s="1"/>
      <c r="H307" s="1"/>
      <c r="I307" s="1"/>
      <c r="J307" s="1"/>
      <c r="K307" s="1"/>
      <c r="L307" s="1"/>
    </row>
    <row r="308" spans="7:12" ht="15">
      <c r="G308" s="1"/>
      <c r="H308" s="1"/>
      <c r="I308" s="1"/>
      <c r="J308" s="1"/>
      <c r="K308" s="1"/>
      <c r="L308" s="1"/>
    </row>
    <row r="309" spans="7:12" ht="15">
      <c r="G309" s="1"/>
      <c r="H309" s="1"/>
      <c r="I309" s="1"/>
      <c r="J309" s="1"/>
      <c r="K309" s="1"/>
      <c r="L309" s="1"/>
    </row>
    <row r="310" spans="7:12" ht="15">
      <c r="G310" s="1"/>
      <c r="H310" s="1"/>
      <c r="I310" s="1"/>
      <c r="J310" s="1"/>
      <c r="K310" s="1"/>
      <c r="L310" s="1"/>
    </row>
    <row r="311" spans="7:12" ht="15">
      <c r="G311" s="1"/>
      <c r="H311" s="1"/>
      <c r="I311" s="1"/>
      <c r="J311" s="1"/>
      <c r="K311" s="1"/>
      <c r="L311" s="1"/>
    </row>
    <row r="312" spans="7:12" ht="15">
      <c r="G312" s="1"/>
      <c r="H312" s="1"/>
      <c r="I312" s="1"/>
      <c r="J312" s="1"/>
      <c r="K312" s="1"/>
      <c r="L312" s="1"/>
    </row>
    <row r="313" spans="7:12" ht="15">
      <c r="G313" s="1"/>
      <c r="H313" s="1"/>
      <c r="I313" s="1"/>
      <c r="J313" s="1"/>
      <c r="K313" s="1"/>
      <c r="L313" s="1"/>
    </row>
    <row r="314" spans="7:12" ht="15">
      <c r="G314" s="1"/>
      <c r="H314" s="1"/>
      <c r="I314" s="1"/>
      <c r="J314" s="1"/>
      <c r="K314" s="1"/>
      <c r="L314" s="1"/>
    </row>
    <row r="315" spans="7:12" ht="15">
      <c r="G315" s="1"/>
      <c r="H315" s="1"/>
      <c r="I315" s="1"/>
      <c r="J315" s="1"/>
      <c r="K315" s="1"/>
      <c r="L315" s="1"/>
    </row>
    <row r="316" spans="7:12" ht="15">
      <c r="G316" s="1"/>
      <c r="H316" s="1"/>
      <c r="I316" s="1"/>
      <c r="J316" s="1"/>
      <c r="K316" s="1"/>
      <c r="L316" s="1"/>
    </row>
    <row r="317" spans="7:12" ht="15">
      <c r="G317" s="1"/>
      <c r="H317" s="1"/>
      <c r="I317" s="1"/>
      <c r="J317" s="1"/>
      <c r="K317" s="1"/>
      <c r="L317" s="1"/>
    </row>
    <row r="318" spans="7:12" ht="15">
      <c r="G318" s="1"/>
      <c r="H318" s="1"/>
      <c r="I318" s="1"/>
      <c r="J318" s="1"/>
      <c r="K318" s="1"/>
      <c r="L318" s="1"/>
    </row>
    <row r="319" spans="7:12" ht="15">
      <c r="G319" s="1"/>
      <c r="H319" s="1"/>
      <c r="I319" s="1"/>
      <c r="J319" s="1"/>
      <c r="K319" s="1"/>
      <c r="L319" s="1"/>
    </row>
    <row r="320" spans="7:12" ht="15">
      <c r="G320" s="1"/>
      <c r="H320" s="1"/>
      <c r="I320" s="1"/>
      <c r="J320" s="1"/>
      <c r="K320" s="1"/>
      <c r="L320" s="1"/>
    </row>
    <row r="321" spans="7:12" ht="15">
      <c r="G321" s="1"/>
      <c r="H321" s="1"/>
      <c r="I321" s="1"/>
      <c r="J321" s="1"/>
      <c r="K321" s="1"/>
      <c r="L321" s="1"/>
    </row>
    <row r="322" spans="7:12" ht="15">
      <c r="G322" s="1"/>
      <c r="H322" s="1"/>
      <c r="I322" s="1"/>
      <c r="J322" s="1"/>
      <c r="K322" s="1"/>
      <c r="L322" s="1"/>
    </row>
    <row r="323" spans="7:12" ht="15">
      <c r="G323" s="1"/>
      <c r="H323" s="1"/>
      <c r="I323" s="1"/>
      <c r="J323" s="1"/>
      <c r="K323" s="1"/>
      <c r="L323" s="1"/>
    </row>
    <row r="324" spans="7:12" ht="15">
      <c r="G324" s="1"/>
      <c r="H324" s="1"/>
      <c r="I324" s="1"/>
      <c r="J324" s="1"/>
      <c r="K324" s="1"/>
      <c r="L324" s="1"/>
    </row>
    <row r="325" spans="7:12" ht="15">
      <c r="G325" s="1"/>
      <c r="H325" s="1"/>
      <c r="I325" s="1"/>
      <c r="J325" s="1"/>
      <c r="K325" s="1"/>
      <c r="L325" s="1"/>
    </row>
    <row r="326" spans="7:12" ht="15">
      <c r="G326" s="1"/>
      <c r="H326" s="1"/>
      <c r="I326" s="1"/>
      <c r="J326" s="1"/>
      <c r="K326" s="1"/>
      <c r="L326" s="1"/>
    </row>
    <row r="327" spans="7:12" ht="15">
      <c r="G327" s="1"/>
      <c r="H327" s="1"/>
      <c r="I327" s="1"/>
      <c r="J327" s="1"/>
      <c r="K327" s="1"/>
      <c r="L327" s="1"/>
    </row>
    <row r="328" spans="7:12" ht="15">
      <c r="G328" s="1"/>
      <c r="H328" s="1"/>
      <c r="I328" s="1"/>
      <c r="J328" s="1"/>
      <c r="K328" s="1"/>
      <c r="L328" s="1"/>
    </row>
    <row r="329" spans="7:12" ht="15">
      <c r="G329" s="1"/>
      <c r="H329" s="1"/>
      <c r="I329" s="1"/>
      <c r="J329" s="1"/>
      <c r="K329" s="1"/>
      <c r="L329" s="1"/>
    </row>
    <row r="330" spans="7:12" ht="15">
      <c r="G330" s="1"/>
      <c r="H330" s="1"/>
      <c r="I330" s="1"/>
      <c r="J330" s="1"/>
      <c r="K330" s="1"/>
      <c r="L330" s="1"/>
    </row>
    <row r="331" spans="7:12" ht="15">
      <c r="G331" s="1"/>
      <c r="H331" s="1"/>
      <c r="I331" s="1"/>
      <c r="J331" s="1"/>
      <c r="K331" s="1"/>
      <c r="L331" s="1"/>
    </row>
    <row r="332" spans="7:12" ht="15">
      <c r="G332" s="1"/>
      <c r="H332" s="1"/>
      <c r="I332" s="1"/>
      <c r="J332" s="1"/>
      <c r="K332" s="1"/>
      <c r="L332" s="1"/>
    </row>
    <row r="333" spans="7:12" ht="15">
      <c r="G333" s="1"/>
      <c r="H333" s="1"/>
      <c r="I333" s="1"/>
      <c r="J333" s="1"/>
      <c r="K333" s="1"/>
      <c r="L333" s="1"/>
    </row>
    <row r="334" spans="7:12" ht="15">
      <c r="G334" s="1"/>
      <c r="H334" s="1"/>
      <c r="I334" s="1"/>
      <c r="J334" s="1"/>
      <c r="K334" s="1"/>
      <c r="L334" s="1"/>
    </row>
    <row r="335" spans="7:12" ht="15">
      <c r="G335" s="1"/>
      <c r="H335" s="1"/>
      <c r="I335" s="1"/>
      <c r="J335" s="1"/>
      <c r="K335" s="1"/>
      <c r="L335" s="1"/>
    </row>
    <row r="336" spans="7:12" ht="15">
      <c r="G336" s="1"/>
      <c r="H336" s="1"/>
      <c r="I336" s="1"/>
      <c r="J336" s="1"/>
      <c r="K336" s="1"/>
      <c r="L336" s="1"/>
    </row>
    <row r="337" spans="7:12" ht="15">
      <c r="G337" s="1"/>
      <c r="H337" s="1"/>
      <c r="I337" s="1"/>
      <c r="J337" s="1"/>
      <c r="K337" s="1"/>
      <c r="L337" s="1"/>
    </row>
    <row r="338" spans="7:12" ht="15">
      <c r="G338" s="1"/>
      <c r="H338" s="1"/>
      <c r="I338" s="1"/>
      <c r="J338" s="1"/>
      <c r="K338" s="1"/>
      <c r="L338" s="1"/>
    </row>
    <row r="339" spans="7:12" ht="15">
      <c r="G339" s="1"/>
      <c r="H339" s="1"/>
      <c r="I339" s="1"/>
      <c r="J339" s="1"/>
      <c r="K339" s="1"/>
      <c r="L339" s="1"/>
    </row>
    <row r="340" spans="7:12" ht="15">
      <c r="G340" s="1"/>
      <c r="H340" s="1"/>
      <c r="I340" s="1"/>
      <c r="J340" s="1"/>
      <c r="K340" s="1"/>
      <c r="L340" s="1"/>
    </row>
    <row r="341" spans="7:12" ht="15">
      <c r="G341" s="1"/>
      <c r="H341" s="1"/>
      <c r="I341" s="1"/>
      <c r="J341" s="1"/>
      <c r="K341" s="1"/>
      <c r="L341" s="1"/>
    </row>
    <row r="342" spans="7:12" ht="15">
      <c r="G342" s="1"/>
      <c r="H342" s="1"/>
      <c r="I342" s="1"/>
      <c r="J342" s="1"/>
      <c r="K342" s="1"/>
      <c r="L342" s="1"/>
    </row>
    <row r="343" spans="7:12" ht="15">
      <c r="G343" s="1"/>
      <c r="H343" s="1"/>
      <c r="I343" s="1"/>
      <c r="J343" s="1"/>
      <c r="K343" s="1"/>
      <c r="L343" s="1"/>
    </row>
    <row r="344" spans="7:12" ht="15">
      <c r="G344" s="1"/>
      <c r="H344" s="1"/>
      <c r="I344" s="1"/>
      <c r="J344" s="1"/>
      <c r="K344" s="1"/>
      <c r="L344" s="1"/>
    </row>
    <row r="345" spans="7:12" ht="15">
      <c r="G345" s="1"/>
      <c r="H345" s="1"/>
      <c r="I345" s="1"/>
      <c r="J345" s="1"/>
      <c r="K345" s="1"/>
      <c r="L345" s="1"/>
    </row>
    <row r="346" spans="7:12" ht="15">
      <c r="G346" s="1"/>
      <c r="H346" s="1"/>
      <c r="I346" s="1"/>
      <c r="J346" s="1"/>
      <c r="K346" s="1"/>
      <c r="L346" s="1"/>
    </row>
    <row r="347" spans="7:12" ht="15">
      <c r="G347" s="1"/>
      <c r="H347" s="1"/>
      <c r="I347" s="1"/>
      <c r="J347" s="1"/>
      <c r="K347" s="1"/>
      <c r="L347" s="1"/>
    </row>
    <row r="348" spans="7:12" ht="15">
      <c r="G348" s="1"/>
      <c r="H348" s="1"/>
      <c r="I348" s="1"/>
      <c r="J348" s="1"/>
      <c r="K348" s="1"/>
      <c r="L348" s="1"/>
    </row>
    <row r="349" spans="7:12" ht="15">
      <c r="G349" s="1"/>
      <c r="H349" s="1"/>
      <c r="I349" s="1"/>
      <c r="J349" s="1"/>
      <c r="K349" s="1"/>
      <c r="L349" s="1"/>
    </row>
    <row r="350" spans="7:12" ht="15">
      <c r="G350" s="1"/>
      <c r="H350" s="1"/>
      <c r="I350" s="1"/>
      <c r="J350" s="1"/>
      <c r="K350" s="1"/>
      <c r="L350" s="1"/>
    </row>
    <row r="351" spans="7:12" ht="15">
      <c r="G351" s="1"/>
      <c r="H351" s="1"/>
      <c r="I351" s="1"/>
      <c r="J351" s="1"/>
      <c r="K351" s="1"/>
      <c r="L351" s="1"/>
    </row>
    <row r="352" spans="7:12" ht="15">
      <c r="G352" s="1"/>
      <c r="H352" s="1"/>
      <c r="I352" s="1"/>
      <c r="J352" s="1"/>
      <c r="K352" s="1"/>
      <c r="L352" s="1"/>
    </row>
    <row r="353" spans="7:12" ht="15">
      <c r="G353" s="1"/>
      <c r="H353" s="1"/>
      <c r="I353" s="1"/>
      <c r="J353" s="1"/>
      <c r="K353" s="1"/>
      <c r="L353" s="1"/>
    </row>
    <row r="354" spans="7:12" ht="15">
      <c r="G354" s="1"/>
      <c r="H354" s="1"/>
      <c r="I354" s="1"/>
      <c r="J354" s="1"/>
      <c r="K354" s="1"/>
      <c r="L354" s="1"/>
    </row>
    <row r="355" spans="7:12" ht="15">
      <c r="G355" s="1"/>
      <c r="H355" s="1"/>
      <c r="I355" s="1"/>
      <c r="J355" s="1"/>
      <c r="K355" s="1"/>
      <c r="L355" s="1"/>
    </row>
    <row r="356" spans="7:12" ht="15">
      <c r="G356" s="1"/>
      <c r="H356" s="1"/>
      <c r="I356" s="1"/>
      <c r="J356" s="1"/>
      <c r="K356" s="1"/>
      <c r="L356" s="1"/>
    </row>
    <row r="357" spans="7:12" ht="15">
      <c r="G357" s="1"/>
      <c r="H357" s="1"/>
      <c r="I357" s="1"/>
      <c r="J357" s="1"/>
      <c r="K357" s="1"/>
      <c r="L357" s="1"/>
    </row>
    <row r="358" spans="7:12" ht="15">
      <c r="G358" s="1"/>
      <c r="H358" s="1"/>
      <c r="I358" s="1"/>
      <c r="J358" s="1"/>
      <c r="K358" s="1"/>
      <c r="L358" s="1"/>
    </row>
    <row r="359" spans="7:12" ht="15">
      <c r="G359" s="1"/>
      <c r="H359" s="1"/>
      <c r="I359" s="1"/>
      <c r="J359" s="1"/>
      <c r="K359" s="1"/>
      <c r="L359" s="1"/>
    </row>
    <row r="360" spans="7:12" ht="15">
      <c r="G360" s="1"/>
      <c r="H360" s="1"/>
      <c r="I360" s="1"/>
      <c r="J360" s="1"/>
      <c r="K360" s="1"/>
      <c r="L360" s="1"/>
    </row>
    <row r="361" spans="7:12" ht="15">
      <c r="G361" s="1"/>
      <c r="H361" s="1"/>
      <c r="I361" s="1"/>
      <c r="J361" s="1"/>
      <c r="K361" s="1"/>
      <c r="L361" s="1"/>
    </row>
    <row r="362" spans="7:12" ht="15">
      <c r="G362" s="1"/>
      <c r="H362" s="1"/>
      <c r="I362" s="1"/>
      <c r="J362" s="1"/>
      <c r="K362" s="1"/>
      <c r="L362" s="1"/>
    </row>
    <row r="363" spans="7:12" ht="15">
      <c r="G363" s="1"/>
      <c r="H363" s="1"/>
      <c r="I363" s="1"/>
      <c r="J363" s="1"/>
      <c r="K363" s="1"/>
      <c r="L363" s="1"/>
    </row>
    <row r="364" spans="7:12" ht="15">
      <c r="G364" s="1"/>
      <c r="H364" s="1"/>
      <c r="I364" s="1"/>
      <c r="J364" s="1"/>
      <c r="K364" s="1"/>
      <c r="L364" s="1"/>
    </row>
    <row r="365" spans="7:12" ht="15">
      <c r="G365" s="1"/>
      <c r="H365" s="1"/>
      <c r="I365" s="1"/>
      <c r="J365" s="1"/>
      <c r="K365" s="1"/>
      <c r="L365" s="1"/>
    </row>
    <row r="366" spans="7:12" ht="15">
      <c r="G366" s="1"/>
      <c r="H366" s="1"/>
      <c r="I366" s="1"/>
      <c r="J366" s="1"/>
      <c r="K366" s="1"/>
      <c r="L366" s="1"/>
    </row>
    <row r="367" spans="7:12" ht="15">
      <c r="G367" s="1"/>
      <c r="H367" s="1"/>
      <c r="I367" s="1"/>
      <c r="J367" s="1"/>
      <c r="K367" s="1"/>
      <c r="L367" s="1"/>
    </row>
    <row r="368" spans="7:12" ht="15">
      <c r="G368" s="1"/>
      <c r="H368" s="1"/>
      <c r="I368" s="1"/>
      <c r="J368" s="1"/>
      <c r="K368" s="1"/>
      <c r="L368" s="1"/>
    </row>
    <row r="369" spans="7:12" ht="15">
      <c r="G369" s="1"/>
      <c r="H369" s="1"/>
      <c r="I369" s="1"/>
      <c r="J369" s="1"/>
      <c r="K369" s="1"/>
      <c r="L369" s="1"/>
    </row>
    <row r="370" spans="7:12" ht="15">
      <c r="G370" s="1"/>
      <c r="H370" s="1"/>
      <c r="I370" s="1"/>
      <c r="J370" s="1"/>
      <c r="K370" s="1"/>
      <c r="L370" s="1"/>
    </row>
    <row r="371" spans="7:12" ht="15">
      <c r="G371" s="1"/>
      <c r="H371" s="1"/>
      <c r="I371" s="1"/>
      <c r="J371" s="1"/>
      <c r="K371" s="1"/>
      <c r="L371" s="1"/>
    </row>
    <row r="372" spans="7:12" ht="15">
      <c r="G372" s="1"/>
      <c r="H372" s="1"/>
      <c r="I372" s="1"/>
      <c r="J372" s="1"/>
      <c r="K372" s="1"/>
      <c r="L372" s="1"/>
    </row>
    <row r="373" spans="7:12" ht="15">
      <c r="G373" s="1"/>
      <c r="H373" s="1"/>
      <c r="I373" s="1"/>
      <c r="J373" s="1"/>
      <c r="K373" s="1"/>
      <c r="L373" s="1"/>
    </row>
    <row r="374" spans="7:12" ht="15">
      <c r="G374" s="1"/>
      <c r="H374" s="1"/>
      <c r="I374" s="1"/>
      <c r="J374" s="1"/>
      <c r="K374" s="1"/>
      <c r="L374" s="1"/>
    </row>
    <row r="375" spans="7:12" ht="15">
      <c r="G375" s="1"/>
      <c r="H375" s="1"/>
      <c r="I375" s="1"/>
      <c r="J375" s="1"/>
      <c r="K375" s="1"/>
      <c r="L375" s="1"/>
    </row>
    <row r="376" spans="7:12" ht="15">
      <c r="G376" s="1"/>
      <c r="H376" s="1"/>
      <c r="I376" s="1"/>
      <c r="J376" s="1"/>
      <c r="K376" s="1"/>
      <c r="L376" s="1"/>
    </row>
    <row r="377" spans="7:12" ht="15">
      <c r="G377" s="1"/>
      <c r="H377" s="1"/>
      <c r="I377" s="1"/>
      <c r="J377" s="1"/>
      <c r="K377" s="1"/>
      <c r="L377" s="1"/>
    </row>
    <row r="378" spans="7:12" ht="15">
      <c r="G378" s="1"/>
      <c r="H378" s="1"/>
      <c r="I378" s="1"/>
      <c r="J378" s="1"/>
      <c r="K378" s="1"/>
      <c r="L378" s="1"/>
    </row>
    <row r="379" spans="7:12" ht="15">
      <c r="G379" s="1"/>
      <c r="H379" s="1"/>
      <c r="I379" s="1"/>
      <c r="J379" s="1"/>
      <c r="K379" s="1"/>
      <c r="L379" s="1"/>
    </row>
    <row r="380" spans="7:12" ht="15">
      <c r="G380" s="1"/>
      <c r="H380" s="1"/>
      <c r="I380" s="1"/>
      <c r="J380" s="1"/>
      <c r="K380" s="1"/>
      <c r="L380" s="1"/>
    </row>
    <row r="381" spans="7:12" ht="15">
      <c r="G381" s="1"/>
      <c r="H381" s="1"/>
      <c r="I381" s="1"/>
      <c r="J381" s="1"/>
      <c r="K381" s="1"/>
      <c r="L381" s="1"/>
    </row>
    <row r="382" spans="7:12" ht="15">
      <c r="G382" s="1"/>
      <c r="H382" s="1"/>
      <c r="I382" s="1"/>
      <c r="J382" s="1"/>
      <c r="K382" s="1"/>
      <c r="L382" s="1"/>
    </row>
    <row r="383" spans="7:12" ht="15">
      <c r="G383" s="1"/>
      <c r="H383" s="1"/>
      <c r="I383" s="1"/>
      <c r="J383" s="1"/>
      <c r="K383" s="1"/>
      <c r="L383" s="1"/>
    </row>
    <row r="384" spans="7:12" ht="15">
      <c r="G384" s="1"/>
      <c r="H384" s="1"/>
      <c r="I384" s="1"/>
      <c r="J384" s="1"/>
      <c r="K384" s="1"/>
      <c r="L384" s="1"/>
    </row>
    <row r="385" spans="7:12" ht="15">
      <c r="G385" s="1"/>
      <c r="H385" s="1"/>
      <c r="I385" s="1"/>
      <c r="J385" s="1"/>
      <c r="K385" s="1"/>
      <c r="L385" s="1"/>
    </row>
    <row r="386" spans="7:12" ht="15">
      <c r="G386" s="1"/>
      <c r="H386" s="1"/>
      <c r="I386" s="1"/>
      <c r="J386" s="1"/>
      <c r="K386" s="1"/>
      <c r="L386" s="1"/>
    </row>
    <row r="387" spans="7:12" ht="15">
      <c r="G387" s="1"/>
      <c r="H387" s="1"/>
      <c r="I387" s="1"/>
      <c r="J387" s="1"/>
      <c r="K387" s="1"/>
      <c r="L387" s="1"/>
    </row>
    <row r="388" spans="7:12" ht="15">
      <c r="G388" s="1"/>
      <c r="H388" s="1"/>
      <c r="I388" s="1"/>
      <c r="J388" s="1"/>
      <c r="K388" s="1"/>
      <c r="L388" s="1"/>
    </row>
    <row r="389" spans="7:12" ht="15">
      <c r="G389" s="1"/>
      <c r="H389" s="1"/>
      <c r="I389" s="1"/>
      <c r="J389" s="1"/>
      <c r="K389" s="1"/>
      <c r="L389" s="1"/>
    </row>
    <row r="390" spans="7:12" ht="15">
      <c r="G390" s="1"/>
      <c r="H390" s="1"/>
      <c r="I390" s="1"/>
      <c r="J390" s="1"/>
      <c r="K390" s="1"/>
      <c r="L390" s="1"/>
    </row>
    <row r="391" spans="7:12" ht="15">
      <c r="G391" s="1"/>
      <c r="H391" s="1"/>
      <c r="I391" s="1"/>
      <c r="J391" s="1"/>
      <c r="K391" s="1"/>
      <c r="L391" s="1"/>
    </row>
    <row r="392" spans="7:12" ht="15">
      <c r="G392" s="1"/>
      <c r="H392" s="1"/>
      <c r="I392" s="1"/>
      <c r="J392" s="1"/>
      <c r="K392" s="1"/>
      <c r="L392" s="1"/>
    </row>
    <row r="393" spans="7:12" ht="15">
      <c r="G393" s="1"/>
      <c r="H393" s="1"/>
      <c r="I393" s="1"/>
      <c r="J393" s="1"/>
      <c r="K393" s="1"/>
      <c r="L393" s="1"/>
    </row>
    <row r="394" spans="7:12" ht="15">
      <c r="G394" s="1"/>
      <c r="H394" s="1"/>
      <c r="I394" s="1"/>
      <c r="J394" s="1"/>
      <c r="K394" s="1"/>
      <c r="L394" s="1"/>
    </row>
    <row r="395" spans="7:12" ht="15">
      <c r="G395" s="1"/>
      <c r="H395" s="1"/>
      <c r="I395" s="1"/>
      <c r="J395" s="1"/>
      <c r="K395" s="1"/>
      <c r="L395" s="1"/>
    </row>
    <row r="396" spans="7:12" ht="15">
      <c r="G396" s="1"/>
      <c r="H396" s="1"/>
      <c r="I396" s="1"/>
      <c r="J396" s="1"/>
      <c r="K396" s="1"/>
      <c r="L396" s="1"/>
    </row>
    <row r="397" spans="7:12" ht="15">
      <c r="G397" s="1"/>
      <c r="H397" s="1"/>
      <c r="I397" s="1"/>
      <c r="J397" s="1"/>
      <c r="K397" s="1"/>
      <c r="L397" s="1"/>
    </row>
    <row r="398" spans="7:12" ht="15">
      <c r="G398" s="1"/>
      <c r="H398" s="1"/>
      <c r="I398" s="1"/>
      <c r="J398" s="1"/>
      <c r="K398" s="1"/>
      <c r="L398" s="1"/>
    </row>
    <row r="399" spans="7:12" ht="15">
      <c r="G399" s="1"/>
      <c r="H399" s="1"/>
      <c r="I399" s="1"/>
      <c r="J399" s="1"/>
      <c r="K399" s="1"/>
      <c r="L399" s="1"/>
    </row>
    <row r="400" spans="7:12" ht="15">
      <c r="G400" s="1"/>
      <c r="H400" s="1"/>
      <c r="I400" s="1"/>
      <c r="J400" s="1"/>
      <c r="K400" s="1"/>
      <c r="L400" s="1"/>
    </row>
    <row r="401" spans="7:12" ht="15">
      <c r="G401" s="1"/>
      <c r="H401" s="1"/>
      <c r="I401" s="1"/>
      <c r="J401" s="1"/>
      <c r="K401" s="1"/>
      <c r="L401" s="1"/>
    </row>
    <row r="402" spans="7:12" ht="15">
      <c r="G402" s="1"/>
      <c r="H402" s="1"/>
      <c r="I402" s="1"/>
      <c r="J402" s="1"/>
      <c r="K402" s="1"/>
      <c r="L402" s="1"/>
    </row>
    <row r="403" spans="7:12" ht="15">
      <c r="G403" s="1"/>
      <c r="H403" s="1"/>
      <c r="I403" s="1"/>
      <c r="J403" s="1"/>
      <c r="K403" s="1"/>
      <c r="L403" s="1"/>
    </row>
    <row r="404" spans="7:12" ht="15">
      <c r="G404" s="1"/>
      <c r="H404" s="1"/>
      <c r="I404" s="1"/>
      <c r="J404" s="1"/>
      <c r="K404" s="1"/>
      <c r="L404" s="1"/>
    </row>
    <row r="405" spans="7:12" ht="15">
      <c r="G405" s="1"/>
      <c r="H405" s="1"/>
      <c r="I405" s="1"/>
      <c r="J405" s="1"/>
      <c r="K405" s="1"/>
      <c r="L405" s="1"/>
    </row>
    <row r="406" spans="7:12" ht="15">
      <c r="G406" s="1"/>
      <c r="H406" s="1"/>
      <c r="I406" s="1"/>
      <c r="J406" s="1"/>
      <c r="K406" s="1"/>
      <c r="L406" s="1"/>
    </row>
    <row r="407" spans="7:12" ht="15">
      <c r="G407" s="1"/>
      <c r="H407" s="1"/>
      <c r="I407" s="1"/>
      <c r="J407" s="1"/>
      <c r="K407" s="1"/>
      <c r="L407" s="1"/>
    </row>
    <row r="408" spans="7:12" ht="15">
      <c r="G408" s="1"/>
      <c r="H408" s="1"/>
      <c r="I408" s="1"/>
      <c r="J408" s="1"/>
      <c r="K408" s="1"/>
      <c r="L408" s="1"/>
    </row>
    <row r="409" spans="7:12" ht="15">
      <c r="G409" s="1"/>
      <c r="H409" s="1"/>
      <c r="I409" s="1"/>
      <c r="J409" s="1"/>
      <c r="K409" s="1"/>
      <c r="L409" s="1"/>
    </row>
    <row r="410" spans="7:12" ht="15">
      <c r="G410" s="1"/>
      <c r="H410" s="1"/>
      <c r="I410" s="1"/>
      <c r="J410" s="1"/>
      <c r="K410" s="1"/>
      <c r="L410" s="1"/>
    </row>
    <row r="411" spans="7:12" ht="15">
      <c r="G411" s="1"/>
      <c r="H411" s="1"/>
      <c r="I411" s="1"/>
      <c r="J411" s="1"/>
      <c r="K411" s="1"/>
      <c r="L411" s="1"/>
    </row>
    <row r="412" spans="7:12" ht="15">
      <c r="G412" s="1"/>
      <c r="H412" s="1"/>
      <c r="I412" s="1"/>
      <c r="J412" s="1"/>
      <c r="K412" s="1"/>
      <c r="L412" s="1"/>
    </row>
    <row r="413" spans="7:12" ht="15">
      <c r="G413" s="1"/>
      <c r="H413" s="1"/>
      <c r="I413" s="1"/>
      <c r="J413" s="1"/>
      <c r="K413" s="1"/>
      <c r="L413" s="1"/>
    </row>
    <row r="414" spans="7:12" ht="15">
      <c r="G414" s="1"/>
      <c r="H414" s="1"/>
      <c r="I414" s="1"/>
      <c r="J414" s="1"/>
      <c r="K414" s="1"/>
      <c r="L414" s="1"/>
    </row>
    <row r="415" spans="7:12" ht="15">
      <c r="G415" s="1"/>
      <c r="H415" s="1"/>
      <c r="I415" s="1"/>
      <c r="J415" s="1"/>
      <c r="K415" s="1"/>
      <c r="L415" s="1"/>
    </row>
    <row r="416" spans="7:12" ht="15">
      <c r="G416" s="1"/>
      <c r="H416" s="1"/>
      <c r="I416" s="1"/>
      <c r="J416" s="1"/>
      <c r="K416" s="1"/>
      <c r="L416" s="1"/>
    </row>
    <row r="417" spans="7:12" ht="15">
      <c r="G417" s="1"/>
      <c r="H417" s="1"/>
      <c r="I417" s="1"/>
      <c r="J417" s="1"/>
      <c r="K417" s="1"/>
      <c r="L417" s="1"/>
    </row>
    <row r="418" spans="7:12" ht="15">
      <c r="G418" s="1"/>
      <c r="H418" s="1"/>
      <c r="I418" s="1"/>
      <c r="J418" s="1"/>
      <c r="K418" s="1"/>
      <c r="L418" s="1"/>
    </row>
    <row r="419" spans="7:12" ht="15">
      <c r="G419" s="1"/>
      <c r="H419" s="1"/>
      <c r="I419" s="1"/>
      <c r="J419" s="1"/>
      <c r="K419" s="1"/>
      <c r="L419" s="1"/>
    </row>
    <row r="420" spans="7:12" ht="15">
      <c r="G420" s="1"/>
      <c r="H420" s="1"/>
      <c r="I420" s="1"/>
      <c r="J420" s="1"/>
      <c r="K420" s="1"/>
      <c r="L420" s="1"/>
    </row>
    <row r="421" spans="7:12" ht="15">
      <c r="G421" s="1"/>
      <c r="H421" s="1"/>
      <c r="I421" s="1"/>
      <c r="J421" s="1"/>
      <c r="K421" s="1"/>
      <c r="L421" s="1"/>
    </row>
    <row r="422" spans="7:12" ht="15">
      <c r="G422" s="1"/>
      <c r="H422" s="1"/>
      <c r="I422" s="1"/>
      <c r="J422" s="1"/>
      <c r="K422" s="1"/>
      <c r="L422" s="1"/>
    </row>
    <row r="423" spans="7:12" ht="15">
      <c r="G423" s="1"/>
      <c r="H423" s="1"/>
      <c r="I423" s="1"/>
      <c r="J423" s="1"/>
      <c r="K423" s="1"/>
      <c r="L423" s="1"/>
    </row>
    <row r="424" spans="7:12" ht="15">
      <c r="G424" s="1"/>
      <c r="H424" s="1"/>
      <c r="I424" s="1"/>
      <c r="J424" s="1"/>
      <c r="K424" s="1"/>
      <c r="L424" s="1"/>
    </row>
    <row r="425" spans="7:12" ht="15">
      <c r="G425" s="1"/>
      <c r="H425" s="1"/>
      <c r="I425" s="1"/>
      <c r="J425" s="1"/>
      <c r="K425" s="1"/>
      <c r="L425" s="1"/>
    </row>
    <row r="426" spans="7:12" ht="15">
      <c r="G426" s="1"/>
      <c r="H426" s="1"/>
      <c r="I426" s="1"/>
      <c r="J426" s="1"/>
      <c r="K426" s="1"/>
      <c r="L426" s="1"/>
    </row>
    <row r="427" spans="7:12" ht="15">
      <c r="G427" s="1"/>
      <c r="H427" s="1"/>
      <c r="I427" s="1"/>
      <c r="J427" s="1"/>
      <c r="K427" s="1"/>
      <c r="L427" s="1"/>
    </row>
    <row r="428" spans="7:12" ht="15">
      <c r="G428" s="1"/>
      <c r="H428" s="1"/>
      <c r="I428" s="1"/>
      <c r="J428" s="1"/>
      <c r="K428" s="1"/>
      <c r="L428" s="1"/>
    </row>
    <row r="429" spans="7:12" ht="15">
      <c r="G429" s="1"/>
      <c r="H429" s="1"/>
      <c r="I429" s="1"/>
      <c r="J429" s="1"/>
      <c r="K429" s="1"/>
      <c r="L429" s="1"/>
    </row>
    <row r="430" spans="7:12" ht="15">
      <c r="G430" s="1"/>
      <c r="H430" s="1"/>
      <c r="I430" s="1"/>
      <c r="J430" s="1"/>
      <c r="K430" s="1"/>
      <c r="L430" s="1"/>
    </row>
    <row r="431" spans="7:12" ht="15">
      <c r="G431" s="1"/>
      <c r="H431" s="1"/>
      <c r="I431" s="1"/>
      <c r="J431" s="1"/>
      <c r="K431" s="1"/>
      <c r="L431" s="1"/>
    </row>
    <row r="432" spans="7:12" ht="15">
      <c r="G432" s="1"/>
      <c r="H432" s="1"/>
      <c r="I432" s="1"/>
      <c r="J432" s="1"/>
      <c r="K432" s="1"/>
      <c r="L432" s="1"/>
    </row>
    <row r="433" spans="7:12" ht="15">
      <c r="G433" s="1"/>
      <c r="H433" s="1"/>
      <c r="I433" s="1"/>
      <c r="J433" s="1"/>
      <c r="K433" s="1"/>
      <c r="L433" s="1"/>
    </row>
    <row r="434" spans="7:12" ht="15">
      <c r="G434" s="1"/>
      <c r="H434" s="1"/>
      <c r="I434" s="1"/>
      <c r="J434" s="1"/>
      <c r="K434" s="1"/>
      <c r="L434" s="1"/>
    </row>
    <row r="435" spans="7:12" ht="15">
      <c r="G435" s="1"/>
      <c r="H435" s="1"/>
      <c r="I435" s="1"/>
      <c r="J435" s="1"/>
      <c r="K435" s="1"/>
      <c r="L435" s="1"/>
    </row>
    <row r="436" spans="7:12" ht="15">
      <c r="G436" s="1"/>
      <c r="H436" s="1"/>
      <c r="I436" s="1"/>
      <c r="J436" s="1"/>
      <c r="K436" s="1"/>
      <c r="L436" s="1"/>
    </row>
    <row r="437" spans="7:12" ht="15">
      <c r="G437" s="1"/>
      <c r="H437" s="1"/>
      <c r="I437" s="1"/>
      <c r="J437" s="1"/>
      <c r="K437" s="1"/>
      <c r="L437" s="1"/>
    </row>
    <row r="438" spans="7:12" ht="15">
      <c r="G438" s="1"/>
      <c r="H438" s="1"/>
      <c r="I438" s="1"/>
      <c r="J438" s="1"/>
      <c r="K438" s="1"/>
      <c r="L438" s="1"/>
    </row>
    <row r="439" spans="7:12" ht="15">
      <c r="G439" s="1"/>
      <c r="H439" s="1"/>
      <c r="I439" s="1"/>
      <c r="J439" s="1"/>
      <c r="K439" s="1"/>
      <c r="L439" s="1"/>
    </row>
    <row r="440" spans="7:12" ht="15">
      <c r="G440" s="1"/>
      <c r="H440" s="1"/>
      <c r="I440" s="1"/>
      <c r="J440" s="1"/>
      <c r="K440" s="1"/>
      <c r="L440" s="1"/>
    </row>
    <row r="441" spans="7:12" ht="15">
      <c r="G441" s="1"/>
      <c r="H441" s="1"/>
      <c r="I441" s="1"/>
      <c r="J441" s="1"/>
      <c r="K441" s="1"/>
      <c r="L441" s="1"/>
    </row>
    <row r="442" spans="7:12" ht="15">
      <c r="G442" s="1"/>
      <c r="H442" s="1"/>
      <c r="I442" s="1"/>
      <c r="J442" s="1"/>
      <c r="K442" s="1"/>
      <c r="L442" s="1"/>
    </row>
    <row r="443" spans="7:12" ht="15">
      <c r="G443" s="1"/>
      <c r="H443" s="1"/>
      <c r="I443" s="1"/>
      <c r="J443" s="1"/>
      <c r="K443" s="1"/>
      <c r="L443" s="1"/>
    </row>
    <row r="444" spans="7:12" ht="15">
      <c r="G444" s="1"/>
      <c r="H444" s="1"/>
      <c r="I444" s="1"/>
      <c r="J444" s="1"/>
      <c r="K444" s="1"/>
      <c r="L444" s="1"/>
    </row>
    <row r="445" spans="7:12" ht="15">
      <c r="G445" s="1"/>
      <c r="H445" s="1"/>
      <c r="I445" s="1"/>
      <c r="J445" s="1"/>
      <c r="K445" s="1"/>
      <c r="L445" s="1"/>
    </row>
    <row r="446" spans="7:12" ht="15">
      <c r="G446" s="1"/>
      <c r="H446" s="1"/>
      <c r="I446" s="1"/>
      <c r="J446" s="1"/>
      <c r="K446" s="1"/>
      <c r="L446" s="1"/>
    </row>
    <row r="447" spans="7:12" ht="15">
      <c r="G447" s="1"/>
      <c r="H447" s="1"/>
      <c r="I447" s="1"/>
      <c r="J447" s="1"/>
      <c r="K447" s="1"/>
      <c r="L447" s="1"/>
    </row>
    <row r="448" spans="7:12" ht="15">
      <c r="G448" s="1"/>
      <c r="H448" s="1"/>
      <c r="I448" s="1"/>
      <c r="J448" s="1"/>
      <c r="K448" s="1"/>
      <c r="L448" s="1"/>
    </row>
    <row r="449" spans="7:12" ht="15">
      <c r="G449" s="1"/>
      <c r="H449" s="1"/>
      <c r="I449" s="1"/>
      <c r="J449" s="1"/>
      <c r="K449" s="1"/>
      <c r="L449" s="1"/>
    </row>
    <row r="450" spans="7:12" ht="15">
      <c r="G450" s="1"/>
      <c r="H450" s="1"/>
      <c r="I450" s="1"/>
      <c r="J450" s="1"/>
      <c r="K450" s="1"/>
      <c r="L450" s="1"/>
    </row>
    <row r="451" spans="7:12" ht="15">
      <c r="G451" s="1"/>
      <c r="H451" s="1"/>
      <c r="I451" s="1"/>
      <c r="J451" s="1"/>
      <c r="K451" s="1"/>
      <c r="L451" s="1"/>
    </row>
    <row r="452" spans="7:12" ht="15">
      <c r="G452" s="1"/>
      <c r="H452" s="1"/>
      <c r="I452" s="1"/>
      <c r="J452" s="1"/>
      <c r="K452" s="1"/>
      <c r="L452" s="1"/>
    </row>
    <row r="453" spans="7:12" ht="15">
      <c r="G453" s="1"/>
      <c r="H453" s="1"/>
      <c r="I453" s="1"/>
      <c r="J453" s="1"/>
      <c r="K453" s="1"/>
      <c r="L453" s="1"/>
    </row>
    <row r="454" spans="7:12" ht="15">
      <c r="G454" s="1"/>
      <c r="H454" s="1"/>
      <c r="I454" s="1"/>
      <c r="J454" s="1"/>
      <c r="K454" s="1"/>
      <c r="L454" s="1"/>
    </row>
    <row r="455" spans="7:12" ht="15">
      <c r="G455" s="1"/>
      <c r="H455" s="1"/>
      <c r="I455" s="1"/>
      <c r="J455" s="1"/>
      <c r="K455" s="1"/>
      <c r="L455" s="1"/>
    </row>
    <row r="456" spans="7:12" ht="15">
      <c r="G456" s="1"/>
      <c r="H456" s="1"/>
      <c r="I456" s="1"/>
      <c r="J456" s="1"/>
      <c r="K456" s="1"/>
      <c r="L456" s="1"/>
    </row>
    <row r="457" spans="7:12" ht="15">
      <c r="G457" s="1"/>
      <c r="H457" s="1"/>
      <c r="I457" s="1"/>
      <c r="J457" s="1"/>
      <c r="K457" s="1"/>
      <c r="L457" s="1"/>
    </row>
    <row r="458" spans="7:12" ht="15">
      <c r="G458" s="1"/>
      <c r="H458" s="1"/>
      <c r="I458" s="1"/>
      <c r="J458" s="1"/>
      <c r="K458" s="1"/>
      <c r="L458" s="1"/>
    </row>
    <row r="459" spans="7:12" ht="15">
      <c r="G459" s="1"/>
      <c r="H459" s="1"/>
      <c r="I459" s="1"/>
      <c r="J459" s="1"/>
      <c r="K459" s="1"/>
      <c r="L459" s="1"/>
    </row>
    <row r="460" spans="7:12" ht="15">
      <c r="G460" s="1"/>
      <c r="H460" s="1"/>
      <c r="I460" s="1"/>
      <c r="J460" s="1"/>
      <c r="K460" s="1"/>
      <c r="L460" s="1"/>
    </row>
    <row r="461" spans="7:12" ht="15">
      <c r="G461" s="1"/>
      <c r="H461" s="1"/>
      <c r="I461" s="1"/>
      <c r="J461" s="1"/>
      <c r="K461" s="1"/>
      <c r="L461" s="1"/>
    </row>
    <row r="462" spans="7:12" ht="15">
      <c r="G462" s="1"/>
      <c r="H462" s="1"/>
      <c r="I462" s="1"/>
      <c r="J462" s="1"/>
      <c r="K462" s="1"/>
      <c r="L462" s="1"/>
    </row>
    <row r="463" spans="7:12" ht="15">
      <c r="G463" s="1"/>
      <c r="H463" s="1"/>
      <c r="I463" s="1"/>
      <c r="J463" s="1"/>
      <c r="K463" s="1"/>
      <c r="L463" s="1"/>
    </row>
    <row r="464" spans="7:12" ht="15">
      <c r="G464" s="1"/>
      <c r="H464" s="1"/>
      <c r="I464" s="1"/>
      <c r="J464" s="1"/>
      <c r="K464" s="1"/>
      <c r="L464" s="1"/>
    </row>
    <row r="465" spans="7:12" ht="15">
      <c r="G465" s="1"/>
      <c r="H465" s="1"/>
      <c r="I465" s="1"/>
      <c r="J465" s="1"/>
      <c r="K465" s="1"/>
      <c r="L465" s="1"/>
    </row>
    <row r="466" spans="7:12" ht="15">
      <c r="G466" s="1"/>
      <c r="H466" s="1"/>
      <c r="I466" s="1"/>
      <c r="J466" s="1"/>
      <c r="K466" s="1"/>
      <c r="L466" s="1"/>
    </row>
    <row r="467" spans="7:12" ht="15">
      <c r="G467" s="1"/>
      <c r="H467" s="1"/>
      <c r="I467" s="1"/>
      <c r="J467" s="1"/>
      <c r="K467" s="1"/>
      <c r="L467" s="1"/>
    </row>
    <row r="468" spans="7:12" ht="15">
      <c r="G468" s="1"/>
      <c r="H468" s="1"/>
      <c r="I468" s="1"/>
      <c r="J468" s="1"/>
      <c r="K468" s="1"/>
      <c r="L468" s="1"/>
    </row>
    <row r="469" spans="7:12" ht="15">
      <c r="G469" s="1"/>
      <c r="H469" s="1"/>
      <c r="I469" s="1"/>
      <c r="J469" s="1"/>
      <c r="K469" s="1"/>
      <c r="L469" s="1"/>
    </row>
    <row r="470" spans="7:12" ht="15">
      <c r="G470" s="1"/>
      <c r="H470" s="1"/>
      <c r="I470" s="1"/>
      <c r="J470" s="1"/>
      <c r="K470" s="1"/>
      <c r="L470" s="1"/>
    </row>
    <row r="471" spans="7:12" ht="15">
      <c r="G471" s="1"/>
      <c r="H471" s="1"/>
      <c r="I471" s="1"/>
      <c r="J471" s="1"/>
      <c r="K471" s="1"/>
      <c r="L471" s="1"/>
    </row>
    <row r="472" spans="7:12" ht="15">
      <c r="G472" s="1"/>
      <c r="H472" s="1"/>
      <c r="I472" s="1"/>
      <c r="J472" s="1"/>
      <c r="K472" s="1"/>
      <c r="L472" s="1"/>
    </row>
    <row r="473" spans="7:12" ht="15">
      <c r="G473" s="1"/>
      <c r="H473" s="1"/>
      <c r="I473" s="1"/>
      <c r="J473" s="1"/>
      <c r="K473" s="1"/>
      <c r="L473" s="1"/>
    </row>
    <row r="474" spans="7:12" ht="15">
      <c r="G474" s="1"/>
      <c r="H474" s="1"/>
      <c r="I474" s="1"/>
      <c r="J474" s="1"/>
      <c r="K474" s="1"/>
      <c r="L474" s="1"/>
    </row>
    <row r="475" spans="7:12" ht="15">
      <c r="G475" s="1"/>
      <c r="H475" s="1"/>
      <c r="I475" s="1"/>
      <c r="J475" s="1"/>
      <c r="K475" s="1"/>
      <c r="L475" s="1"/>
    </row>
    <row r="476" spans="7:12" ht="15">
      <c r="G476" s="1"/>
      <c r="H476" s="1"/>
      <c r="I476" s="1"/>
      <c r="J476" s="1"/>
      <c r="K476" s="1"/>
      <c r="L476" s="1"/>
    </row>
    <row r="477" spans="7:12" ht="15">
      <c r="G477" s="1"/>
      <c r="H477" s="1"/>
      <c r="I477" s="1"/>
      <c r="J477" s="1"/>
      <c r="K477" s="1"/>
      <c r="L477" s="1"/>
    </row>
    <row r="478" spans="7:12" ht="15">
      <c r="G478" s="1"/>
      <c r="H478" s="1"/>
      <c r="I478" s="1"/>
      <c r="J478" s="1"/>
      <c r="K478" s="1"/>
      <c r="L478" s="1"/>
    </row>
    <row r="479" spans="7:12" ht="15">
      <c r="G479" s="1"/>
      <c r="H479" s="1"/>
      <c r="I479" s="1"/>
      <c r="J479" s="1"/>
      <c r="K479" s="1"/>
      <c r="L479" s="1"/>
    </row>
    <row r="480" spans="7:12" ht="15">
      <c r="G480" s="1"/>
      <c r="H480" s="1"/>
      <c r="I480" s="1"/>
      <c r="J480" s="1"/>
      <c r="K480" s="1"/>
      <c r="L480" s="1"/>
    </row>
    <row r="481" spans="7:12" ht="15">
      <c r="G481" s="1"/>
      <c r="H481" s="1"/>
      <c r="I481" s="1"/>
      <c r="J481" s="1"/>
      <c r="K481" s="1"/>
      <c r="L481" s="1"/>
    </row>
    <row r="482" spans="7:12" ht="15">
      <c r="G482" s="1"/>
      <c r="H482" s="1"/>
      <c r="I482" s="1"/>
      <c r="J482" s="1"/>
      <c r="K482" s="1"/>
      <c r="L482" s="1"/>
    </row>
    <row r="483" spans="7:12" ht="15">
      <c r="G483" s="1"/>
      <c r="H483" s="1"/>
      <c r="I483" s="1"/>
      <c r="J483" s="1"/>
      <c r="K483" s="1"/>
      <c r="L483" s="1"/>
    </row>
    <row r="484" spans="7:12" ht="15">
      <c r="G484" s="1"/>
      <c r="H484" s="1"/>
      <c r="I484" s="1"/>
      <c r="J484" s="1"/>
      <c r="K484" s="1"/>
      <c r="L484" s="1"/>
    </row>
    <row r="485" spans="7:12" ht="15">
      <c r="G485" s="1"/>
      <c r="H485" s="1"/>
      <c r="I485" s="1"/>
      <c r="J485" s="1"/>
      <c r="K485" s="1"/>
      <c r="L485" s="1"/>
    </row>
    <row r="486" spans="7:12" ht="15">
      <c r="G486" s="1"/>
      <c r="H486" s="1"/>
      <c r="I486" s="1"/>
      <c r="J486" s="1"/>
      <c r="K486" s="1"/>
      <c r="L486" s="1"/>
    </row>
    <row r="487" spans="7:12" ht="15">
      <c r="G487" s="1"/>
      <c r="H487" s="1"/>
      <c r="I487" s="1"/>
      <c r="J487" s="1"/>
      <c r="K487" s="1"/>
      <c r="L487" s="1"/>
    </row>
    <row r="488" spans="7:12" ht="15">
      <c r="G488" s="1"/>
      <c r="H488" s="1"/>
      <c r="I488" s="1"/>
      <c r="J488" s="1"/>
      <c r="K488" s="1"/>
      <c r="L488" s="1"/>
    </row>
    <row r="489" spans="7:12" ht="15">
      <c r="G489" s="1"/>
      <c r="H489" s="1"/>
      <c r="I489" s="1"/>
      <c r="J489" s="1"/>
      <c r="K489" s="1"/>
      <c r="L489" s="1"/>
    </row>
    <row r="490" spans="7:12" ht="15">
      <c r="G490" s="1"/>
      <c r="H490" s="1"/>
      <c r="I490" s="1"/>
      <c r="J490" s="1"/>
      <c r="K490" s="1"/>
      <c r="L490" s="1"/>
    </row>
    <row r="491" spans="7:12" ht="15">
      <c r="G491" s="1"/>
      <c r="H491" s="1"/>
      <c r="I491" s="1"/>
      <c r="J491" s="1"/>
      <c r="K491" s="1"/>
      <c r="L491" s="1"/>
    </row>
    <row r="492" spans="7:12" ht="15">
      <c r="G492" s="1"/>
      <c r="H492" s="1"/>
      <c r="I492" s="1"/>
      <c r="J492" s="1"/>
      <c r="K492" s="1"/>
      <c r="L492" s="1"/>
    </row>
    <row r="493" spans="7:12" ht="15">
      <c r="G493" s="1"/>
      <c r="H493" s="1"/>
      <c r="I493" s="1"/>
      <c r="J493" s="1"/>
      <c r="K493" s="1"/>
      <c r="L493" s="1"/>
    </row>
    <row r="494" spans="7:12" ht="15">
      <c r="G494" s="1"/>
      <c r="H494" s="1"/>
      <c r="I494" s="1"/>
      <c r="J494" s="1"/>
      <c r="K494" s="1"/>
      <c r="L494" s="1"/>
    </row>
    <row r="495" spans="7:12" ht="15">
      <c r="G495" s="1"/>
      <c r="H495" s="1"/>
      <c r="I495" s="1"/>
      <c r="J495" s="1"/>
      <c r="K495" s="1"/>
      <c r="L495" s="1"/>
    </row>
    <row r="496" spans="7:12" ht="15">
      <c r="G496" s="1"/>
      <c r="H496" s="1"/>
      <c r="I496" s="1"/>
      <c r="J496" s="1"/>
      <c r="K496" s="1"/>
      <c r="L496" s="1"/>
    </row>
    <row r="497" spans="7:12" ht="15">
      <c r="G497" s="1"/>
      <c r="H497" s="1"/>
      <c r="I497" s="1"/>
      <c r="J497" s="1"/>
      <c r="K497" s="1"/>
      <c r="L497" s="1"/>
    </row>
    <row r="498" spans="7:12" ht="15">
      <c r="G498" s="1"/>
      <c r="H498" s="1"/>
      <c r="I498" s="1"/>
      <c r="J498" s="1"/>
      <c r="K498" s="1"/>
      <c r="L498" s="1"/>
    </row>
    <row r="499" spans="7:12" ht="15">
      <c r="G499" s="1"/>
      <c r="H499" s="1"/>
      <c r="I499" s="1"/>
      <c r="J499" s="1"/>
      <c r="K499" s="1"/>
      <c r="L499" s="1"/>
    </row>
    <row r="500" spans="7:12" ht="15">
      <c r="G500" s="1"/>
      <c r="H500" s="1"/>
      <c r="I500" s="1"/>
      <c r="J500" s="1"/>
      <c r="K500" s="1"/>
      <c r="L500" s="1"/>
    </row>
    <row r="501" spans="7:12" ht="15">
      <c r="G501" s="1"/>
      <c r="H501" s="1"/>
      <c r="I501" s="1"/>
      <c r="J501" s="1"/>
      <c r="K501" s="1"/>
      <c r="L501" s="1"/>
    </row>
    <row r="502" spans="7:12" ht="15">
      <c r="G502" s="1"/>
      <c r="H502" s="1"/>
      <c r="I502" s="1"/>
      <c r="J502" s="1"/>
      <c r="K502" s="1"/>
      <c r="L502" s="1"/>
    </row>
    <row r="503" spans="7:12" ht="15">
      <c r="G503" s="1"/>
      <c r="H503" s="1"/>
      <c r="I503" s="1"/>
      <c r="J503" s="1"/>
      <c r="K503" s="1"/>
      <c r="L503" s="1"/>
    </row>
    <row r="504" spans="7:12" ht="15">
      <c r="G504" s="1"/>
      <c r="H504" s="1"/>
      <c r="I504" s="1"/>
      <c r="J504" s="1"/>
      <c r="K504" s="1"/>
      <c r="L504" s="1"/>
    </row>
    <row r="505" spans="7:12" ht="15">
      <c r="G505" s="1"/>
      <c r="H505" s="1"/>
      <c r="I505" s="1"/>
      <c r="J505" s="1"/>
      <c r="K505" s="1"/>
      <c r="L505" s="1"/>
    </row>
    <row r="506" spans="7:12" ht="15">
      <c r="G506" s="1"/>
      <c r="H506" s="1"/>
      <c r="I506" s="1"/>
      <c r="J506" s="1"/>
      <c r="K506" s="1"/>
      <c r="L506" s="1"/>
    </row>
    <row r="507" spans="7:12" ht="15">
      <c r="G507" s="1"/>
      <c r="H507" s="1"/>
      <c r="I507" s="1"/>
      <c r="J507" s="1"/>
      <c r="K507" s="1"/>
      <c r="L507" s="1"/>
    </row>
    <row r="508" spans="7:12" ht="15">
      <c r="G508" s="1"/>
      <c r="H508" s="1"/>
      <c r="I508" s="1"/>
      <c r="J508" s="1"/>
      <c r="K508" s="1"/>
      <c r="L508" s="1"/>
    </row>
    <row r="509" spans="7:12" ht="15">
      <c r="G509" s="1"/>
      <c r="H509" s="1"/>
      <c r="I509" s="1"/>
      <c r="J509" s="1"/>
      <c r="K509" s="1"/>
      <c r="L509" s="1"/>
    </row>
    <row r="510" spans="7:12" ht="15">
      <c r="G510" s="1"/>
      <c r="H510" s="1"/>
      <c r="I510" s="1"/>
      <c r="J510" s="1"/>
      <c r="K510" s="1"/>
      <c r="L510" s="1"/>
    </row>
    <row r="511" spans="7:12" ht="15">
      <c r="G511" s="1"/>
      <c r="H511" s="1"/>
      <c r="I511" s="1"/>
      <c r="J511" s="1"/>
      <c r="K511" s="1"/>
      <c r="L511" s="1"/>
    </row>
    <row r="512" spans="7:12" ht="15">
      <c r="G512" s="1"/>
      <c r="H512" s="1"/>
      <c r="I512" s="1"/>
      <c r="J512" s="1"/>
      <c r="K512" s="1"/>
      <c r="L512" s="1"/>
    </row>
    <row r="513" spans="7:12" ht="15">
      <c r="G513" s="1"/>
      <c r="H513" s="1"/>
      <c r="I513" s="1"/>
      <c r="J513" s="1"/>
      <c r="K513" s="1"/>
      <c r="L513" s="1"/>
    </row>
    <row r="514" spans="7:12" ht="15">
      <c r="G514" s="1"/>
      <c r="H514" s="1"/>
      <c r="I514" s="1"/>
      <c r="J514" s="1"/>
      <c r="K514" s="1"/>
      <c r="L514" s="1"/>
    </row>
    <row r="515" spans="7:12" ht="15">
      <c r="G515" s="1"/>
      <c r="H515" s="1"/>
      <c r="I515" s="1"/>
      <c r="J515" s="1"/>
      <c r="K515" s="1"/>
      <c r="L515" s="1"/>
    </row>
    <row r="516" spans="7:12" ht="15">
      <c r="G516" s="1"/>
      <c r="H516" s="1"/>
      <c r="I516" s="1"/>
      <c r="J516" s="1"/>
      <c r="K516" s="1"/>
      <c r="L516" s="1"/>
    </row>
    <row r="517" spans="7:12" ht="15">
      <c r="G517" s="1"/>
      <c r="H517" s="1"/>
      <c r="I517" s="1"/>
      <c r="J517" s="1"/>
      <c r="K517" s="1"/>
      <c r="L517" s="1"/>
    </row>
    <row r="518" spans="7:12" ht="15">
      <c r="G518" s="1"/>
      <c r="H518" s="1"/>
      <c r="I518" s="1"/>
      <c r="J518" s="1"/>
      <c r="K518" s="1"/>
      <c r="L518" s="1"/>
    </row>
    <row r="519" spans="7:12" ht="15">
      <c r="G519" s="1"/>
      <c r="H519" s="1"/>
      <c r="I519" s="1"/>
      <c r="J519" s="1"/>
      <c r="K519" s="1"/>
      <c r="L519" s="1"/>
    </row>
    <row r="520" spans="7:12" ht="15">
      <c r="G520" s="1"/>
      <c r="H520" s="1"/>
      <c r="I520" s="1"/>
      <c r="J520" s="1"/>
      <c r="K520" s="1"/>
      <c r="L520" s="1"/>
    </row>
    <row r="521" spans="7:12" ht="15">
      <c r="G521" s="1"/>
      <c r="H521" s="1"/>
      <c r="I521" s="1"/>
      <c r="J521" s="1"/>
      <c r="K521" s="1"/>
      <c r="L521" s="1"/>
    </row>
    <row r="522" spans="7:12" ht="15">
      <c r="G522" s="1"/>
      <c r="H522" s="1"/>
      <c r="I522" s="1"/>
      <c r="J522" s="1"/>
      <c r="K522" s="1"/>
      <c r="L522" s="1"/>
    </row>
    <row r="523" spans="7:12" ht="15">
      <c r="G523" s="1"/>
      <c r="H523" s="1"/>
      <c r="I523" s="1"/>
      <c r="J523" s="1"/>
      <c r="K523" s="1"/>
      <c r="L523" s="1"/>
    </row>
    <row r="524" spans="7:12" ht="15">
      <c r="G524" s="1"/>
      <c r="H524" s="1"/>
      <c r="I524" s="1"/>
      <c r="J524" s="1"/>
      <c r="K524" s="1"/>
      <c r="L524" s="1"/>
    </row>
    <row r="525" spans="7:12" ht="15">
      <c r="G525" s="1"/>
      <c r="H525" s="1"/>
      <c r="I525" s="1"/>
      <c r="J525" s="1"/>
      <c r="K525" s="1"/>
      <c r="L525" s="1"/>
    </row>
    <row r="526" spans="7:12" ht="15">
      <c r="G526" s="1"/>
      <c r="H526" s="1"/>
      <c r="I526" s="1"/>
      <c r="J526" s="1"/>
      <c r="K526" s="1"/>
      <c r="L526" s="1"/>
    </row>
    <row r="527" spans="7:12" ht="15">
      <c r="G527" s="1"/>
      <c r="H527" s="1"/>
      <c r="I527" s="1"/>
      <c r="J527" s="1"/>
      <c r="K527" s="1"/>
      <c r="L527" s="1"/>
    </row>
    <row r="528" spans="7:12" ht="15">
      <c r="G528" s="1"/>
      <c r="H528" s="1"/>
      <c r="I528" s="1"/>
      <c r="J528" s="1"/>
      <c r="K528" s="1"/>
      <c r="L528" s="1"/>
    </row>
    <row r="529" spans="7:12" ht="15">
      <c r="G529" s="1"/>
      <c r="H529" s="1"/>
      <c r="I529" s="1"/>
      <c r="J529" s="1"/>
      <c r="K529" s="1"/>
      <c r="L529" s="1"/>
    </row>
    <row r="530" spans="7:12" ht="15">
      <c r="G530" s="1"/>
      <c r="H530" s="1"/>
      <c r="I530" s="1"/>
      <c r="J530" s="1"/>
      <c r="K530" s="1"/>
      <c r="L530" s="1"/>
    </row>
    <row r="531" spans="7:12" ht="15">
      <c r="G531" s="1"/>
      <c r="H531" s="1"/>
      <c r="I531" s="1"/>
      <c r="J531" s="1"/>
      <c r="K531" s="1"/>
      <c r="L531" s="1"/>
    </row>
    <row r="532" spans="7:12" ht="15">
      <c r="G532" s="1"/>
      <c r="H532" s="1"/>
      <c r="I532" s="1"/>
      <c r="J532" s="1"/>
      <c r="K532" s="1"/>
      <c r="L532" s="1"/>
    </row>
    <row r="533" spans="7:12" ht="15">
      <c r="G533" s="1"/>
      <c r="H533" s="1"/>
      <c r="I533" s="1"/>
      <c r="J533" s="1"/>
      <c r="K533" s="1"/>
      <c r="L533" s="1"/>
    </row>
    <row r="534" spans="7:12" ht="15">
      <c r="G534" s="1"/>
      <c r="H534" s="1"/>
      <c r="I534" s="1"/>
      <c r="J534" s="1"/>
      <c r="K534" s="1"/>
      <c r="L534" s="1"/>
    </row>
    <row r="535" spans="7:12" ht="15">
      <c r="G535" s="1"/>
      <c r="H535" s="1"/>
      <c r="I535" s="1"/>
      <c r="J535" s="1"/>
      <c r="K535" s="1"/>
      <c r="L535" s="1"/>
    </row>
    <row r="536" spans="7:12" ht="15">
      <c r="G536" s="1"/>
      <c r="H536" s="1"/>
      <c r="I536" s="1"/>
      <c r="J536" s="1"/>
      <c r="K536" s="1"/>
      <c r="L536" s="1"/>
    </row>
    <row r="537" spans="7:12" ht="15">
      <c r="G537" s="1"/>
      <c r="H537" s="1"/>
      <c r="I537" s="1"/>
      <c r="J537" s="1"/>
      <c r="K537" s="1"/>
      <c r="L537" s="1"/>
    </row>
    <row r="538" spans="7:12" ht="15">
      <c r="G538" s="1"/>
      <c r="H538" s="1"/>
      <c r="I538" s="1"/>
      <c r="J538" s="1"/>
      <c r="K538" s="1"/>
      <c r="L538" s="1"/>
    </row>
    <row r="539" spans="7:12" ht="15">
      <c r="G539" s="1"/>
      <c r="H539" s="1"/>
      <c r="I539" s="1"/>
      <c r="J539" s="1"/>
      <c r="K539" s="1"/>
      <c r="L539" s="1"/>
    </row>
    <row r="540" spans="7:12" ht="15">
      <c r="G540" s="1"/>
      <c r="H540" s="1"/>
      <c r="I540" s="1"/>
      <c r="J540" s="1"/>
      <c r="K540" s="1"/>
      <c r="L540" s="1"/>
    </row>
    <row r="541" spans="7:12" ht="15">
      <c r="G541" s="1"/>
      <c r="H541" s="1"/>
      <c r="I541" s="1"/>
      <c r="J541" s="1"/>
      <c r="K541" s="1"/>
      <c r="L541" s="1"/>
    </row>
    <row r="542" spans="7:12" ht="15">
      <c r="G542" s="1"/>
      <c r="H542" s="1"/>
      <c r="I542" s="1"/>
      <c r="J542" s="1"/>
      <c r="K542" s="1"/>
      <c r="L542" s="1"/>
    </row>
    <row r="543" spans="7:12" ht="15">
      <c r="G543" s="1"/>
      <c r="H543" s="1"/>
      <c r="I543" s="1"/>
      <c r="J543" s="1"/>
      <c r="K543" s="1"/>
      <c r="L543" s="1"/>
    </row>
    <row r="544" spans="7:12" ht="15">
      <c r="G544" s="1"/>
      <c r="H544" s="1"/>
      <c r="I544" s="1"/>
      <c r="J544" s="1"/>
      <c r="K544" s="1"/>
      <c r="L544" s="1"/>
    </row>
    <row r="545" spans="7:12" ht="15">
      <c r="G545" s="1"/>
      <c r="H545" s="1"/>
      <c r="I545" s="1"/>
      <c r="J545" s="1"/>
      <c r="K545" s="1"/>
      <c r="L545" s="1"/>
    </row>
    <row r="546" spans="7:12" ht="15">
      <c r="G546" s="1"/>
      <c r="H546" s="1"/>
      <c r="I546" s="1"/>
      <c r="J546" s="1"/>
      <c r="K546" s="1"/>
      <c r="L546" s="1"/>
    </row>
    <row r="547" spans="7:12" ht="15">
      <c r="G547" s="1"/>
      <c r="H547" s="1"/>
      <c r="I547" s="1"/>
      <c r="J547" s="1"/>
      <c r="K547" s="1"/>
      <c r="L547" s="1"/>
    </row>
    <row r="548" spans="7:12" ht="15">
      <c r="G548" s="1"/>
      <c r="H548" s="1"/>
      <c r="I548" s="1"/>
      <c r="J548" s="1"/>
      <c r="K548" s="1"/>
      <c r="L548" s="1"/>
    </row>
    <row r="549" spans="7:12" ht="15">
      <c r="G549" s="1"/>
      <c r="H549" s="1"/>
      <c r="I549" s="1"/>
      <c r="J549" s="1"/>
      <c r="K549" s="1"/>
      <c r="L549" s="1"/>
    </row>
    <row r="550" spans="7:12" ht="15">
      <c r="G550" s="1"/>
      <c r="H550" s="1"/>
      <c r="I550" s="1"/>
      <c r="J550" s="1"/>
      <c r="K550" s="1"/>
      <c r="L550" s="1"/>
    </row>
    <row r="551" spans="7:12" ht="15">
      <c r="G551" s="1"/>
      <c r="H551" s="1"/>
      <c r="I551" s="1"/>
      <c r="J551" s="1"/>
      <c r="K551" s="1"/>
      <c r="L551" s="1"/>
    </row>
    <row r="552" spans="7:12" ht="15">
      <c r="G552" s="1"/>
      <c r="H552" s="1"/>
      <c r="I552" s="1"/>
      <c r="J552" s="1"/>
      <c r="K552" s="1"/>
      <c r="L552" s="1"/>
    </row>
    <row r="553" spans="7:12" ht="15">
      <c r="G553" s="1"/>
      <c r="H553" s="1"/>
      <c r="I553" s="1"/>
      <c r="J553" s="1"/>
      <c r="K553" s="1"/>
      <c r="L553" s="1"/>
    </row>
    <row r="554" spans="7:12" ht="15">
      <c r="G554" s="1"/>
      <c r="H554" s="1"/>
      <c r="I554" s="1"/>
      <c r="J554" s="1"/>
      <c r="K554" s="1"/>
      <c r="L554" s="1"/>
    </row>
    <row r="555" spans="7:12" ht="15">
      <c r="G555" s="1"/>
      <c r="H555" s="1"/>
      <c r="I555" s="1"/>
      <c r="J555" s="1"/>
      <c r="K555" s="1"/>
      <c r="L555" s="1"/>
    </row>
    <row r="556" spans="7:12" ht="15">
      <c r="G556" s="1"/>
      <c r="H556" s="1"/>
      <c r="I556" s="1"/>
      <c r="J556" s="1"/>
      <c r="K556" s="1"/>
      <c r="L556" s="1"/>
    </row>
    <row r="557" spans="7:12" ht="15">
      <c r="G557" s="1"/>
      <c r="H557" s="1"/>
      <c r="I557" s="1"/>
      <c r="J557" s="1"/>
      <c r="K557" s="1"/>
      <c r="L557" s="1"/>
    </row>
    <row r="558" spans="7:12" ht="15">
      <c r="G558" s="1"/>
      <c r="H558" s="1"/>
      <c r="I558" s="1"/>
      <c r="J558" s="1"/>
      <c r="K558" s="1"/>
      <c r="L558" s="1"/>
    </row>
    <row r="559" spans="7:12" ht="15">
      <c r="G559" s="1"/>
      <c r="H559" s="1"/>
      <c r="I559" s="1"/>
      <c r="J559" s="1"/>
      <c r="K559" s="1"/>
      <c r="L559" s="1"/>
    </row>
    <row r="560" spans="7:12" ht="15">
      <c r="G560" s="1"/>
      <c r="H560" s="1"/>
      <c r="I560" s="1"/>
      <c r="J560" s="1"/>
      <c r="K560" s="1"/>
      <c r="L560" s="1"/>
    </row>
    <row r="561" spans="7:12" ht="15">
      <c r="G561" s="1"/>
      <c r="H561" s="1"/>
      <c r="I561" s="1"/>
      <c r="J561" s="1"/>
      <c r="K561" s="1"/>
      <c r="L561" s="1"/>
    </row>
    <row r="562" spans="7:12" ht="15">
      <c r="G562" s="1"/>
      <c r="H562" s="1"/>
      <c r="I562" s="1"/>
      <c r="J562" s="1"/>
      <c r="K562" s="1"/>
      <c r="L562" s="1"/>
    </row>
    <row r="563" spans="7:12" ht="15">
      <c r="G563" s="1"/>
      <c r="H563" s="1"/>
      <c r="I563" s="1"/>
      <c r="J563" s="1"/>
      <c r="K563" s="1"/>
      <c r="L563" s="1"/>
    </row>
    <row r="564" spans="7:12" ht="15">
      <c r="G564" s="1"/>
      <c r="H564" s="1"/>
      <c r="I564" s="1"/>
      <c r="J564" s="1"/>
      <c r="K564" s="1"/>
      <c r="L564" s="1"/>
    </row>
    <row r="565" spans="7:12" ht="15">
      <c r="G565" s="1"/>
      <c r="H565" s="1"/>
      <c r="I565" s="1"/>
      <c r="J565" s="1"/>
      <c r="K565" s="1"/>
      <c r="L565" s="1"/>
    </row>
    <row r="566" spans="7:12" ht="15">
      <c r="G566" s="1"/>
      <c r="H566" s="1"/>
      <c r="I566" s="1"/>
      <c r="J566" s="1"/>
      <c r="K566" s="1"/>
      <c r="L566" s="1"/>
    </row>
    <row r="567" spans="7:12" ht="15">
      <c r="G567" s="1"/>
      <c r="H567" s="1"/>
      <c r="I567" s="1"/>
      <c r="J567" s="1"/>
      <c r="K567" s="1"/>
      <c r="L567" s="1"/>
    </row>
    <row r="568" spans="7:12" ht="15">
      <c r="G568" s="1"/>
      <c r="H568" s="1"/>
      <c r="I568" s="1"/>
      <c r="J568" s="1"/>
      <c r="K568" s="1"/>
      <c r="L568" s="1"/>
    </row>
    <row r="569" spans="7:12" ht="15">
      <c r="G569" s="1"/>
      <c r="H569" s="1"/>
      <c r="I569" s="1"/>
      <c r="J569" s="1"/>
      <c r="K569" s="1"/>
      <c r="L569" s="1"/>
    </row>
    <row r="570" spans="7:12" ht="15">
      <c r="G570" s="1"/>
      <c r="H570" s="1"/>
      <c r="I570" s="1"/>
      <c r="J570" s="1"/>
      <c r="K570" s="1"/>
      <c r="L570" s="1"/>
    </row>
    <row r="571" spans="7:12" ht="15">
      <c r="G571" s="1"/>
      <c r="H571" s="1"/>
      <c r="I571" s="1"/>
      <c r="J571" s="1"/>
      <c r="K571" s="1"/>
      <c r="L571" s="1"/>
    </row>
    <row r="572" spans="7:12" ht="15">
      <c r="G572" s="1"/>
      <c r="H572" s="1"/>
      <c r="I572" s="1"/>
      <c r="J572" s="1"/>
      <c r="K572" s="1"/>
      <c r="L572" s="1"/>
    </row>
    <row r="573" spans="7:12" ht="15">
      <c r="G573" s="1"/>
      <c r="H573" s="1"/>
      <c r="I573" s="1"/>
      <c r="J573" s="1"/>
      <c r="K573" s="1"/>
      <c r="L573" s="1"/>
    </row>
    <row r="574" spans="7:12" ht="15">
      <c r="G574" s="1"/>
      <c r="H574" s="1"/>
      <c r="I574" s="1"/>
      <c r="J574" s="1"/>
      <c r="K574" s="1"/>
      <c r="L574" s="1"/>
    </row>
    <row r="575" spans="7:12" ht="15">
      <c r="G575" s="1"/>
      <c r="H575" s="1"/>
      <c r="I575" s="1"/>
      <c r="J575" s="1"/>
      <c r="K575" s="1"/>
      <c r="L575" s="1"/>
    </row>
    <row r="576" spans="7:12" ht="15">
      <c r="G576" s="1"/>
      <c r="H576" s="1"/>
      <c r="I576" s="1"/>
      <c r="J576" s="1"/>
      <c r="K576" s="1"/>
      <c r="L576" s="1"/>
    </row>
    <row r="577" spans="7:12" ht="15">
      <c r="G577" s="1"/>
      <c r="H577" s="1"/>
      <c r="I577" s="1"/>
      <c r="J577" s="1"/>
      <c r="K577" s="1"/>
      <c r="L577" s="1"/>
    </row>
    <row r="578" spans="7:12" ht="15">
      <c r="G578" s="1"/>
      <c r="H578" s="1"/>
      <c r="I578" s="1"/>
      <c r="J578" s="1"/>
      <c r="K578" s="1"/>
      <c r="L578" s="1"/>
    </row>
    <row r="579" spans="7:12" ht="15">
      <c r="G579" s="1"/>
      <c r="H579" s="1"/>
      <c r="I579" s="1"/>
      <c r="J579" s="1"/>
      <c r="K579" s="1"/>
      <c r="L579" s="1"/>
    </row>
    <row r="580" spans="7:12" ht="15">
      <c r="G580" s="1"/>
      <c r="H580" s="1"/>
      <c r="I580" s="1"/>
      <c r="J580" s="1"/>
      <c r="K580" s="1"/>
      <c r="L580" s="1"/>
    </row>
    <row r="581" spans="7:12" ht="15">
      <c r="G581" s="1"/>
      <c r="H581" s="1"/>
      <c r="I581" s="1"/>
      <c r="J581" s="1"/>
      <c r="K581" s="1"/>
      <c r="L581" s="1"/>
    </row>
    <row r="582" spans="7:12" ht="15">
      <c r="G582" s="1"/>
      <c r="H582" s="1"/>
      <c r="I582" s="1"/>
      <c r="J582" s="1"/>
      <c r="K582" s="1"/>
      <c r="L582" s="1"/>
    </row>
    <row r="583" spans="7:12" ht="15">
      <c r="G583" s="1"/>
      <c r="H583" s="1"/>
      <c r="I583" s="1"/>
      <c r="J583" s="1"/>
      <c r="K583" s="1"/>
      <c r="L583" s="1"/>
    </row>
    <row r="584" spans="7:12" ht="15">
      <c r="G584" s="1"/>
      <c r="H584" s="1"/>
      <c r="I584" s="1"/>
      <c r="J584" s="1"/>
      <c r="K584" s="1"/>
      <c r="L584" s="1"/>
    </row>
    <row r="585" spans="7:12" ht="15">
      <c r="G585" s="1"/>
      <c r="H585" s="1"/>
      <c r="I585" s="1"/>
      <c r="J585" s="1"/>
      <c r="K585" s="1"/>
      <c r="L585" s="1"/>
    </row>
    <row r="586" spans="7:12" ht="15">
      <c r="G586" s="1"/>
      <c r="H586" s="1"/>
      <c r="I586" s="1"/>
      <c r="J586" s="1"/>
      <c r="K586" s="1"/>
      <c r="L586" s="1"/>
    </row>
    <row r="587" spans="7:12" ht="15">
      <c r="G587" s="1"/>
      <c r="H587" s="1"/>
      <c r="I587" s="1"/>
      <c r="J587" s="1"/>
      <c r="K587" s="1"/>
      <c r="L587" s="1"/>
    </row>
    <row r="588" spans="7:12" ht="15">
      <c r="G588" s="1"/>
      <c r="H588" s="1"/>
      <c r="I588" s="1"/>
      <c r="J588" s="1"/>
      <c r="K588" s="1"/>
      <c r="L588" s="1"/>
    </row>
    <row r="589" spans="7:12" ht="15">
      <c r="G589" s="1"/>
      <c r="H589" s="1"/>
      <c r="I589" s="1"/>
      <c r="J589" s="1"/>
      <c r="K589" s="1"/>
      <c r="L589" s="1"/>
    </row>
    <row r="590" spans="7:12" ht="15">
      <c r="G590" s="1"/>
      <c r="H590" s="1"/>
      <c r="I590" s="1"/>
      <c r="J590" s="1"/>
      <c r="K590" s="1"/>
      <c r="L590" s="1"/>
    </row>
    <row r="591" spans="7:12" ht="15">
      <c r="G591" s="1"/>
      <c r="H591" s="1"/>
      <c r="I591" s="1"/>
      <c r="J591" s="1"/>
      <c r="K591" s="1"/>
      <c r="L591" s="1"/>
    </row>
    <row r="592" spans="7:12" ht="15">
      <c r="G592" s="1"/>
      <c r="H592" s="1"/>
      <c r="I592" s="1"/>
      <c r="J592" s="1"/>
      <c r="K592" s="1"/>
      <c r="L592" s="1"/>
    </row>
    <row r="593" spans="7:12" ht="15">
      <c r="G593" s="1"/>
      <c r="H593" s="1"/>
      <c r="I593" s="1"/>
      <c r="J593" s="1"/>
      <c r="K593" s="1"/>
      <c r="L593" s="1"/>
    </row>
    <row r="594" spans="7:12" ht="15">
      <c r="G594" s="1"/>
      <c r="H594" s="1"/>
      <c r="I594" s="1"/>
      <c r="J594" s="1"/>
      <c r="K594" s="1"/>
      <c r="L594" s="1"/>
    </row>
    <row r="595" spans="7:12" ht="15">
      <c r="G595" s="1"/>
      <c r="H595" s="1"/>
      <c r="I595" s="1"/>
      <c r="J595" s="1"/>
      <c r="K595" s="1"/>
      <c r="L595" s="1"/>
    </row>
    <row r="596" spans="7:12" ht="15">
      <c r="G596" s="1"/>
      <c r="H596" s="1"/>
      <c r="I596" s="1"/>
      <c r="J596" s="1"/>
      <c r="K596" s="1"/>
      <c r="L596" s="1"/>
    </row>
    <row r="597" spans="7:12" ht="15">
      <c r="G597" s="1"/>
      <c r="H597" s="1"/>
      <c r="I597" s="1"/>
      <c r="J597" s="1"/>
      <c r="K597" s="1"/>
      <c r="L597" s="1"/>
    </row>
    <row r="598" spans="7:12" ht="15">
      <c r="G598" s="1"/>
      <c r="H598" s="1"/>
      <c r="I598" s="1"/>
      <c r="J598" s="1"/>
      <c r="K598" s="1"/>
      <c r="L598" s="1"/>
    </row>
    <row r="599" spans="7:12" ht="15">
      <c r="G599" s="1"/>
      <c r="H599" s="1"/>
      <c r="I599" s="1"/>
      <c r="J599" s="1"/>
      <c r="K599" s="1"/>
      <c r="L599" s="1"/>
    </row>
    <row r="600" spans="7:12" ht="15">
      <c r="G600" s="1"/>
      <c r="H600" s="1"/>
      <c r="I600" s="1"/>
      <c r="J600" s="1"/>
      <c r="K600" s="1"/>
      <c r="L600" s="1"/>
    </row>
    <row r="601" spans="7:12" ht="15">
      <c r="G601" s="1"/>
      <c r="H601" s="1"/>
      <c r="I601" s="1"/>
      <c r="J601" s="1"/>
      <c r="K601" s="1"/>
      <c r="L601" s="1"/>
    </row>
    <row r="602" spans="7:12" ht="15">
      <c r="G602" s="1"/>
      <c r="H602" s="1"/>
      <c r="I602" s="1"/>
      <c r="J602" s="1"/>
      <c r="K602" s="1"/>
      <c r="L602" s="1"/>
    </row>
    <row r="603" spans="7:12" ht="15">
      <c r="G603" s="1"/>
      <c r="H603" s="1"/>
      <c r="I603" s="1"/>
      <c r="J603" s="1"/>
      <c r="K603" s="1"/>
      <c r="L603" s="1"/>
    </row>
    <row r="604" spans="7:12" ht="15">
      <c r="G604" s="1"/>
      <c r="H604" s="1"/>
      <c r="I604" s="1"/>
      <c r="J604" s="1"/>
      <c r="K604" s="1"/>
      <c r="L604" s="1"/>
    </row>
    <row r="605" spans="7:12" ht="15">
      <c r="G605" s="1"/>
      <c r="H605" s="1"/>
      <c r="I605" s="1"/>
      <c r="J605" s="1"/>
      <c r="K605" s="1"/>
      <c r="L605" s="1"/>
    </row>
    <row r="606" spans="7:12" ht="15">
      <c r="G606" s="1"/>
      <c r="H606" s="1"/>
      <c r="I606" s="1"/>
      <c r="J606" s="1"/>
      <c r="K606" s="1"/>
      <c r="L606" s="1"/>
    </row>
    <row r="607" spans="7:12" ht="15">
      <c r="G607" s="1"/>
      <c r="H607" s="1"/>
      <c r="I607" s="1"/>
      <c r="J607" s="1"/>
      <c r="K607" s="1"/>
      <c r="L607" s="1"/>
    </row>
    <row r="608" spans="7:12" ht="15">
      <c r="G608" s="1"/>
      <c r="H608" s="1"/>
      <c r="I608" s="1"/>
      <c r="J608" s="1"/>
      <c r="K608" s="1"/>
      <c r="L608" s="1"/>
    </row>
    <row r="609" spans="7:12" ht="15">
      <c r="G609" s="1"/>
      <c r="H609" s="1"/>
      <c r="I609" s="1"/>
      <c r="J609" s="1"/>
      <c r="K609" s="1"/>
      <c r="L609" s="1"/>
    </row>
    <row r="610" spans="7:12" ht="15">
      <c r="G610" s="1"/>
      <c r="H610" s="1"/>
      <c r="I610" s="1"/>
      <c r="J610" s="1"/>
      <c r="K610" s="1"/>
      <c r="L610" s="1"/>
    </row>
    <row r="611" spans="7:12" ht="15">
      <c r="G611" s="1"/>
      <c r="H611" s="1"/>
      <c r="I611" s="1"/>
      <c r="J611" s="1"/>
      <c r="K611" s="1"/>
      <c r="L611" s="1"/>
    </row>
    <row r="612" spans="7:12" ht="15">
      <c r="G612" s="1"/>
      <c r="H612" s="1"/>
      <c r="I612" s="1"/>
      <c r="J612" s="1"/>
      <c r="K612" s="1"/>
      <c r="L612" s="1"/>
    </row>
    <row r="613" spans="7:12" ht="15">
      <c r="G613" s="1"/>
      <c r="H613" s="1"/>
      <c r="I613" s="1"/>
      <c r="J613" s="1"/>
      <c r="K613" s="1"/>
      <c r="L613" s="1"/>
    </row>
    <row r="614" spans="7:12" ht="15">
      <c r="G614" s="1"/>
      <c r="H614" s="1"/>
      <c r="I614" s="1"/>
      <c r="J614" s="1"/>
      <c r="K614" s="1"/>
      <c r="L614" s="1"/>
    </row>
    <row r="615" spans="7:12" ht="15">
      <c r="G615" s="1"/>
      <c r="H615" s="1"/>
      <c r="I615" s="1"/>
      <c r="J615" s="1"/>
      <c r="K615" s="1"/>
      <c r="L615" s="1"/>
    </row>
    <row r="616" spans="7:12" ht="15">
      <c r="G616" s="1"/>
      <c r="H616" s="1"/>
      <c r="I616" s="1"/>
      <c r="J616" s="1"/>
      <c r="K616" s="1"/>
      <c r="L616" s="1"/>
    </row>
    <row r="617" spans="7:12" ht="15">
      <c r="G617" s="1"/>
      <c r="H617" s="1"/>
      <c r="I617" s="1"/>
      <c r="J617" s="1"/>
      <c r="K617" s="1"/>
      <c r="L617" s="1"/>
    </row>
    <row r="618" spans="7:12" ht="15">
      <c r="G618" s="1"/>
      <c r="H618" s="1"/>
      <c r="I618" s="1"/>
      <c r="J618" s="1"/>
      <c r="K618" s="1"/>
      <c r="L618" s="1"/>
    </row>
    <row r="619" spans="7:12" ht="15">
      <c r="G619" s="1"/>
      <c r="H619" s="1"/>
      <c r="I619" s="1"/>
      <c r="J619" s="1"/>
      <c r="K619" s="1"/>
      <c r="L619" s="1"/>
    </row>
    <row r="620" spans="7:12" ht="15">
      <c r="G620" s="1"/>
      <c r="H620" s="1"/>
      <c r="I620" s="1"/>
      <c r="J620" s="1"/>
      <c r="K620" s="1"/>
      <c r="L620" s="1"/>
    </row>
    <row r="621" spans="7:12" ht="15">
      <c r="G621" s="1"/>
      <c r="H621" s="1"/>
      <c r="I621" s="1"/>
      <c r="J621" s="1"/>
      <c r="K621" s="1"/>
      <c r="L621" s="1"/>
    </row>
    <row r="622" spans="7:12" ht="15">
      <c r="G622" s="1"/>
      <c r="H622" s="1"/>
      <c r="I622" s="1"/>
      <c r="J622" s="1"/>
      <c r="K622" s="1"/>
      <c r="L622" s="1"/>
    </row>
    <row r="623" spans="7:12" ht="15">
      <c r="G623" s="1"/>
      <c r="H623" s="1"/>
      <c r="I623" s="1"/>
      <c r="J623" s="1"/>
      <c r="K623" s="1"/>
      <c r="L623" s="1"/>
    </row>
    <row r="624" spans="7:12" ht="15">
      <c r="G624" s="1"/>
      <c r="H624" s="1"/>
      <c r="I624" s="1"/>
      <c r="J624" s="1"/>
      <c r="K624" s="1"/>
      <c r="L624" s="1"/>
    </row>
    <row r="625" spans="7:12" ht="15">
      <c r="G625" s="1"/>
      <c r="H625" s="1"/>
      <c r="I625" s="1"/>
      <c r="J625" s="1"/>
      <c r="K625" s="1"/>
      <c r="L625" s="1"/>
    </row>
    <row r="626" spans="7:12" ht="15">
      <c r="G626" s="1"/>
      <c r="H626" s="1"/>
      <c r="I626" s="1"/>
      <c r="J626" s="1"/>
      <c r="K626" s="1"/>
      <c r="L626" s="1"/>
    </row>
    <row r="627" spans="7:12" ht="15">
      <c r="G627" s="1"/>
      <c r="H627" s="1"/>
      <c r="I627" s="1"/>
      <c r="J627" s="1"/>
      <c r="K627" s="1"/>
      <c r="L627" s="1"/>
    </row>
    <row r="628" spans="7:12" ht="15">
      <c r="G628" s="1"/>
      <c r="H628" s="1"/>
      <c r="I628" s="1"/>
      <c r="J628" s="1"/>
      <c r="K628" s="1"/>
      <c r="L628" s="1"/>
    </row>
    <row r="629" spans="7:12" ht="15">
      <c r="G629" s="1"/>
      <c r="H629" s="1"/>
      <c r="I629" s="1"/>
      <c r="J629" s="1"/>
      <c r="K629" s="1"/>
      <c r="L629" s="1"/>
    </row>
    <row r="630" spans="7:12" ht="15">
      <c r="G630" s="1"/>
      <c r="H630" s="1"/>
      <c r="I630" s="1"/>
      <c r="J630" s="1"/>
      <c r="K630" s="1"/>
      <c r="L630" s="1"/>
    </row>
    <row r="631" spans="7:12" ht="15">
      <c r="G631" s="1"/>
      <c r="H631" s="1"/>
      <c r="I631" s="1"/>
      <c r="J631" s="1"/>
      <c r="K631" s="1"/>
      <c r="L631" s="1"/>
    </row>
    <row r="632" spans="7:12" ht="15">
      <c r="G632" s="1"/>
      <c r="H632" s="1"/>
      <c r="I632" s="1"/>
      <c r="J632" s="1"/>
      <c r="K632" s="1"/>
      <c r="L632" s="1"/>
    </row>
    <row r="633" spans="7:12" ht="15">
      <c r="G633" s="1"/>
      <c r="H633" s="1"/>
      <c r="I633" s="1"/>
      <c r="J633" s="1"/>
      <c r="K633" s="1"/>
      <c r="L633" s="1"/>
    </row>
    <row r="634" spans="7:12" ht="15">
      <c r="G634" s="1"/>
      <c r="H634" s="1"/>
      <c r="I634" s="1"/>
      <c r="J634" s="1"/>
      <c r="K634" s="1"/>
      <c r="L634" s="1"/>
    </row>
    <row r="635" spans="7:12" ht="15">
      <c r="G635" s="1"/>
      <c r="H635" s="1"/>
      <c r="I635" s="1"/>
      <c r="J635" s="1"/>
      <c r="K635" s="1"/>
      <c r="L635" s="1"/>
    </row>
    <row r="636" spans="7:12" ht="15">
      <c r="G636" s="1"/>
      <c r="H636" s="1"/>
      <c r="I636" s="1"/>
      <c r="J636" s="1"/>
      <c r="K636" s="1"/>
      <c r="L636" s="1"/>
    </row>
    <row r="637" spans="7:12" ht="15">
      <c r="G637" s="1"/>
      <c r="H637" s="1"/>
      <c r="I637" s="1"/>
      <c r="J637" s="1"/>
      <c r="K637" s="1"/>
      <c r="L637" s="1"/>
    </row>
    <row r="638" spans="7:12" ht="15">
      <c r="G638" s="1"/>
      <c r="H638" s="1"/>
      <c r="I638" s="1"/>
      <c r="J638" s="1"/>
      <c r="K638" s="1"/>
      <c r="L638" s="1"/>
    </row>
    <row r="639" spans="7:12" ht="15">
      <c r="G639" s="1"/>
      <c r="H639" s="1"/>
      <c r="I639" s="1"/>
      <c r="J639" s="1"/>
      <c r="K639" s="1"/>
      <c r="L639" s="1"/>
    </row>
    <row r="640" spans="7:12" ht="15">
      <c r="G640" s="1"/>
      <c r="H640" s="1"/>
      <c r="I640" s="1"/>
      <c r="J640" s="1"/>
      <c r="K640" s="1"/>
      <c r="L640" s="1"/>
    </row>
    <row r="641" spans="7:12" ht="15">
      <c r="G641" s="1"/>
      <c r="H641" s="1"/>
      <c r="I641" s="1"/>
      <c r="J641" s="1"/>
      <c r="K641" s="1"/>
      <c r="L641" s="1"/>
    </row>
    <row r="642" spans="7:12" ht="15">
      <c r="G642" s="1"/>
      <c r="H642" s="1"/>
      <c r="I642" s="1"/>
      <c r="J642" s="1"/>
      <c r="K642" s="1"/>
      <c r="L642" s="1"/>
    </row>
    <row r="643" spans="7:12" ht="15">
      <c r="G643" s="1"/>
      <c r="H643" s="1"/>
      <c r="I643" s="1"/>
      <c r="J643" s="1"/>
      <c r="K643" s="1"/>
      <c r="L643" s="1"/>
    </row>
    <row r="644" spans="7:12" ht="15">
      <c r="G644" s="1"/>
      <c r="H644" s="1"/>
      <c r="I644" s="1"/>
      <c r="J644" s="1"/>
      <c r="K644" s="1"/>
      <c r="L644" s="1"/>
    </row>
    <row r="645" spans="7:12" ht="15">
      <c r="G645" s="1"/>
      <c r="H645" s="1"/>
      <c r="I645" s="1"/>
      <c r="J645" s="1"/>
      <c r="K645" s="1"/>
      <c r="L645" s="1"/>
    </row>
    <row r="646" spans="7:12" ht="15">
      <c r="G646" s="1"/>
      <c r="H646" s="1"/>
      <c r="I646" s="1"/>
      <c r="J646" s="1"/>
      <c r="K646" s="1"/>
      <c r="L646" s="1"/>
    </row>
    <row r="647" spans="7:12" ht="15">
      <c r="G647" s="1"/>
      <c r="H647" s="1"/>
      <c r="I647" s="1"/>
      <c r="J647" s="1"/>
      <c r="K647" s="1"/>
      <c r="L647" s="1"/>
    </row>
    <row r="648" spans="7:12" ht="15">
      <c r="G648" s="1"/>
      <c r="H648" s="1"/>
      <c r="I648" s="1"/>
      <c r="J648" s="1"/>
      <c r="K648" s="1"/>
      <c r="L648" s="1"/>
    </row>
    <row r="649" spans="7:12" ht="15">
      <c r="G649" s="1"/>
      <c r="H649" s="1"/>
      <c r="I649" s="1"/>
      <c r="J649" s="1"/>
      <c r="K649" s="1"/>
      <c r="L649" s="1"/>
    </row>
    <row r="650" spans="7:12" ht="15">
      <c r="G650" s="1"/>
      <c r="H650" s="1"/>
      <c r="I650" s="1"/>
      <c r="J650" s="1"/>
      <c r="K650" s="1"/>
      <c r="L650" s="1"/>
    </row>
    <row r="651" spans="7:12" ht="15">
      <c r="G651" s="1"/>
      <c r="H651" s="1"/>
      <c r="I651" s="1"/>
      <c r="J651" s="1"/>
      <c r="K651" s="1"/>
      <c r="L651" s="1"/>
    </row>
    <row r="652" spans="7:12" ht="15">
      <c r="G652" s="1"/>
      <c r="H652" s="1"/>
      <c r="I652" s="1"/>
      <c r="J652" s="1"/>
      <c r="K652" s="1"/>
      <c r="L652" s="1"/>
    </row>
    <row r="653" spans="7:12" ht="15">
      <c r="G653" s="1"/>
      <c r="H653" s="1"/>
      <c r="I653" s="1"/>
      <c r="J653" s="1"/>
      <c r="K653" s="1"/>
      <c r="L653" s="1"/>
    </row>
    <row r="654" spans="7:12" ht="15">
      <c r="G654" s="1"/>
      <c r="H654" s="1"/>
      <c r="I654" s="1"/>
      <c r="J654" s="1"/>
      <c r="K654" s="1"/>
      <c r="L654" s="1"/>
    </row>
    <row r="655" spans="7:12" ht="15">
      <c r="G655" s="1"/>
      <c r="H655" s="1"/>
      <c r="I655" s="1"/>
      <c r="J655" s="1"/>
      <c r="K655" s="1"/>
      <c r="L655" s="1"/>
    </row>
    <row r="656" spans="7:12" ht="15">
      <c r="G656" s="1"/>
      <c r="H656" s="1"/>
      <c r="I656" s="1"/>
      <c r="J656" s="1"/>
      <c r="K656" s="1"/>
      <c r="L656" s="1"/>
    </row>
    <row r="657" spans="7:12" ht="15">
      <c r="G657" s="1"/>
      <c r="H657" s="1"/>
      <c r="I657" s="1"/>
      <c r="J657" s="1"/>
      <c r="K657" s="1"/>
      <c r="L657" s="1"/>
    </row>
    <row r="658" spans="7:12" ht="15">
      <c r="G658" s="1"/>
      <c r="H658" s="1"/>
      <c r="I658" s="1"/>
      <c r="J658" s="1"/>
      <c r="K658" s="1"/>
      <c r="L658" s="1"/>
    </row>
    <row r="659" spans="7:12" ht="15">
      <c r="G659" s="1"/>
      <c r="H659" s="1"/>
      <c r="I659" s="1"/>
      <c r="J659" s="1"/>
      <c r="K659" s="1"/>
      <c r="L659" s="1"/>
    </row>
    <row r="660" spans="7:12" ht="15">
      <c r="G660" s="1"/>
      <c r="H660" s="1"/>
      <c r="I660" s="1"/>
      <c r="J660" s="1"/>
      <c r="K660" s="1"/>
      <c r="L660" s="1"/>
    </row>
    <row r="661" spans="7:12" ht="15">
      <c r="G661" s="1"/>
      <c r="H661" s="1"/>
      <c r="I661" s="1"/>
      <c r="J661" s="1"/>
      <c r="K661" s="1"/>
      <c r="L661" s="1"/>
    </row>
    <row r="662" spans="7:12" ht="15">
      <c r="G662" s="1"/>
      <c r="H662" s="1"/>
      <c r="I662" s="1"/>
      <c r="J662" s="1"/>
      <c r="K662" s="1"/>
      <c r="L662" s="1"/>
    </row>
    <row r="663" spans="7:12" ht="15">
      <c r="G663" s="1"/>
      <c r="H663" s="1"/>
      <c r="I663" s="1"/>
      <c r="J663" s="1"/>
      <c r="K663" s="1"/>
      <c r="L663" s="1"/>
    </row>
    <row r="664" spans="7:12" ht="15">
      <c r="G664" s="1"/>
      <c r="H664" s="1"/>
      <c r="I664" s="1"/>
      <c r="J664" s="1"/>
      <c r="K664" s="1"/>
      <c r="L664" s="1"/>
    </row>
    <row r="665" spans="7:12" ht="15">
      <c r="G665" s="1"/>
      <c r="H665" s="1"/>
      <c r="I665" s="1"/>
      <c r="J665" s="1"/>
      <c r="K665" s="1"/>
      <c r="L665" s="1"/>
    </row>
    <row r="666" spans="7:12" ht="15">
      <c r="G666" s="1"/>
      <c r="H666" s="1"/>
      <c r="I666" s="1"/>
      <c r="J666" s="1"/>
      <c r="K666" s="1"/>
      <c r="L666" s="1"/>
    </row>
    <row r="667" spans="7:12" ht="15">
      <c r="G667" s="1"/>
      <c r="H667" s="1"/>
      <c r="I667" s="1"/>
      <c r="J667" s="1"/>
      <c r="K667" s="1"/>
      <c r="L667" s="1"/>
    </row>
    <row r="668" spans="7:12" ht="15">
      <c r="G668" s="1"/>
      <c r="H668" s="1"/>
      <c r="I668" s="1"/>
      <c r="J668" s="1"/>
      <c r="K668" s="1"/>
      <c r="L668" s="1"/>
    </row>
    <row r="669" spans="7:12" ht="15">
      <c r="G669" s="1"/>
      <c r="H669" s="1"/>
      <c r="I669" s="1"/>
      <c r="J669" s="1"/>
      <c r="K669" s="1"/>
      <c r="L669" s="1"/>
    </row>
    <row r="670" spans="7:12" ht="15">
      <c r="G670" s="1"/>
      <c r="H670" s="1"/>
      <c r="I670" s="1"/>
      <c r="J670" s="1"/>
      <c r="K670" s="1"/>
      <c r="L670" s="1"/>
    </row>
    <row r="671" spans="7:12" ht="15">
      <c r="G671" s="1"/>
      <c r="H671" s="1"/>
      <c r="I671" s="1"/>
      <c r="J671" s="1"/>
      <c r="K671" s="1"/>
      <c r="L671" s="1"/>
    </row>
    <row r="672" spans="7:12" ht="15">
      <c r="G672" s="1"/>
      <c r="H672" s="1"/>
      <c r="I672" s="1"/>
      <c r="J672" s="1"/>
      <c r="K672" s="1"/>
      <c r="L672" s="1"/>
    </row>
    <row r="673" spans="7:12" ht="15">
      <c r="G673" s="1"/>
      <c r="H673" s="1"/>
      <c r="I673" s="1"/>
      <c r="J673" s="1"/>
      <c r="K673" s="1"/>
      <c r="L673" s="1"/>
    </row>
    <row r="674" spans="7:12" ht="15">
      <c r="G674" s="1"/>
      <c r="H674" s="1"/>
      <c r="I674" s="1"/>
      <c r="J674" s="1"/>
      <c r="K674" s="1"/>
      <c r="L674" s="1"/>
    </row>
    <row r="675" spans="7:12" ht="15">
      <c r="G675" s="1"/>
      <c r="H675" s="1"/>
      <c r="I675" s="1"/>
      <c r="J675" s="1"/>
      <c r="K675" s="1"/>
      <c r="L675" s="1"/>
    </row>
    <row r="676" spans="7:12" ht="15">
      <c r="G676" s="1"/>
      <c r="H676" s="1"/>
      <c r="I676" s="1"/>
      <c r="J676" s="1"/>
      <c r="K676" s="1"/>
      <c r="L676" s="1"/>
    </row>
    <row r="677" spans="7:12" ht="15">
      <c r="G677" s="1"/>
      <c r="H677" s="1"/>
      <c r="I677" s="1"/>
      <c r="J677" s="1"/>
      <c r="K677" s="1"/>
      <c r="L677" s="1"/>
    </row>
    <row r="678" spans="7:12" ht="15">
      <c r="G678" s="1"/>
      <c r="H678" s="1"/>
      <c r="I678" s="1"/>
      <c r="J678" s="1"/>
      <c r="K678" s="1"/>
      <c r="L678" s="1"/>
    </row>
    <row r="679" spans="7:12" ht="15">
      <c r="G679" s="1"/>
      <c r="H679" s="1"/>
      <c r="I679" s="1"/>
      <c r="J679" s="1"/>
      <c r="K679" s="1"/>
      <c r="L679" s="1"/>
    </row>
    <row r="680" spans="7:12" ht="15">
      <c r="G680" s="1"/>
      <c r="H680" s="1"/>
      <c r="I680" s="1"/>
      <c r="J680" s="1"/>
      <c r="K680" s="1"/>
      <c r="L680" s="1"/>
    </row>
    <row r="681" spans="7:12" ht="15">
      <c r="G681" s="1"/>
      <c r="H681" s="1"/>
      <c r="I681" s="1"/>
      <c r="J681" s="1"/>
      <c r="K681" s="1"/>
      <c r="L681" s="1"/>
    </row>
    <row r="682" spans="7:12" ht="15">
      <c r="G682" s="1"/>
      <c r="H682" s="1"/>
      <c r="I682" s="1"/>
      <c r="J682" s="1"/>
      <c r="K682" s="1"/>
      <c r="L682" s="1"/>
    </row>
    <row r="683" spans="7:12" ht="15">
      <c r="G683" s="1"/>
      <c r="H683" s="1"/>
      <c r="I683" s="1"/>
      <c r="J683" s="1"/>
      <c r="K683" s="1"/>
      <c r="L683" s="1"/>
    </row>
    <row r="684" spans="7:12" ht="15">
      <c r="G684" s="1"/>
      <c r="H684" s="1"/>
      <c r="I684" s="1"/>
      <c r="J684" s="1"/>
      <c r="K684" s="1"/>
      <c r="L684" s="1"/>
    </row>
    <row r="685" spans="7:12" ht="15">
      <c r="G685" s="1"/>
      <c r="H685" s="1"/>
      <c r="I685" s="1"/>
      <c r="J685" s="1"/>
      <c r="K685" s="1"/>
      <c r="L685" s="1"/>
    </row>
    <row r="686" spans="7:12" ht="15">
      <c r="G686" s="1"/>
      <c r="H686" s="1"/>
      <c r="I686" s="1"/>
      <c r="J686" s="1"/>
      <c r="K686" s="1"/>
      <c r="L686" s="1"/>
    </row>
    <row r="687" spans="7:12" ht="15">
      <c r="G687" s="1"/>
      <c r="H687" s="1"/>
      <c r="I687" s="1"/>
      <c r="J687" s="1"/>
      <c r="K687" s="1"/>
      <c r="L687" s="1"/>
    </row>
    <row r="688" spans="7:12" ht="15">
      <c r="G688" s="1"/>
      <c r="H688" s="1"/>
      <c r="I688" s="1"/>
      <c r="J688" s="1"/>
      <c r="K688" s="1"/>
      <c r="L688" s="1"/>
    </row>
    <row r="689" spans="7:12" ht="15">
      <c r="G689" s="1"/>
      <c r="H689" s="1"/>
      <c r="I689" s="1"/>
      <c r="J689" s="1"/>
      <c r="K689" s="1"/>
      <c r="L689" s="1"/>
    </row>
    <row r="690" spans="7:12" ht="15">
      <c r="G690" s="1"/>
      <c r="H690" s="1"/>
      <c r="I690" s="1"/>
      <c r="J690" s="1"/>
      <c r="K690" s="1"/>
      <c r="L690" s="1"/>
    </row>
    <row r="691" spans="7:12" ht="15">
      <c r="G691" s="1"/>
      <c r="H691" s="1"/>
      <c r="I691" s="1"/>
      <c r="J691" s="1"/>
      <c r="K691" s="1"/>
      <c r="L691" s="1"/>
    </row>
    <row r="692" spans="7:12" ht="15">
      <c r="G692" s="1"/>
      <c r="H692" s="1"/>
      <c r="I692" s="1"/>
      <c r="J692" s="1"/>
      <c r="K692" s="1"/>
      <c r="L692" s="1"/>
    </row>
    <row r="693" spans="7:12" ht="15">
      <c r="G693" s="1"/>
      <c r="H693" s="1"/>
      <c r="I693" s="1"/>
      <c r="J693" s="1"/>
      <c r="K693" s="1"/>
      <c r="L693" s="1"/>
    </row>
    <row r="694" spans="7:12" ht="15">
      <c r="G694" s="1"/>
      <c r="H694" s="1"/>
      <c r="I694" s="1"/>
      <c r="J694" s="1"/>
      <c r="K694" s="1"/>
      <c r="L694" s="1"/>
    </row>
    <row r="695" spans="7:12" ht="15">
      <c r="G695" s="1"/>
      <c r="H695" s="1"/>
      <c r="I695" s="1"/>
      <c r="J695" s="1"/>
      <c r="K695" s="1"/>
      <c r="L695" s="1"/>
    </row>
    <row r="696" spans="7:12" ht="15">
      <c r="G696" s="1"/>
      <c r="H696" s="1"/>
      <c r="I696" s="1"/>
      <c r="J696" s="1"/>
      <c r="K696" s="1"/>
      <c r="L696" s="1"/>
    </row>
    <row r="697" spans="7:12" ht="15">
      <c r="G697" s="1"/>
      <c r="H697" s="1"/>
      <c r="I697" s="1"/>
      <c r="J697" s="1"/>
      <c r="K697" s="1"/>
      <c r="L697" s="1"/>
    </row>
    <row r="698" spans="7:12" ht="15">
      <c r="G698" s="1"/>
      <c r="H698" s="1"/>
      <c r="I698" s="1"/>
      <c r="J698" s="1"/>
      <c r="K698" s="1"/>
      <c r="L698" s="1"/>
    </row>
    <row r="699" spans="7:12" ht="15">
      <c r="G699" s="1"/>
      <c r="H699" s="1"/>
      <c r="I699" s="1"/>
      <c r="J699" s="1"/>
      <c r="K699" s="1"/>
      <c r="L699" s="1"/>
    </row>
    <row r="700" spans="7:12" ht="15">
      <c r="G700" s="1"/>
      <c r="H700" s="1"/>
      <c r="I700" s="1"/>
      <c r="J700" s="1"/>
      <c r="K700" s="1"/>
      <c r="L700" s="1"/>
    </row>
    <row r="701" spans="7:12" ht="15">
      <c r="G701" s="1"/>
      <c r="H701" s="1"/>
      <c r="I701" s="1"/>
      <c r="J701" s="1"/>
      <c r="K701" s="1"/>
      <c r="L701" s="1"/>
    </row>
    <row r="702" spans="7:12" ht="15">
      <c r="G702" s="1"/>
      <c r="H702" s="1"/>
      <c r="I702" s="1"/>
      <c r="J702" s="1"/>
      <c r="K702" s="1"/>
      <c r="L702" s="1"/>
    </row>
    <row r="703" spans="7:12" ht="15">
      <c r="G703" s="1"/>
      <c r="H703" s="1"/>
      <c r="I703" s="1"/>
      <c r="J703" s="1"/>
      <c r="K703" s="1"/>
      <c r="L703" s="1"/>
    </row>
    <row r="704" spans="7:12" ht="15">
      <c r="G704" s="1"/>
      <c r="H704" s="1"/>
      <c r="I704" s="1"/>
      <c r="J704" s="1"/>
      <c r="K704" s="1"/>
      <c r="L704" s="1"/>
    </row>
    <row r="705" spans="7:12" ht="15">
      <c r="G705" s="1"/>
      <c r="H705" s="1"/>
      <c r="I705" s="1"/>
      <c r="J705" s="1"/>
      <c r="K705" s="1"/>
      <c r="L705" s="1"/>
    </row>
    <row r="706" spans="7:12" ht="15">
      <c r="G706" s="1"/>
      <c r="H706" s="1"/>
      <c r="I706" s="1"/>
      <c r="J706" s="1"/>
      <c r="K706" s="1"/>
      <c r="L706" s="1"/>
    </row>
    <row r="707" spans="7:12" ht="15">
      <c r="G707" s="1"/>
      <c r="H707" s="1"/>
      <c r="I707" s="1"/>
      <c r="J707" s="1"/>
      <c r="K707" s="1"/>
      <c r="L707" s="1"/>
    </row>
    <row r="708" spans="7:12" ht="15">
      <c r="G708" s="1"/>
      <c r="H708" s="1"/>
      <c r="I708" s="1"/>
      <c r="J708" s="1"/>
      <c r="K708" s="1"/>
      <c r="L708" s="1"/>
    </row>
    <row r="709" spans="7:12" ht="15">
      <c r="G709" s="1"/>
      <c r="H709" s="1"/>
      <c r="I709" s="1"/>
      <c r="J709" s="1"/>
      <c r="K709" s="1"/>
      <c r="L709" s="1"/>
    </row>
    <row r="710" spans="7:12" ht="15">
      <c r="G710" s="1"/>
      <c r="H710" s="1"/>
      <c r="I710" s="1"/>
      <c r="J710" s="1"/>
      <c r="K710" s="1"/>
      <c r="L710" s="1"/>
    </row>
    <row r="711" spans="7:12" ht="15">
      <c r="G711" s="1"/>
      <c r="H711" s="1"/>
      <c r="I711" s="1"/>
      <c r="J711" s="1"/>
      <c r="K711" s="1"/>
      <c r="L711" s="1"/>
    </row>
    <row r="712" spans="7:12" ht="15">
      <c r="G712" s="1"/>
      <c r="H712" s="1"/>
      <c r="I712" s="1"/>
      <c r="J712" s="1"/>
      <c r="K712" s="1"/>
      <c r="L712" s="1"/>
    </row>
    <row r="713" spans="7:12" ht="15">
      <c r="G713" s="1"/>
      <c r="H713" s="1"/>
      <c r="I713" s="1"/>
      <c r="J713" s="1"/>
      <c r="K713" s="1"/>
      <c r="L713" s="1"/>
    </row>
    <row r="714" spans="7:12" ht="15">
      <c r="G714" s="1"/>
      <c r="H714" s="1"/>
      <c r="I714" s="1"/>
      <c r="J714" s="1"/>
      <c r="K714" s="1"/>
      <c r="L714" s="1"/>
    </row>
    <row r="715" spans="7:12" ht="15">
      <c r="G715" s="1"/>
      <c r="H715" s="1"/>
      <c r="I715" s="1"/>
      <c r="J715" s="1"/>
      <c r="K715" s="1"/>
      <c r="L715" s="1"/>
    </row>
    <row r="716" spans="7:12" ht="15">
      <c r="G716" s="1"/>
      <c r="H716" s="1"/>
      <c r="I716" s="1"/>
      <c r="J716" s="1"/>
      <c r="K716" s="1"/>
      <c r="L716" s="1"/>
    </row>
    <row r="717" spans="7:12" ht="15">
      <c r="G717" s="1"/>
      <c r="H717" s="1"/>
      <c r="I717" s="1"/>
      <c r="J717" s="1"/>
      <c r="K717" s="1"/>
      <c r="L717" s="1"/>
    </row>
    <row r="718" spans="7:12" ht="15">
      <c r="G718" s="1"/>
      <c r="H718" s="1"/>
      <c r="I718" s="1"/>
      <c r="J718" s="1"/>
      <c r="K718" s="1"/>
      <c r="L718" s="1"/>
    </row>
    <row r="719" spans="7:12" ht="15">
      <c r="G719" s="1"/>
      <c r="H719" s="1"/>
      <c r="I719" s="1"/>
      <c r="J719" s="1"/>
      <c r="K719" s="1"/>
      <c r="L719" s="1"/>
    </row>
    <row r="720" spans="7:12" ht="15">
      <c r="G720" s="1"/>
      <c r="H720" s="1"/>
      <c r="I720" s="1"/>
      <c r="J720" s="1"/>
      <c r="K720" s="1"/>
      <c r="L720" s="1"/>
    </row>
    <row r="721" spans="7:12" ht="15">
      <c r="G721" s="1"/>
      <c r="H721" s="1"/>
      <c r="I721" s="1"/>
      <c r="J721" s="1"/>
      <c r="K721" s="1"/>
      <c r="L721" s="1"/>
    </row>
    <row r="722" spans="7:12" ht="15">
      <c r="G722" s="1"/>
      <c r="H722" s="1"/>
      <c r="I722" s="1"/>
      <c r="J722" s="1"/>
      <c r="K722" s="1"/>
      <c r="L722" s="1"/>
    </row>
    <row r="723" spans="7:12" ht="15">
      <c r="G723" s="1"/>
      <c r="H723" s="1"/>
      <c r="I723" s="1"/>
      <c r="J723" s="1"/>
      <c r="K723" s="1"/>
      <c r="L723" s="1"/>
    </row>
    <row r="724" spans="7:12" ht="15">
      <c r="G724" s="1"/>
      <c r="H724" s="1"/>
      <c r="I724" s="1"/>
      <c r="J724" s="1"/>
      <c r="K724" s="1"/>
      <c r="L724" s="1"/>
    </row>
    <row r="725" spans="7:12" ht="15">
      <c r="G725" s="1"/>
      <c r="H725" s="1"/>
      <c r="I725" s="1"/>
      <c r="J725" s="1"/>
      <c r="K725" s="1"/>
      <c r="L725" s="1"/>
    </row>
    <row r="726" spans="7:12" ht="15">
      <c r="G726" s="1"/>
      <c r="H726" s="1"/>
      <c r="I726" s="1"/>
      <c r="J726" s="1"/>
      <c r="K726" s="1"/>
      <c r="L726" s="1"/>
    </row>
    <row r="727" spans="7:12" ht="15">
      <c r="G727" s="1"/>
      <c r="H727" s="1"/>
      <c r="I727" s="1"/>
      <c r="J727" s="1"/>
      <c r="K727" s="1"/>
      <c r="L727" s="1"/>
    </row>
    <row r="728" spans="7:12" ht="15">
      <c r="G728" s="1"/>
      <c r="H728" s="1"/>
      <c r="I728" s="1"/>
      <c r="J728" s="1"/>
      <c r="K728" s="1"/>
      <c r="L728" s="1"/>
    </row>
    <row r="729" spans="7:12" ht="15">
      <c r="G729" s="1"/>
      <c r="H729" s="1"/>
      <c r="I729" s="1"/>
      <c r="J729" s="1"/>
      <c r="K729" s="1"/>
      <c r="L729" s="1"/>
    </row>
    <row r="730" spans="7:12" ht="15">
      <c r="G730" s="1"/>
      <c r="H730" s="1"/>
      <c r="I730" s="1"/>
      <c r="J730" s="1"/>
      <c r="K730" s="1"/>
      <c r="L730" s="1"/>
    </row>
    <row r="731" spans="7:12" ht="15">
      <c r="G731" s="1"/>
      <c r="H731" s="1"/>
      <c r="I731" s="1"/>
      <c r="J731" s="1"/>
      <c r="K731" s="1"/>
      <c r="L731" s="1"/>
    </row>
    <row r="732" spans="7:12" ht="15">
      <c r="G732" s="1"/>
      <c r="H732" s="1"/>
      <c r="I732" s="1"/>
      <c r="J732" s="1"/>
      <c r="K732" s="1"/>
      <c r="L732" s="1"/>
    </row>
    <row r="733" spans="7:12" ht="15">
      <c r="G733" s="1"/>
      <c r="H733" s="1"/>
      <c r="I733" s="1"/>
      <c r="J733" s="1"/>
      <c r="K733" s="1"/>
      <c r="L733" s="1"/>
    </row>
    <row r="734" spans="7:12" ht="15">
      <c r="G734" s="1"/>
      <c r="H734" s="1"/>
      <c r="I734" s="1"/>
      <c r="J734" s="1"/>
      <c r="K734" s="1"/>
      <c r="L734" s="1"/>
    </row>
    <row r="735" spans="7:12" ht="15">
      <c r="G735" s="1"/>
      <c r="H735" s="1"/>
      <c r="I735" s="1"/>
      <c r="J735" s="1"/>
      <c r="K735" s="1"/>
      <c r="L735" s="1"/>
    </row>
    <row r="736" spans="7:12" ht="15">
      <c r="G736" s="1"/>
      <c r="H736" s="1"/>
      <c r="I736" s="1"/>
      <c r="J736" s="1"/>
      <c r="K736" s="1"/>
      <c r="L736" s="1"/>
    </row>
    <row r="737" spans="7:12" ht="15">
      <c r="G737" s="1"/>
      <c r="H737" s="1"/>
      <c r="I737" s="1"/>
      <c r="J737" s="1"/>
      <c r="K737" s="1"/>
      <c r="L737" s="1"/>
    </row>
    <row r="738" spans="7:12" ht="15">
      <c r="G738" s="1"/>
      <c r="H738" s="1"/>
      <c r="I738" s="1"/>
      <c r="J738" s="1"/>
      <c r="K738" s="1"/>
      <c r="L738" s="1"/>
    </row>
    <row r="739" spans="7:12" ht="15">
      <c r="G739" s="1"/>
      <c r="H739" s="1"/>
      <c r="I739" s="1"/>
      <c r="J739" s="1"/>
      <c r="K739" s="1"/>
      <c r="L739" s="1"/>
    </row>
    <row r="740" spans="7:12" ht="15">
      <c r="G740" s="1"/>
      <c r="H740" s="1"/>
      <c r="I740" s="1"/>
      <c r="J740" s="1"/>
      <c r="K740" s="1"/>
      <c r="L740" s="1"/>
    </row>
    <row r="741" spans="7:12" ht="15">
      <c r="G741" s="1"/>
      <c r="H741" s="1"/>
      <c r="I741" s="1"/>
      <c r="J741" s="1"/>
      <c r="K741" s="1"/>
      <c r="L741" s="1"/>
    </row>
    <row r="742" spans="7:12" ht="15">
      <c r="G742" s="1"/>
      <c r="H742" s="1"/>
      <c r="I742" s="1"/>
      <c r="J742" s="1"/>
      <c r="K742" s="1"/>
      <c r="L742" s="1"/>
    </row>
    <row r="743" spans="7:12" ht="15">
      <c r="G743" s="1"/>
      <c r="H743" s="1"/>
      <c r="I743" s="1"/>
      <c r="J743" s="1"/>
      <c r="K743" s="1"/>
      <c r="L743" s="1"/>
    </row>
    <row r="744" spans="7:12" ht="15">
      <c r="G744" s="1"/>
      <c r="H744" s="1"/>
      <c r="I744" s="1"/>
      <c r="J744" s="1"/>
      <c r="K744" s="1"/>
      <c r="L744" s="1"/>
    </row>
    <row r="745" spans="7:12" ht="15">
      <c r="G745" s="1"/>
      <c r="H745" s="1"/>
      <c r="I745" s="1"/>
      <c r="J745" s="1"/>
      <c r="K745" s="1"/>
      <c r="L745" s="1"/>
    </row>
    <row r="746" spans="7:12" ht="15">
      <c r="G746" s="1"/>
      <c r="H746" s="1"/>
      <c r="I746" s="1"/>
      <c r="J746" s="1"/>
      <c r="K746" s="1"/>
      <c r="L746" s="1"/>
    </row>
    <row r="747" spans="7:12" ht="15">
      <c r="G747" s="1"/>
      <c r="H747" s="1"/>
      <c r="I747" s="1"/>
      <c r="J747" s="1"/>
      <c r="K747" s="1"/>
      <c r="L747" s="1"/>
    </row>
    <row r="748" spans="7:12" ht="15">
      <c r="G748" s="1"/>
      <c r="H748" s="1"/>
      <c r="I748" s="1"/>
      <c r="J748" s="1"/>
      <c r="K748" s="1"/>
      <c r="L748" s="1"/>
    </row>
    <row r="749" spans="7:12" ht="15">
      <c r="G749" s="1"/>
      <c r="H749" s="1"/>
      <c r="I749" s="1"/>
      <c r="J749" s="1"/>
      <c r="K749" s="1"/>
      <c r="L749" s="1"/>
    </row>
    <row r="750" spans="7:12" ht="15">
      <c r="G750" s="1"/>
      <c r="H750" s="1"/>
      <c r="I750" s="1"/>
      <c r="J750" s="1"/>
      <c r="K750" s="1"/>
      <c r="L750" s="1"/>
    </row>
    <row r="751" spans="7:12" ht="15">
      <c r="G751" s="1"/>
      <c r="H751" s="1"/>
      <c r="I751" s="1"/>
      <c r="J751" s="1"/>
      <c r="K751" s="1"/>
      <c r="L751" s="1"/>
    </row>
    <row r="752" spans="7:12" ht="15">
      <c r="G752" s="1"/>
      <c r="H752" s="1"/>
      <c r="I752" s="1"/>
      <c r="J752" s="1"/>
      <c r="K752" s="1"/>
      <c r="L752" s="1"/>
    </row>
    <row r="753" spans="7:12" ht="15">
      <c r="G753" s="1"/>
      <c r="H753" s="1"/>
      <c r="I753" s="1"/>
      <c r="J753" s="1"/>
      <c r="K753" s="1"/>
      <c r="L753" s="1"/>
    </row>
    <row r="754" spans="7:12" ht="15">
      <c r="G754" s="1"/>
      <c r="H754" s="1"/>
      <c r="I754" s="1"/>
      <c r="J754" s="1"/>
      <c r="K754" s="1"/>
      <c r="L754" s="1"/>
    </row>
    <row r="755" spans="7:12" ht="15">
      <c r="G755" s="1"/>
      <c r="H755" s="1"/>
      <c r="I755" s="1"/>
      <c r="J755" s="1"/>
      <c r="K755" s="1"/>
      <c r="L755" s="1"/>
    </row>
    <row r="756" spans="7:12" ht="15">
      <c r="G756" s="1"/>
      <c r="H756" s="1"/>
      <c r="I756" s="1"/>
      <c r="J756" s="1"/>
      <c r="K756" s="1"/>
      <c r="L756" s="1"/>
    </row>
    <row r="757" spans="7:12" ht="15">
      <c r="G757" s="1"/>
      <c r="H757" s="1"/>
      <c r="I757" s="1"/>
      <c r="J757" s="1"/>
      <c r="K757" s="1"/>
      <c r="L757" s="1"/>
    </row>
    <row r="758" spans="7:12" ht="15">
      <c r="G758" s="1"/>
      <c r="H758" s="1"/>
      <c r="I758" s="1"/>
      <c r="J758" s="1"/>
      <c r="K758" s="1"/>
      <c r="L758" s="1"/>
    </row>
    <row r="759" spans="7:12" ht="15">
      <c r="G759" s="1"/>
      <c r="H759" s="1"/>
      <c r="I759" s="1"/>
      <c r="J759" s="1"/>
      <c r="K759" s="1"/>
      <c r="L759" s="1"/>
    </row>
    <row r="760" spans="7:12" ht="15">
      <c r="G760" s="1"/>
      <c r="H760" s="1"/>
      <c r="I760" s="1"/>
      <c r="J760" s="1"/>
      <c r="K760" s="1"/>
      <c r="L760" s="1"/>
    </row>
    <row r="761" spans="7:12" ht="15">
      <c r="G761" s="1"/>
      <c r="H761" s="1"/>
      <c r="I761" s="1"/>
      <c r="J761" s="1"/>
      <c r="K761" s="1"/>
      <c r="L761" s="1"/>
    </row>
    <row r="762" spans="7:12" ht="15">
      <c r="G762" s="1"/>
      <c r="H762" s="1"/>
      <c r="I762" s="1"/>
      <c r="J762" s="1"/>
      <c r="K762" s="1"/>
      <c r="L762" s="1"/>
    </row>
    <row r="763" spans="7:12" ht="15">
      <c r="G763" s="1"/>
      <c r="H763" s="1"/>
      <c r="I763" s="1"/>
      <c r="J763" s="1"/>
      <c r="K763" s="1"/>
      <c r="L763" s="1"/>
    </row>
    <row r="764" spans="7:12" ht="15">
      <c r="G764" s="1"/>
      <c r="H764" s="1"/>
      <c r="I764" s="1"/>
      <c r="J764" s="1"/>
      <c r="K764" s="1"/>
      <c r="L764" s="1"/>
    </row>
    <row r="765" spans="7:12" ht="15">
      <c r="G765" s="1"/>
      <c r="H765" s="1"/>
      <c r="I765" s="1"/>
      <c r="J765" s="1"/>
      <c r="K765" s="1"/>
      <c r="L765" s="1"/>
    </row>
    <row r="766" spans="7:12" ht="15">
      <c r="G766" s="1"/>
      <c r="H766" s="1"/>
      <c r="I766" s="1"/>
      <c r="J766" s="1"/>
      <c r="K766" s="1"/>
      <c r="L766" s="1"/>
    </row>
    <row r="767" spans="7:12" ht="15">
      <c r="G767" s="1"/>
      <c r="H767" s="1"/>
      <c r="I767" s="1"/>
      <c r="J767" s="1"/>
      <c r="K767" s="1"/>
      <c r="L767" s="1"/>
    </row>
    <row r="768" spans="7:12" ht="15">
      <c r="G768" s="1"/>
      <c r="H768" s="1"/>
      <c r="I768" s="1"/>
      <c r="J768" s="1"/>
      <c r="K768" s="1"/>
      <c r="L768" s="1"/>
    </row>
    <row r="769" spans="7:12" ht="15">
      <c r="G769" s="1"/>
      <c r="H769" s="1"/>
      <c r="I769" s="1"/>
      <c r="J769" s="1"/>
      <c r="K769" s="1"/>
      <c r="L769" s="1"/>
    </row>
    <row r="770" spans="7:12" ht="15">
      <c r="G770" s="1"/>
      <c r="H770" s="1"/>
      <c r="I770" s="1"/>
      <c r="J770" s="1"/>
      <c r="K770" s="1"/>
      <c r="L770" s="1"/>
    </row>
    <row r="771" spans="7:12" ht="15">
      <c r="G771" s="1"/>
      <c r="H771" s="1"/>
      <c r="I771" s="1"/>
      <c r="J771" s="1"/>
      <c r="K771" s="1"/>
      <c r="L771" s="1"/>
    </row>
    <row r="772" spans="7:12" ht="15">
      <c r="G772" s="1"/>
      <c r="H772" s="1"/>
      <c r="I772" s="1"/>
      <c r="J772" s="1"/>
      <c r="K772" s="1"/>
      <c r="L772" s="1"/>
    </row>
    <row r="773" spans="7:12" ht="15">
      <c r="G773" s="1"/>
      <c r="H773" s="1"/>
      <c r="I773" s="1"/>
      <c r="J773" s="1"/>
      <c r="K773" s="1"/>
      <c r="L773" s="1"/>
    </row>
    <row r="774" spans="7:12" ht="15">
      <c r="G774" s="1"/>
      <c r="H774" s="1"/>
      <c r="I774" s="1"/>
      <c r="J774" s="1"/>
      <c r="K774" s="1"/>
      <c r="L774" s="1"/>
    </row>
    <row r="775" spans="7:12" ht="15">
      <c r="G775" s="1"/>
      <c r="H775" s="1"/>
      <c r="I775" s="1"/>
      <c r="J775" s="1"/>
      <c r="K775" s="1"/>
      <c r="L775" s="1"/>
    </row>
    <row r="776" spans="7:12" ht="15">
      <c r="G776" s="1"/>
      <c r="H776" s="1"/>
      <c r="I776" s="1"/>
      <c r="J776" s="1"/>
      <c r="K776" s="1"/>
      <c r="L776" s="1"/>
    </row>
    <row r="777" spans="7:12" ht="15">
      <c r="G777" s="1"/>
      <c r="H777" s="1"/>
      <c r="I777" s="1"/>
      <c r="J777" s="1"/>
      <c r="K777" s="1"/>
      <c r="L777" s="1"/>
    </row>
    <row r="778" spans="7:12" ht="15">
      <c r="G778" s="1"/>
      <c r="H778" s="1"/>
      <c r="I778" s="1"/>
      <c r="J778" s="1"/>
      <c r="K778" s="1"/>
      <c r="L778" s="1"/>
    </row>
    <row r="779" spans="7:12" ht="15">
      <c r="G779" s="1"/>
      <c r="H779" s="1"/>
      <c r="I779" s="1"/>
      <c r="J779" s="1"/>
      <c r="K779" s="1"/>
      <c r="L779" s="1"/>
    </row>
    <row r="780" spans="7:12" ht="15">
      <c r="G780" s="1"/>
      <c r="H780" s="1"/>
      <c r="I780" s="1"/>
      <c r="J780" s="1"/>
      <c r="K780" s="1"/>
      <c r="L780" s="1"/>
    </row>
    <row r="781" spans="7:12" ht="15">
      <c r="G781" s="1"/>
      <c r="H781" s="1"/>
      <c r="I781" s="1"/>
      <c r="J781" s="1"/>
      <c r="K781" s="1"/>
      <c r="L781" s="1"/>
    </row>
    <row r="782" spans="7:12" ht="15">
      <c r="G782" s="1"/>
      <c r="H782" s="1"/>
      <c r="I782" s="1"/>
      <c r="J782" s="1"/>
      <c r="K782" s="1"/>
      <c r="L782" s="1"/>
    </row>
    <row r="783" spans="7:12" ht="15">
      <c r="G783" s="1"/>
      <c r="H783" s="1"/>
      <c r="I783" s="1"/>
      <c r="J783" s="1"/>
      <c r="K783" s="1"/>
      <c r="L783" s="1"/>
    </row>
    <row r="784" spans="7:12" ht="15">
      <c r="G784" s="1"/>
      <c r="H784" s="1"/>
      <c r="I784" s="1"/>
      <c r="J784" s="1"/>
      <c r="K784" s="1"/>
      <c r="L784" s="1"/>
    </row>
    <row r="785" spans="7:12" ht="15">
      <c r="G785" s="1"/>
      <c r="H785" s="1"/>
      <c r="I785" s="1"/>
      <c r="J785" s="1"/>
      <c r="K785" s="1"/>
      <c r="L785" s="1"/>
    </row>
    <row r="786" spans="7:12" ht="15">
      <c r="G786" s="1"/>
      <c r="H786" s="1"/>
      <c r="I786" s="1"/>
      <c r="J786" s="1"/>
      <c r="K786" s="1"/>
      <c r="L786" s="1"/>
    </row>
    <row r="787" spans="7:12" ht="15">
      <c r="G787" s="1"/>
      <c r="H787" s="1"/>
      <c r="I787" s="1"/>
      <c r="J787" s="1"/>
      <c r="K787" s="1"/>
      <c r="L787" s="1"/>
    </row>
    <row r="788" spans="7:12" ht="15">
      <c r="G788" s="1"/>
      <c r="H788" s="1"/>
      <c r="I788" s="1"/>
      <c r="J788" s="1"/>
      <c r="K788" s="1"/>
      <c r="L788" s="1"/>
    </row>
    <row r="789" spans="7:12" ht="15">
      <c r="G789" s="1"/>
      <c r="H789" s="1"/>
      <c r="I789" s="1"/>
      <c r="J789" s="1"/>
      <c r="K789" s="1"/>
      <c r="L789" s="1"/>
    </row>
    <row r="790" spans="7:12" ht="15">
      <c r="G790" s="1"/>
      <c r="H790" s="1"/>
      <c r="I790" s="1"/>
      <c r="J790" s="1"/>
      <c r="K790" s="1"/>
      <c r="L790" s="1"/>
    </row>
    <row r="791" spans="7:12" ht="15">
      <c r="G791" s="1"/>
      <c r="H791" s="1"/>
      <c r="I791" s="1"/>
      <c r="J791" s="1"/>
      <c r="K791" s="1"/>
      <c r="L791" s="1"/>
    </row>
    <row r="792" spans="7:12" ht="15">
      <c r="G792" s="1"/>
      <c r="H792" s="1"/>
      <c r="I792" s="1"/>
      <c r="J792" s="1"/>
      <c r="K792" s="1"/>
      <c r="L792" s="1"/>
    </row>
    <row r="793" spans="7:12" ht="15">
      <c r="G793" s="1"/>
      <c r="H793" s="1"/>
      <c r="I793" s="1"/>
      <c r="J793" s="1"/>
      <c r="K793" s="1"/>
      <c r="L793" s="1"/>
    </row>
    <row r="794" spans="7:12" ht="15">
      <c r="G794" s="1"/>
      <c r="H794" s="1"/>
      <c r="I794" s="1"/>
      <c r="J794" s="1"/>
      <c r="K794" s="1"/>
      <c r="L794" s="1"/>
    </row>
    <row r="795" spans="7:12" ht="15">
      <c r="G795" s="1"/>
      <c r="H795" s="1"/>
      <c r="I795" s="1"/>
      <c r="J795" s="1"/>
      <c r="K795" s="1"/>
      <c r="L795" s="1"/>
    </row>
    <row r="796" spans="7:12" ht="15">
      <c r="G796" s="1"/>
      <c r="H796" s="1"/>
      <c r="I796" s="1"/>
      <c r="J796" s="1"/>
      <c r="K796" s="1"/>
      <c r="L796" s="1"/>
    </row>
    <row r="797" spans="7:12" ht="15">
      <c r="G797" s="1"/>
      <c r="H797" s="1"/>
      <c r="I797" s="1"/>
      <c r="J797" s="1"/>
      <c r="K797" s="1"/>
      <c r="L797" s="1"/>
    </row>
    <row r="798" spans="7:12" ht="15">
      <c r="G798" s="1"/>
      <c r="H798" s="1"/>
      <c r="I798" s="1"/>
      <c r="J798" s="1"/>
      <c r="K798" s="1"/>
      <c r="L798" s="1"/>
    </row>
    <row r="799" spans="7:12" ht="15">
      <c r="G799" s="1"/>
      <c r="H799" s="1"/>
      <c r="I799" s="1"/>
      <c r="J799" s="1"/>
      <c r="K799" s="1"/>
      <c r="L799" s="1"/>
    </row>
    <row r="800" spans="7:12" ht="15">
      <c r="G800" s="1"/>
      <c r="H800" s="1"/>
      <c r="I800" s="1"/>
      <c r="J800" s="1"/>
      <c r="K800" s="1"/>
      <c r="L800" s="1"/>
    </row>
    <row r="801" spans="7:12" ht="15">
      <c r="G801" s="1"/>
      <c r="H801" s="1"/>
      <c r="I801" s="1"/>
      <c r="J801" s="1"/>
      <c r="K801" s="1"/>
      <c r="L801" s="1"/>
    </row>
    <row r="802" spans="7:12" ht="15">
      <c r="G802" s="1"/>
      <c r="H802" s="1"/>
      <c r="I802" s="1"/>
      <c r="J802" s="1"/>
      <c r="K802" s="1"/>
      <c r="L802" s="1"/>
    </row>
    <row r="803" spans="7:12" ht="15">
      <c r="G803" s="1"/>
      <c r="H803" s="1"/>
      <c r="I803" s="1"/>
      <c r="J803" s="1"/>
      <c r="K803" s="1"/>
      <c r="L803" s="1"/>
    </row>
    <row r="804" spans="7:12" ht="15">
      <c r="G804" s="1"/>
      <c r="H804" s="1"/>
      <c r="I804" s="1"/>
      <c r="J804" s="1"/>
      <c r="K804" s="1"/>
      <c r="L804" s="1"/>
    </row>
    <row r="805" spans="7:12" ht="15">
      <c r="G805" s="1"/>
      <c r="H805" s="1"/>
      <c r="I805" s="1"/>
      <c r="J805" s="1"/>
      <c r="K805" s="1"/>
      <c r="L805" s="1"/>
    </row>
    <row r="806" spans="7:12" ht="15">
      <c r="G806" s="1"/>
      <c r="H806" s="1"/>
      <c r="I806" s="1"/>
      <c r="J806" s="1"/>
      <c r="K806" s="1"/>
      <c r="L806" s="1"/>
    </row>
    <row r="807" spans="7:12" ht="15">
      <c r="G807" s="1"/>
      <c r="H807" s="1"/>
      <c r="I807" s="1"/>
      <c r="J807" s="1"/>
      <c r="K807" s="1"/>
      <c r="L807" s="1"/>
    </row>
    <row r="808" spans="7:12" ht="15">
      <c r="G808" s="1"/>
      <c r="H808" s="1"/>
      <c r="I808" s="1"/>
      <c r="J808" s="1"/>
      <c r="K808" s="1"/>
      <c r="L808" s="1"/>
    </row>
    <row r="809" spans="7:12" ht="15">
      <c r="G809" s="1"/>
      <c r="H809" s="1"/>
      <c r="I809" s="1"/>
      <c r="J809" s="1"/>
      <c r="K809" s="1"/>
      <c r="L809" s="1"/>
    </row>
    <row r="810" spans="7:12" ht="15">
      <c r="G810" s="1"/>
      <c r="H810" s="1"/>
      <c r="I810" s="1"/>
      <c r="J810" s="1"/>
      <c r="K810" s="1"/>
      <c r="L810" s="1"/>
    </row>
    <row r="811" spans="7:12" ht="15">
      <c r="G811" s="1"/>
      <c r="H811" s="1"/>
      <c r="I811" s="1"/>
      <c r="J811" s="1"/>
      <c r="K811" s="1"/>
      <c r="L811" s="1"/>
    </row>
    <row r="812" spans="7:12" ht="15">
      <c r="G812" s="1"/>
      <c r="H812" s="1"/>
      <c r="I812" s="1"/>
      <c r="J812" s="1"/>
      <c r="K812" s="1"/>
      <c r="L812" s="1"/>
    </row>
    <row r="813" spans="7:12" ht="15">
      <c r="G813" s="1"/>
      <c r="H813" s="1"/>
      <c r="I813" s="1"/>
      <c r="J813" s="1"/>
      <c r="K813" s="1"/>
      <c r="L813" s="1"/>
    </row>
    <row r="814" spans="7:12" ht="15">
      <c r="G814" s="1"/>
      <c r="H814" s="1"/>
      <c r="I814" s="1"/>
      <c r="J814" s="1"/>
      <c r="K814" s="1"/>
      <c r="L814" s="1"/>
    </row>
    <row r="815" spans="7:12" ht="15">
      <c r="G815" s="1"/>
      <c r="H815" s="1"/>
      <c r="I815" s="1"/>
      <c r="J815" s="1"/>
      <c r="K815" s="1"/>
      <c r="L815" s="1"/>
    </row>
    <row r="816" spans="7:12" ht="15">
      <c r="G816" s="1"/>
      <c r="H816" s="1"/>
      <c r="I816" s="1"/>
      <c r="J816" s="1"/>
      <c r="K816" s="1"/>
      <c r="L816" s="1"/>
    </row>
    <row r="817" spans="7:12" ht="15">
      <c r="G817" s="1"/>
      <c r="H817" s="1"/>
      <c r="I817" s="1"/>
      <c r="J817" s="1"/>
      <c r="K817" s="1"/>
      <c r="L817" s="1"/>
    </row>
    <row r="818" spans="7:12" ht="15">
      <c r="G818" s="1"/>
      <c r="H818" s="1"/>
      <c r="I818" s="1"/>
      <c r="J818" s="1"/>
      <c r="K818" s="1"/>
      <c r="L818" s="1"/>
    </row>
    <row r="819" spans="7:12" ht="15">
      <c r="G819" s="1"/>
      <c r="H819" s="1"/>
      <c r="I819" s="1"/>
      <c r="J819" s="1"/>
      <c r="K819" s="1"/>
      <c r="L819" s="1"/>
    </row>
    <row r="820" spans="7:12" ht="15">
      <c r="G820" s="1"/>
      <c r="H820" s="1"/>
      <c r="I820" s="1"/>
      <c r="J820" s="1"/>
      <c r="K820" s="1"/>
      <c r="L820" s="1"/>
    </row>
    <row r="821" spans="7:12" ht="15">
      <c r="G821" s="1"/>
      <c r="H821" s="1"/>
      <c r="I821" s="1"/>
      <c r="J821" s="1"/>
      <c r="K821" s="1"/>
      <c r="L821" s="1"/>
    </row>
    <row r="822" spans="7:12" ht="15">
      <c r="G822" s="1"/>
      <c r="H822" s="1"/>
      <c r="I822" s="1"/>
      <c r="J822" s="1"/>
      <c r="K822" s="1"/>
      <c r="L822" s="1"/>
    </row>
    <row r="823" spans="7:12" ht="15">
      <c r="G823" s="1"/>
      <c r="H823" s="1"/>
      <c r="I823" s="1"/>
      <c r="J823" s="1"/>
      <c r="K823" s="1"/>
      <c r="L823" s="1"/>
    </row>
    <row r="824" spans="7:12" ht="15">
      <c r="G824" s="1"/>
      <c r="H824" s="1"/>
      <c r="I824" s="1"/>
      <c r="J824" s="1"/>
      <c r="K824" s="1"/>
      <c r="L824" s="1"/>
    </row>
    <row r="825" spans="7:12" ht="15">
      <c r="G825" s="1"/>
      <c r="H825" s="1"/>
      <c r="I825" s="1"/>
      <c r="J825" s="1"/>
      <c r="K825" s="1"/>
      <c r="L825" s="1"/>
    </row>
    <row r="826" spans="7:12" ht="15">
      <c r="G826" s="1"/>
      <c r="H826" s="1"/>
      <c r="I826" s="1"/>
      <c r="J826" s="1"/>
      <c r="K826" s="1"/>
      <c r="L826" s="1"/>
    </row>
    <row r="827" spans="7:12" ht="15">
      <c r="G827" s="1"/>
      <c r="H827" s="1"/>
      <c r="I827" s="1"/>
      <c r="J827" s="1"/>
      <c r="K827" s="1"/>
      <c r="L827" s="1"/>
    </row>
    <row r="828" spans="7:12" ht="15">
      <c r="G828" s="1"/>
      <c r="H828" s="1"/>
      <c r="I828" s="1"/>
      <c r="J828" s="1"/>
      <c r="K828" s="1"/>
      <c r="L828" s="1"/>
    </row>
    <row r="829" spans="7:12" ht="15">
      <c r="G829" s="1"/>
      <c r="H829" s="1"/>
      <c r="I829" s="1"/>
      <c r="J829" s="1"/>
      <c r="K829" s="1"/>
      <c r="L829" s="1"/>
    </row>
    <row r="830" spans="7:12" ht="15">
      <c r="G830" s="1"/>
      <c r="H830" s="1"/>
      <c r="I830" s="1"/>
      <c r="J830" s="1"/>
      <c r="K830" s="1"/>
      <c r="L830" s="1"/>
    </row>
    <row r="831" spans="7:12" ht="15">
      <c r="G831" s="1"/>
      <c r="H831" s="1"/>
      <c r="I831" s="1"/>
      <c r="J831" s="1"/>
      <c r="K831" s="1"/>
      <c r="L831" s="1"/>
    </row>
    <row r="832" spans="7:12" ht="15">
      <c r="G832" s="1"/>
      <c r="H832" s="1"/>
      <c r="I832" s="1"/>
      <c r="J832" s="1"/>
      <c r="K832" s="1"/>
      <c r="L832" s="1"/>
    </row>
    <row r="833" spans="7:12" ht="15">
      <c r="G833" s="1"/>
      <c r="H833" s="1"/>
      <c r="I833" s="1"/>
      <c r="J833" s="1"/>
      <c r="K833" s="1"/>
      <c r="L833" s="1"/>
    </row>
    <row r="834" spans="7:12" ht="15">
      <c r="G834" s="1"/>
      <c r="H834" s="1"/>
      <c r="I834" s="1"/>
      <c r="J834" s="1"/>
      <c r="K834" s="1"/>
      <c r="L834" s="1"/>
    </row>
    <row r="835" spans="7:12" ht="15">
      <c r="G835" s="1"/>
      <c r="H835" s="1"/>
      <c r="I835" s="1"/>
      <c r="J835" s="1"/>
      <c r="K835" s="1"/>
      <c r="L835" s="1"/>
    </row>
    <row r="836" spans="7:12" ht="15">
      <c r="G836" s="1"/>
      <c r="H836" s="1"/>
      <c r="I836" s="1"/>
      <c r="J836" s="1"/>
      <c r="K836" s="1"/>
      <c r="L836" s="1"/>
    </row>
    <row r="837" spans="7:12" ht="15">
      <c r="G837" s="1"/>
      <c r="H837" s="1"/>
      <c r="I837" s="1"/>
      <c r="J837" s="1"/>
      <c r="K837" s="1"/>
      <c r="L837" s="1"/>
    </row>
    <row r="838" spans="7:12" ht="15">
      <c r="G838" s="1"/>
      <c r="H838" s="1"/>
      <c r="I838" s="1"/>
      <c r="J838" s="1"/>
      <c r="K838" s="1"/>
      <c r="L838" s="1"/>
    </row>
    <row r="839" spans="7:12" ht="15">
      <c r="G839" s="1"/>
      <c r="H839" s="1"/>
      <c r="I839" s="1"/>
      <c r="J839" s="1"/>
      <c r="K839" s="1"/>
      <c r="L839" s="1"/>
    </row>
    <row r="840" spans="7:12" ht="15">
      <c r="G840" s="1"/>
      <c r="H840" s="1"/>
      <c r="I840" s="1"/>
      <c r="J840" s="1"/>
      <c r="K840" s="1"/>
      <c r="L840" s="1"/>
    </row>
    <row r="841" spans="7:12" ht="15">
      <c r="G841" s="1"/>
      <c r="H841" s="1"/>
      <c r="I841" s="1"/>
      <c r="J841" s="1"/>
      <c r="K841" s="1"/>
      <c r="L841" s="1"/>
    </row>
    <row r="842" spans="7:12" ht="15">
      <c r="G842" s="1"/>
      <c r="H842" s="1"/>
      <c r="I842" s="1"/>
      <c r="J842" s="1"/>
      <c r="K842" s="1"/>
      <c r="L842" s="1"/>
    </row>
    <row r="843" spans="7:12" ht="15">
      <c r="G843" s="1"/>
      <c r="H843" s="1"/>
      <c r="I843" s="1"/>
      <c r="J843" s="1"/>
      <c r="K843" s="1"/>
      <c r="L843" s="1"/>
    </row>
    <row r="844" spans="7:12" ht="15">
      <c r="G844" s="1"/>
      <c r="H844" s="1"/>
      <c r="I844" s="1"/>
      <c r="J844" s="1"/>
      <c r="K844" s="1"/>
      <c r="L844" s="1"/>
    </row>
    <row r="845" spans="7:12" ht="15">
      <c r="G845" s="1"/>
      <c r="H845" s="1"/>
      <c r="I845" s="1"/>
      <c r="J845" s="1"/>
      <c r="K845" s="1"/>
      <c r="L845" s="1"/>
    </row>
    <row r="846" spans="7:12" ht="15">
      <c r="G846" s="1"/>
      <c r="H846" s="1"/>
      <c r="I846" s="1"/>
      <c r="J846" s="1"/>
      <c r="K846" s="1"/>
      <c r="L846" s="1"/>
    </row>
    <row r="847" spans="7:12" ht="15">
      <c r="G847" s="1"/>
      <c r="H847" s="1"/>
      <c r="I847" s="1"/>
      <c r="J847" s="1"/>
      <c r="K847" s="1"/>
      <c r="L847" s="1"/>
    </row>
    <row r="848" spans="7:12" ht="15">
      <c r="G848" s="1"/>
      <c r="H848" s="1"/>
      <c r="I848" s="1"/>
      <c r="J848" s="1"/>
      <c r="K848" s="1"/>
      <c r="L848" s="1"/>
    </row>
    <row r="849" spans="7:12" ht="15">
      <c r="G849" s="1"/>
      <c r="H849" s="1"/>
      <c r="I849" s="1"/>
      <c r="J849" s="1"/>
      <c r="K849" s="1"/>
      <c r="L849" s="1"/>
    </row>
    <row r="850" spans="7:12" ht="15">
      <c r="G850" s="1"/>
      <c r="H850" s="1"/>
      <c r="I850" s="1"/>
      <c r="J850" s="1"/>
      <c r="K850" s="1"/>
      <c r="L850" s="1"/>
    </row>
    <row r="851" spans="7:12" ht="15">
      <c r="G851" s="1"/>
      <c r="H851" s="1"/>
      <c r="I851" s="1"/>
      <c r="J851" s="1"/>
      <c r="K851" s="1"/>
      <c r="L851" s="1"/>
    </row>
    <row r="852" spans="7:12" ht="15">
      <c r="G852" s="1"/>
      <c r="H852" s="1"/>
      <c r="I852" s="1"/>
      <c r="J852" s="1"/>
      <c r="K852" s="1"/>
      <c r="L852" s="1"/>
    </row>
    <row r="853" spans="7:12" ht="15">
      <c r="G853" s="1"/>
      <c r="H853" s="1"/>
      <c r="I853" s="1"/>
      <c r="J853" s="1"/>
      <c r="K853" s="1"/>
      <c r="L853" s="1"/>
    </row>
    <row r="854" spans="7:12" ht="15">
      <c r="G854" s="1"/>
      <c r="H854" s="1"/>
      <c r="I854" s="1"/>
      <c r="J854" s="1"/>
      <c r="K854" s="1"/>
      <c r="L854" s="1"/>
    </row>
    <row r="855" spans="7:12" ht="15">
      <c r="G855" s="1"/>
      <c r="H855" s="1"/>
      <c r="I855" s="1"/>
      <c r="J855" s="1"/>
      <c r="K855" s="1"/>
      <c r="L855" s="1"/>
    </row>
    <row r="856" spans="7:12" ht="15">
      <c r="G856" s="1"/>
      <c r="H856" s="1"/>
      <c r="I856" s="1"/>
      <c r="J856" s="1"/>
      <c r="K856" s="1"/>
      <c r="L856" s="1"/>
    </row>
    <row r="857" spans="7:12" ht="15">
      <c r="G857" s="1"/>
      <c r="H857" s="1"/>
      <c r="I857" s="1"/>
      <c r="J857" s="1"/>
      <c r="K857" s="1"/>
      <c r="L857" s="1"/>
    </row>
    <row r="858" spans="7:12" ht="15">
      <c r="G858" s="1"/>
      <c r="H858" s="1"/>
      <c r="I858" s="1"/>
      <c r="J858" s="1"/>
      <c r="K858" s="1"/>
      <c r="L858" s="1"/>
    </row>
    <row r="859" spans="7:12" ht="15">
      <c r="G859" s="1"/>
      <c r="H859" s="1"/>
      <c r="I859" s="1"/>
      <c r="J859" s="1"/>
      <c r="K859" s="1"/>
      <c r="L859" s="1"/>
    </row>
    <row r="860" spans="7:12" ht="15">
      <c r="G860" s="1"/>
      <c r="H860" s="1"/>
      <c r="I860" s="1"/>
      <c r="J860" s="1"/>
      <c r="K860" s="1"/>
      <c r="L860" s="1"/>
    </row>
    <row r="861" spans="7:12" ht="15">
      <c r="G861" s="1"/>
      <c r="H861" s="1"/>
      <c r="I861" s="1"/>
      <c r="J861" s="1"/>
      <c r="K861" s="1"/>
      <c r="L861" s="1"/>
    </row>
    <row r="862" spans="7:12" ht="15">
      <c r="G862" s="1"/>
      <c r="H862" s="1"/>
      <c r="I862" s="1"/>
      <c r="J862" s="1"/>
      <c r="K862" s="1"/>
      <c r="L862" s="1"/>
    </row>
    <row r="863" spans="7:12" ht="15">
      <c r="G863" s="1"/>
      <c r="H863" s="1"/>
      <c r="I863" s="1"/>
      <c r="J863" s="1"/>
      <c r="K863" s="1"/>
      <c r="L863" s="1"/>
    </row>
    <row r="864" spans="7:12" ht="15">
      <c r="G864" s="1"/>
      <c r="H864" s="1"/>
      <c r="I864" s="1"/>
      <c r="J864" s="1"/>
      <c r="K864" s="1"/>
      <c r="L864" s="1"/>
    </row>
    <row r="865" spans="7:12" ht="15">
      <c r="G865" s="1"/>
      <c r="H865" s="1"/>
      <c r="I865" s="1"/>
      <c r="J865" s="1"/>
      <c r="K865" s="1"/>
      <c r="L865" s="1"/>
    </row>
    <row r="866" spans="7:12" ht="15">
      <c r="G866" s="1"/>
      <c r="H866" s="1"/>
      <c r="I866" s="1"/>
      <c r="J866" s="1"/>
      <c r="K866" s="1"/>
      <c r="L866" s="1"/>
    </row>
    <row r="867" spans="7:12" ht="15">
      <c r="G867" s="1"/>
      <c r="H867" s="1"/>
      <c r="I867" s="1"/>
      <c r="J867" s="1"/>
      <c r="K867" s="1"/>
      <c r="L867" s="1"/>
    </row>
    <row r="868" spans="7:12" ht="15">
      <c r="G868" s="1"/>
      <c r="H868" s="1"/>
      <c r="I868" s="1"/>
      <c r="J868" s="1"/>
      <c r="K868" s="1"/>
      <c r="L868" s="1"/>
    </row>
    <row r="869" spans="7:12" ht="15">
      <c r="G869" s="1"/>
      <c r="H869" s="1"/>
      <c r="I869" s="1"/>
      <c r="J869" s="1"/>
      <c r="K869" s="1"/>
      <c r="L869" s="1"/>
    </row>
    <row r="870" spans="7:12" ht="15">
      <c r="G870" s="1"/>
      <c r="H870" s="1"/>
      <c r="I870" s="1"/>
      <c r="J870" s="1"/>
      <c r="K870" s="1"/>
      <c r="L870" s="1"/>
    </row>
    <row r="871" spans="7:12" ht="15">
      <c r="G871" s="1"/>
      <c r="H871" s="1"/>
      <c r="I871" s="1"/>
      <c r="J871" s="1"/>
      <c r="K871" s="1"/>
      <c r="L871" s="1"/>
    </row>
    <row r="872" spans="7:12" ht="15">
      <c r="G872" s="1"/>
      <c r="H872" s="1"/>
      <c r="I872" s="1"/>
      <c r="J872" s="1"/>
      <c r="K872" s="1"/>
      <c r="L872" s="1"/>
    </row>
    <row r="873" spans="7:12" ht="15">
      <c r="G873" s="1"/>
      <c r="H873" s="1"/>
      <c r="I873" s="1"/>
      <c r="J873" s="1"/>
      <c r="K873" s="1"/>
      <c r="L873" s="1"/>
    </row>
    <row r="874" spans="7:12" ht="15">
      <c r="G874" s="1"/>
      <c r="H874" s="1"/>
      <c r="I874" s="1"/>
      <c r="J874" s="1"/>
      <c r="K874" s="1"/>
      <c r="L874" s="1"/>
    </row>
    <row r="875" spans="7:12" ht="15">
      <c r="G875" s="1"/>
      <c r="H875" s="1"/>
      <c r="I875" s="1"/>
      <c r="J875" s="1"/>
      <c r="K875" s="1"/>
      <c r="L875" s="1"/>
    </row>
    <row r="876" spans="7:12" ht="15">
      <c r="G876" s="1"/>
      <c r="H876" s="1"/>
      <c r="I876" s="1"/>
      <c r="J876" s="1"/>
      <c r="K876" s="1"/>
      <c r="L876" s="1"/>
    </row>
    <row r="877" spans="7:12" ht="15">
      <c r="G877" s="1"/>
      <c r="H877" s="1"/>
      <c r="I877" s="1"/>
      <c r="J877" s="1"/>
      <c r="K877" s="1"/>
      <c r="L877" s="1"/>
    </row>
    <row r="878" spans="7:12" ht="15">
      <c r="G878" s="1"/>
      <c r="H878" s="1"/>
      <c r="I878" s="1"/>
      <c r="J878" s="1"/>
      <c r="K878" s="1"/>
      <c r="L878" s="1"/>
    </row>
    <row r="879" spans="7:12" ht="15">
      <c r="G879" s="1"/>
      <c r="H879" s="1"/>
      <c r="I879" s="1"/>
      <c r="J879" s="1"/>
      <c r="K879" s="1"/>
      <c r="L879" s="1"/>
    </row>
    <row r="880" spans="7:12" ht="15">
      <c r="G880" s="1"/>
      <c r="H880" s="1"/>
      <c r="I880" s="1"/>
      <c r="J880" s="1"/>
      <c r="K880" s="1"/>
      <c r="L880" s="1"/>
    </row>
    <row r="881" spans="7:12" ht="15">
      <c r="G881" s="1"/>
      <c r="H881" s="1"/>
      <c r="I881" s="1"/>
      <c r="J881" s="1"/>
      <c r="K881" s="1"/>
      <c r="L881" s="1"/>
    </row>
    <row r="882" spans="7:12" ht="15">
      <c r="G882" s="1"/>
      <c r="H882" s="1"/>
      <c r="I882" s="1"/>
      <c r="J882" s="1"/>
      <c r="K882" s="1"/>
      <c r="L882" s="1"/>
    </row>
    <row r="883" spans="7:12" ht="15">
      <c r="G883" s="1"/>
      <c r="H883" s="1"/>
      <c r="I883" s="1"/>
      <c r="J883" s="1"/>
      <c r="K883" s="1"/>
      <c r="L883" s="1"/>
    </row>
    <row r="884" spans="7:12" ht="15">
      <c r="G884" s="1"/>
      <c r="H884" s="1"/>
      <c r="I884" s="1"/>
      <c r="J884" s="1"/>
      <c r="K884" s="1"/>
      <c r="L884" s="1"/>
    </row>
    <row r="885" spans="7:12" ht="15">
      <c r="G885" s="1"/>
      <c r="H885" s="1"/>
      <c r="I885" s="1"/>
      <c r="J885" s="1"/>
      <c r="K885" s="1"/>
      <c r="L885" s="1"/>
    </row>
    <row r="886" spans="7:12" ht="15">
      <c r="G886" s="1"/>
      <c r="H886" s="1"/>
      <c r="I886" s="1"/>
      <c r="J886" s="1"/>
      <c r="K886" s="1"/>
      <c r="L886" s="1"/>
    </row>
    <row r="887" spans="7:12" ht="15">
      <c r="G887" s="1"/>
      <c r="H887" s="1"/>
      <c r="I887" s="1"/>
      <c r="J887" s="1"/>
      <c r="K887" s="1"/>
      <c r="L887" s="1"/>
    </row>
    <row r="888" spans="7:12" ht="15">
      <c r="G888" s="1"/>
      <c r="H888" s="1"/>
      <c r="I888" s="1"/>
      <c r="J888" s="1"/>
      <c r="K888" s="1"/>
      <c r="L888" s="1"/>
    </row>
    <row r="889" spans="7:12" ht="15">
      <c r="G889" s="1"/>
      <c r="H889" s="1"/>
      <c r="I889" s="1"/>
      <c r="J889" s="1"/>
      <c r="K889" s="1"/>
      <c r="L889" s="1"/>
    </row>
    <row r="890" spans="7:12" ht="15">
      <c r="G890" s="1"/>
      <c r="H890" s="1"/>
      <c r="I890" s="1"/>
      <c r="J890" s="1"/>
      <c r="K890" s="1"/>
      <c r="L890" s="1"/>
    </row>
    <row r="891" spans="7:12" ht="15">
      <c r="G891" s="1"/>
      <c r="H891" s="1"/>
      <c r="I891" s="1"/>
      <c r="J891" s="1"/>
      <c r="K891" s="1"/>
      <c r="L891" s="1"/>
    </row>
    <row r="892" spans="7:12" ht="15">
      <c r="G892" s="1"/>
      <c r="H892" s="1"/>
      <c r="I892" s="1"/>
      <c r="J892" s="1"/>
      <c r="K892" s="1"/>
      <c r="L892" s="1"/>
    </row>
    <row r="893" spans="7:12" ht="15">
      <c r="G893" s="1"/>
      <c r="H893" s="1"/>
      <c r="I893" s="1"/>
      <c r="J893" s="1"/>
      <c r="K893" s="1"/>
      <c r="L893" s="1"/>
    </row>
    <row r="894" spans="7:12" ht="15">
      <c r="G894" s="1"/>
      <c r="H894" s="1"/>
      <c r="I894" s="1"/>
      <c r="J894" s="1"/>
      <c r="K894" s="1"/>
      <c r="L894" s="1"/>
    </row>
    <row r="895" spans="7:12" ht="15">
      <c r="G895" s="1"/>
      <c r="H895" s="1"/>
      <c r="I895" s="1"/>
      <c r="J895" s="1"/>
      <c r="K895" s="1"/>
      <c r="L895" s="1"/>
    </row>
    <row r="896" spans="7:12" ht="15">
      <c r="G896" s="1"/>
      <c r="H896" s="1"/>
      <c r="I896" s="1"/>
      <c r="J896" s="1"/>
      <c r="K896" s="1"/>
      <c r="L896" s="1"/>
    </row>
    <row r="897" spans="7:12" ht="15">
      <c r="G897" s="1"/>
      <c r="H897" s="1"/>
      <c r="I897" s="1"/>
      <c r="J897" s="1"/>
      <c r="K897" s="1"/>
      <c r="L897" s="1"/>
    </row>
    <row r="898" spans="7:12" ht="15">
      <c r="G898" s="1"/>
      <c r="H898" s="1"/>
      <c r="I898" s="1"/>
      <c r="J898" s="1"/>
      <c r="K898" s="1"/>
      <c r="L898" s="1"/>
    </row>
    <row r="899" spans="7:12" ht="15">
      <c r="G899" s="1"/>
      <c r="H899" s="1"/>
      <c r="I899" s="1"/>
      <c r="J899" s="1"/>
      <c r="K899" s="1"/>
      <c r="L899" s="1"/>
    </row>
    <row r="900" spans="7:12" ht="15">
      <c r="G900" s="1"/>
      <c r="H900" s="1"/>
      <c r="I900" s="1"/>
      <c r="J900" s="1"/>
      <c r="K900" s="1"/>
      <c r="L900" s="1"/>
    </row>
    <row r="901" spans="7:12" ht="15">
      <c r="G901" s="1"/>
      <c r="H901" s="1"/>
      <c r="I901" s="1"/>
      <c r="J901" s="1"/>
      <c r="K901" s="1"/>
      <c r="L901" s="1"/>
    </row>
    <row r="902" spans="7:12" ht="15">
      <c r="G902" s="1"/>
      <c r="H902" s="1"/>
      <c r="I902" s="1"/>
      <c r="J902" s="1"/>
      <c r="K902" s="1"/>
      <c r="L902" s="1"/>
    </row>
    <row r="903" spans="7:12" ht="15">
      <c r="G903" s="1"/>
      <c r="H903" s="1"/>
      <c r="I903" s="1"/>
      <c r="J903" s="1"/>
      <c r="K903" s="1"/>
      <c r="L903" s="1"/>
    </row>
    <row r="904" spans="7:12" ht="15">
      <c r="G904" s="1"/>
      <c r="H904" s="1"/>
      <c r="I904" s="1"/>
      <c r="J904" s="1"/>
      <c r="K904" s="1"/>
      <c r="L904" s="1"/>
    </row>
    <row r="905" spans="7:12" ht="15">
      <c r="G905" s="1"/>
      <c r="H905" s="1"/>
      <c r="I905" s="1"/>
      <c r="J905" s="1"/>
      <c r="K905" s="1"/>
      <c r="L905" s="1"/>
    </row>
    <row r="906" spans="7:12" ht="15">
      <c r="G906" s="1"/>
      <c r="H906" s="1"/>
      <c r="I906" s="1"/>
      <c r="J906" s="1"/>
      <c r="K906" s="1"/>
      <c r="L906" s="1"/>
    </row>
    <row r="907" spans="7:12" ht="15">
      <c r="G907" s="1"/>
      <c r="H907" s="1"/>
      <c r="I907" s="1"/>
      <c r="J907" s="1"/>
      <c r="K907" s="1"/>
      <c r="L907" s="1"/>
    </row>
    <row r="908" spans="7:12" ht="15">
      <c r="G908" s="1"/>
      <c r="H908" s="1"/>
      <c r="I908" s="1"/>
      <c r="J908" s="1"/>
      <c r="K908" s="1"/>
      <c r="L908" s="1"/>
    </row>
    <row r="909" spans="7:12" ht="15">
      <c r="G909" s="1"/>
      <c r="H909" s="1"/>
      <c r="I909" s="1"/>
      <c r="J909" s="1"/>
      <c r="K909" s="1"/>
      <c r="L909" s="1"/>
    </row>
    <row r="910" spans="7:12" ht="15">
      <c r="G910" s="1"/>
      <c r="H910" s="1"/>
      <c r="I910" s="1"/>
      <c r="J910" s="1"/>
      <c r="K910" s="1"/>
      <c r="L910" s="1"/>
    </row>
    <row r="911" spans="7:12" ht="15">
      <c r="G911" s="1"/>
      <c r="H911" s="1"/>
      <c r="I911" s="1"/>
      <c r="J911" s="1"/>
      <c r="K911" s="1"/>
      <c r="L911" s="1"/>
    </row>
    <row r="912" spans="7:12" ht="15">
      <c r="G912" s="1"/>
      <c r="H912" s="1"/>
      <c r="I912" s="1"/>
      <c r="J912" s="1"/>
      <c r="K912" s="1"/>
      <c r="L912" s="1"/>
    </row>
    <row r="913" spans="7:12" ht="15">
      <c r="G913" s="1"/>
      <c r="H913" s="1"/>
      <c r="I913" s="1"/>
      <c r="J913" s="1"/>
      <c r="K913" s="1"/>
      <c r="L913" s="1"/>
    </row>
    <row r="914" spans="7:12" ht="15">
      <c r="G914" s="1"/>
      <c r="H914" s="1"/>
      <c r="I914" s="1"/>
      <c r="J914" s="1"/>
      <c r="K914" s="1"/>
      <c r="L914" s="1"/>
    </row>
    <row r="915" spans="7:12" ht="15">
      <c r="G915" s="1"/>
      <c r="H915" s="1"/>
      <c r="I915" s="1"/>
      <c r="J915" s="1"/>
      <c r="K915" s="1"/>
      <c r="L915" s="1"/>
    </row>
    <row r="916" spans="7:12" ht="15">
      <c r="G916" s="1"/>
      <c r="H916" s="1"/>
      <c r="I916" s="1"/>
      <c r="J916" s="1"/>
      <c r="K916" s="1"/>
      <c r="L916" s="1"/>
    </row>
    <row r="917" spans="7:12" ht="15">
      <c r="G917" s="1"/>
      <c r="H917" s="1"/>
      <c r="I917" s="1"/>
      <c r="J917" s="1"/>
      <c r="K917" s="1"/>
      <c r="L917" s="1"/>
    </row>
    <row r="918" spans="7:12" ht="15">
      <c r="G918" s="1"/>
      <c r="H918" s="1"/>
      <c r="I918" s="1"/>
      <c r="J918" s="1"/>
      <c r="K918" s="1"/>
      <c r="L918" s="1"/>
    </row>
    <row r="919" spans="7:12" ht="15">
      <c r="G919" s="1"/>
      <c r="H919" s="1"/>
      <c r="I919" s="1"/>
      <c r="J919" s="1"/>
      <c r="K919" s="1"/>
      <c r="L919" s="1"/>
    </row>
    <row r="920" spans="7:12" ht="15">
      <c r="G920" s="1"/>
      <c r="H920" s="1"/>
      <c r="I920" s="1"/>
      <c r="J920" s="1"/>
      <c r="K920" s="1"/>
      <c r="L920" s="1"/>
    </row>
    <row r="921" spans="7:12" ht="15">
      <c r="G921" s="1"/>
      <c r="H921" s="1"/>
      <c r="I921" s="1"/>
      <c r="J921" s="1"/>
      <c r="K921" s="1"/>
      <c r="L921" s="1"/>
    </row>
    <row r="922" spans="7:12" ht="15">
      <c r="G922" s="1"/>
      <c r="H922" s="1"/>
      <c r="I922" s="1"/>
      <c r="J922" s="1"/>
      <c r="K922" s="1"/>
      <c r="L922" s="1"/>
    </row>
    <row r="923" spans="7:12" ht="15">
      <c r="G923" s="1"/>
      <c r="H923" s="1"/>
      <c r="I923" s="1"/>
      <c r="J923" s="1"/>
      <c r="K923" s="1"/>
      <c r="L923" s="1"/>
    </row>
    <row r="924" spans="7:12" ht="15">
      <c r="G924" s="1"/>
      <c r="H924" s="1"/>
      <c r="I924" s="1"/>
      <c r="J924" s="1"/>
      <c r="K924" s="1"/>
      <c r="L924" s="1"/>
    </row>
    <row r="925" spans="7:12" ht="15">
      <c r="G925" s="1"/>
      <c r="H925" s="1"/>
      <c r="I925" s="1"/>
      <c r="J925" s="1"/>
      <c r="K925" s="1"/>
      <c r="L925" s="1"/>
    </row>
    <row r="926" spans="7:12" ht="15">
      <c r="G926" s="1"/>
      <c r="H926" s="1"/>
      <c r="I926" s="1"/>
      <c r="J926" s="1"/>
      <c r="K926" s="1"/>
      <c r="L926" s="1"/>
    </row>
    <row r="927" spans="7:12" ht="15">
      <c r="G927" s="1"/>
      <c r="H927" s="1"/>
      <c r="I927" s="1"/>
      <c r="J927" s="1"/>
      <c r="K927" s="1"/>
      <c r="L927" s="1"/>
    </row>
    <row r="928" spans="7:12" ht="15">
      <c r="G928" s="1"/>
      <c r="H928" s="1"/>
      <c r="I928" s="1"/>
      <c r="J928" s="1"/>
      <c r="K928" s="1"/>
      <c r="L928" s="1"/>
    </row>
    <row r="929" spans="7:12" ht="15">
      <c r="G929" s="1"/>
      <c r="H929" s="1"/>
      <c r="I929" s="1"/>
      <c r="J929" s="1"/>
      <c r="K929" s="1"/>
      <c r="L929" s="1"/>
    </row>
    <row r="930" spans="7:12" ht="15">
      <c r="G930" s="1"/>
      <c r="H930" s="1"/>
      <c r="I930" s="1"/>
      <c r="J930" s="1"/>
      <c r="K930" s="1"/>
      <c r="L930" s="1"/>
    </row>
    <row r="931" spans="7:12" ht="15">
      <c r="G931" s="1"/>
      <c r="H931" s="1"/>
      <c r="I931" s="1"/>
      <c r="J931" s="1"/>
      <c r="K931" s="1"/>
      <c r="L931" s="1"/>
    </row>
    <row r="932" spans="7:12" ht="15">
      <c r="G932" s="1"/>
      <c r="H932" s="1"/>
      <c r="I932" s="1"/>
      <c r="J932" s="1"/>
      <c r="K932" s="1"/>
      <c r="L932" s="1"/>
    </row>
    <row r="933" spans="7:12" ht="15">
      <c r="G933" s="1"/>
      <c r="H933" s="1"/>
      <c r="I933" s="1"/>
      <c r="J933" s="1"/>
      <c r="K933" s="1"/>
      <c r="L933" s="1"/>
    </row>
    <row r="934" spans="7:12" ht="15">
      <c r="G934" s="1"/>
      <c r="H934" s="1"/>
      <c r="I934" s="1"/>
      <c r="J934" s="1"/>
      <c r="K934" s="1"/>
      <c r="L934" s="1"/>
    </row>
    <row r="935" spans="7:12" ht="15">
      <c r="G935" s="1"/>
      <c r="H935" s="1"/>
      <c r="I935" s="1"/>
      <c r="J935" s="1"/>
      <c r="K935" s="1"/>
      <c r="L935" s="1"/>
    </row>
    <row r="936" spans="7:12" ht="15">
      <c r="G936" s="1"/>
      <c r="H936" s="1"/>
      <c r="I936" s="1"/>
      <c r="J936" s="1"/>
      <c r="K936" s="1"/>
      <c r="L936" s="1"/>
    </row>
    <row r="937" spans="7:12" ht="15">
      <c r="G937" s="1"/>
      <c r="H937" s="1"/>
      <c r="I937" s="1"/>
      <c r="J937" s="1"/>
      <c r="K937" s="1"/>
      <c r="L937" s="1"/>
    </row>
    <row r="938" spans="7:12" ht="15">
      <c r="G938" s="1"/>
      <c r="H938" s="1"/>
      <c r="I938" s="1"/>
      <c r="J938" s="1"/>
      <c r="K938" s="1"/>
      <c r="L938" s="1"/>
    </row>
    <row r="939" spans="7:12" ht="15">
      <c r="G939" s="1"/>
      <c r="H939" s="1"/>
      <c r="I939" s="1"/>
      <c r="J939" s="1"/>
      <c r="K939" s="1"/>
      <c r="L939" s="1"/>
    </row>
    <row r="940" spans="7:12" ht="15">
      <c r="G940" s="1"/>
      <c r="H940" s="1"/>
      <c r="I940" s="1"/>
      <c r="J940" s="1"/>
      <c r="K940" s="1"/>
      <c r="L940" s="1"/>
    </row>
    <row r="941" spans="7:12" ht="15">
      <c r="G941" s="1"/>
      <c r="H941" s="1"/>
      <c r="I941" s="1"/>
      <c r="J941" s="1"/>
      <c r="K941" s="1"/>
      <c r="L941" s="1"/>
    </row>
    <row r="942" spans="7:12" ht="15">
      <c r="G942" s="1"/>
      <c r="H942" s="1"/>
      <c r="I942" s="1"/>
      <c r="J942" s="1"/>
      <c r="K942" s="1"/>
      <c r="L942" s="1"/>
    </row>
    <row r="943" spans="7:12" ht="15">
      <c r="G943" s="1"/>
      <c r="H943" s="1"/>
      <c r="I943" s="1"/>
      <c r="J943" s="1"/>
      <c r="K943" s="1"/>
      <c r="L943" s="1"/>
    </row>
    <row r="944" spans="7:12" ht="15">
      <c r="G944" s="1"/>
      <c r="H944" s="1"/>
      <c r="I944" s="1"/>
      <c r="J944" s="1"/>
      <c r="K944" s="1"/>
      <c r="L944" s="1"/>
    </row>
    <row r="945" spans="7:12" ht="15">
      <c r="G945" s="1"/>
      <c r="H945" s="1"/>
      <c r="I945" s="1"/>
      <c r="J945" s="1"/>
      <c r="K945" s="1"/>
      <c r="L945" s="1"/>
    </row>
    <row r="946" spans="7:12" ht="15">
      <c r="G946" s="1"/>
      <c r="H946" s="1"/>
      <c r="I946" s="1"/>
      <c r="J946" s="1"/>
      <c r="K946" s="1"/>
      <c r="L946" s="1"/>
    </row>
    <row r="947" spans="7:12" ht="15">
      <c r="G947" s="1"/>
      <c r="H947" s="1"/>
      <c r="I947" s="1"/>
      <c r="J947" s="1"/>
      <c r="K947" s="1"/>
      <c r="L947" s="1"/>
    </row>
    <row r="948" spans="7:12" ht="15">
      <c r="G948" s="1"/>
      <c r="H948" s="1"/>
      <c r="I948" s="1"/>
      <c r="J948" s="1"/>
      <c r="K948" s="1"/>
      <c r="L948" s="1"/>
    </row>
    <row r="949" spans="7:12" ht="15">
      <c r="G949" s="1"/>
      <c r="H949" s="1"/>
      <c r="I949" s="1"/>
      <c r="J949" s="1"/>
      <c r="K949" s="1"/>
      <c r="L949" s="1"/>
    </row>
    <row r="950" spans="7:12" ht="15">
      <c r="G950" s="1"/>
      <c r="H950" s="1"/>
      <c r="I950" s="1"/>
      <c r="J950" s="1"/>
      <c r="K950" s="1"/>
      <c r="L950" s="1"/>
    </row>
    <row r="951" spans="7:12" ht="15">
      <c r="G951" s="1"/>
      <c r="H951" s="1"/>
      <c r="I951" s="1"/>
      <c r="J951" s="1"/>
      <c r="K951" s="1"/>
      <c r="L951" s="1"/>
    </row>
    <row r="952" spans="7:12" ht="15">
      <c r="G952" s="1"/>
      <c r="H952" s="1"/>
      <c r="I952" s="1"/>
      <c r="J952" s="1"/>
      <c r="K952" s="1"/>
      <c r="L952" s="1"/>
    </row>
    <row r="953" spans="7:12" ht="15">
      <c r="G953" s="1"/>
      <c r="H953" s="1"/>
      <c r="I953" s="1"/>
      <c r="J953" s="1"/>
      <c r="K953" s="1"/>
      <c r="L953" s="1"/>
    </row>
    <row r="954" spans="7:12" ht="15">
      <c r="G954" s="1"/>
      <c r="H954" s="1"/>
      <c r="I954" s="1"/>
      <c r="J954" s="1"/>
      <c r="K954" s="1"/>
      <c r="L954" s="1"/>
    </row>
    <row r="955" spans="7:12" ht="15">
      <c r="G955" s="1"/>
      <c r="H955" s="1"/>
      <c r="I955" s="1"/>
      <c r="J955" s="1"/>
      <c r="K955" s="1"/>
      <c r="L955" s="1"/>
    </row>
    <row r="956" spans="7:12" ht="15">
      <c r="G956" s="1"/>
      <c r="H956" s="1"/>
      <c r="I956" s="1"/>
      <c r="J956" s="1"/>
      <c r="K956" s="1"/>
      <c r="L956" s="1"/>
    </row>
    <row r="957" spans="7:12" ht="15">
      <c r="G957" s="1"/>
      <c r="H957" s="1"/>
      <c r="I957" s="1"/>
      <c r="J957" s="1"/>
      <c r="K957" s="1"/>
      <c r="L957" s="1"/>
    </row>
    <row r="958" spans="7:12" ht="15">
      <c r="G958" s="1"/>
      <c r="H958" s="1"/>
      <c r="I958" s="1"/>
      <c r="J958" s="1"/>
      <c r="K958" s="1"/>
      <c r="L958" s="1"/>
    </row>
    <row r="959" spans="7:12" ht="15">
      <c r="G959" s="1"/>
      <c r="H959" s="1"/>
      <c r="I959" s="1"/>
      <c r="J959" s="1"/>
      <c r="K959" s="1"/>
      <c r="L959" s="1"/>
    </row>
    <row r="960" spans="7:12" ht="15">
      <c r="G960" s="1"/>
      <c r="H960" s="1"/>
      <c r="I960" s="1"/>
      <c r="J960" s="1"/>
      <c r="K960" s="1"/>
      <c r="L960" s="1"/>
    </row>
    <row r="961" spans="7:12" ht="15">
      <c r="G961" s="1"/>
      <c r="H961" s="1"/>
      <c r="I961" s="1"/>
      <c r="J961" s="1"/>
      <c r="K961" s="1"/>
      <c r="L961" s="1"/>
    </row>
    <row r="962" spans="7:12" ht="15">
      <c r="G962" s="1"/>
      <c r="H962" s="1"/>
      <c r="I962" s="1"/>
      <c r="J962" s="1"/>
      <c r="K962" s="1"/>
      <c r="L962" s="1"/>
    </row>
    <row r="963" spans="7:12" ht="15">
      <c r="G963" s="1"/>
      <c r="H963" s="1"/>
      <c r="I963" s="1"/>
      <c r="J963" s="1"/>
      <c r="K963" s="1"/>
      <c r="L963" s="1"/>
    </row>
    <row r="964" spans="7:12" ht="15">
      <c r="G964" s="1"/>
      <c r="H964" s="1"/>
      <c r="I964" s="1"/>
      <c r="J964" s="1"/>
      <c r="K964" s="1"/>
      <c r="L964" s="1"/>
    </row>
    <row r="965" spans="7:12" ht="15">
      <c r="G965" s="1"/>
      <c r="H965" s="1"/>
      <c r="I965" s="1"/>
      <c r="J965" s="1"/>
      <c r="K965" s="1"/>
      <c r="L965" s="1"/>
    </row>
    <row r="966" spans="7:12" ht="15">
      <c r="G966" s="1"/>
      <c r="H966" s="1"/>
      <c r="I966" s="1"/>
      <c r="J966" s="1"/>
      <c r="K966" s="1"/>
      <c r="L966" s="1"/>
    </row>
    <row r="967" spans="7:12" ht="15">
      <c r="G967" s="1"/>
      <c r="H967" s="1"/>
      <c r="I967" s="1"/>
      <c r="J967" s="1"/>
      <c r="K967" s="1"/>
      <c r="L967" s="1"/>
    </row>
    <row r="968" spans="7:12" ht="15">
      <c r="G968" s="1"/>
      <c r="H968" s="1"/>
      <c r="I968" s="1"/>
      <c r="J968" s="1"/>
      <c r="K968" s="1"/>
      <c r="L968" s="1"/>
    </row>
    <row r="969" spans="7:12" ht="15">
      <c r="G969" s="1"/>
      <c r="H969" s="1"/>
      <c r="I969" s="1"/>
      <c r="J969" s="1"/>
      <c r="K969" s="1"/>
      <c r="L969" s="1"/>
    </row>
    <row r="970" spans="7:12" ht="15">
      <c r="G970" s="1"/>
      <c r="H970" s="1"/>
      <c r="I970" s="1"/>
      <c r="J970" s="1"/>
      <c r="K970" s="1"/>
      <c r="L970" s="1"/>
    </row>
    <row r="971" spans="7:12" ht="15">
      <c r="G971" s="1"/>
      <c r="H971" s="1"/>
      <c r="I971" s="1"/>
      <c r="J971" s="1"/>
      <c r="K971" s="1"/>
      <c r="L971" s="1"/>
    </row>
    <row r="972" spans="7:12" ht="15">
      <c r="G972" s="1"/>
      <c r="H972" s="1"/>
      <c r="I972" s="1"/>
      <c r="J972" s="1"/>
      <c r="K972" s="1"/>
      <c r="L972" s="1"/>
    </row>
    <row r="973" spans="7:12" ht="15">
      <c r="G973" s="1"/>
      <c r="H973" s="1"/>
      <c r="I973" s="1"/>
      <c r="J973" s="1"/>
      <c r="K973" s="1"/>
      <c r="L973" s="1"/>
    </row>
    <row r="974" spans="7:12" ht="15">
      <c r="G974" s="1"/>
      <c r="H974" s="1"/>
      <c r="I974" s="1"/>
      <c r="J974" s="1"/>
      <c r="K974" s="1"/>
      <c r="L974" s="1"/>
    </row>
    <row r="975" spans="7:12" ht="15">
      <c r="G975" s="1"/>
      <c r="H975" s="1"/>
      <c r="I975" s="1"/>
      <c r="J975" s="1"/>
      <c r="K975" s="1"/>
      <c r="L975" s="1"/>
    </row>
    <row r="976" spans="7:12" ht="15">
      <c r="G976" s="1"/>
      <c r="H976" s="1"/>
      <c r="I976" s="1"/>
      <c r="J976" s="1"/>
      <c r="K976" s="1"/>
      <c r="L976" s="1"/>
    </row>
    <row r="977" spans="7:12" ht="15">
      <c r="G977" s="1"/>
      <c r="H977" s="1"/>
      <c r="I977" s="1"/>
      <c r="J977" s="1"/>
      <c r="K977" s="1"/>
      <c r="L977" s="1"/>
    </row>
    <row r="978" spans="7:12" ht="15">
      <c r="G978" s="1"/>
      <c r="H978" s="1"/>
      <c r="I978" s="1"/>
      <c r="J978" s="1"/>
      <c r="K978" s="1"/>
      <c r="L978" s="1"/>
    </row>
    <row r="979" spans="7:12" ht="15">
      <c r="G979" s="1"/>
      <c r="H979" s="1"/>
      <c r="I979" s="1"/>
      <c r="J979" s="1"/>
      <c r="K979" s="1"/>
      <c r="L979" s="1"/>
    </row>
    <row r="980" spans="7:12" ht="15">
      <c r="G980" s="1"/>
      <c r="H980" s="1"/>
      <c r="I980" s="1"/>
      <c r="J980" s="1"/>
      <c r="K980" s="1"/>
      <c r="L980" s="1"/>
    </row>
    <row r="981" spans="7:12" ht="15">
      <c r="G981" s="1"/>
      <c r="H981" s="1"/>
      <c r="I981" s="1"/>
      <c r="J981" s="1"/>
      <c r="K981" s="1"/>
      <c r="L981" s="1"/>
    </row>
    <row r="982" spans="7:12" ht="15">
      <c r="G982" s="1"/>
      <c r="H982" s="1"/>
      <c r="I982" s="1"/>
      <c r="J982" s="1"/>
      <c r="K982" s="1"/>
      <c r="L982" s="1"/>
    </row>
    <row r="983" spans="7:12" ht="15">
      <c r="G983" s="1"/>
      <c r="H983" s="1"/>
      <c r="I983" s="1"/>
      <c r="J983" s="1"/>
      <c r="K983" s="1"/>
      <c r="L983" s="1"/>
    </row>
    <row r="984" spans="7:12" ht="15">
      <c r="G984" s="1"/>
      <c r="H984" s="1"/>
      <c r="I984" s="1"/>
      <c r="J984" s="1"/>
      <c r="K984" s="1"/>
      <c r="L984" s="1"/>
    </row>
    <row r="985" spans="7:12" ht="15">
      <c r="G985" s="1"/>
      <c r="H985" s="1"/>
      <c r="I985" s="1"/>
      <c r="J985" s="1"/>
      <c r="K985" s="1"/>
      <c r="L985" s="1"/>
    </row>
    <row r="986" spans="7:12" ht="15">
      <c r="G986" s="1"/>
      <c r="H986" s="1"/>
      <c r="I986" s="1"/>
      <c r="J986" s="1"/>
      <c r="K986" s="1"/>
      <c r="L986" s="1"/>
    </row>
    <row r="987" spans="7:12" ht="15">
      <c r="G987" s="1"/>
      <c r="H987" s="1"/>
      <c r="I987" s="1"/>
      <c r="J987" s="1"/>
      <c r="K987" s="1"/>
      <c r="L987" s="1"/>
    </row>
    <row r="988" spans="7:12" ht="15">
      <c r="G988" s="1"/>
      <c r="H988" s="1"/>
      <c r="I988" s="1"/>
      <c r="J988" s="1"/>
      <c r="K988" s="1"/>
      <c r="L988" s="1"/>
    </row>
    <row r="989" spans="7:12" ht="15">
      <c r="G989" s="1"/>
      <c r="H989" s="1"/>
      <c r="I989" s="1"/>
      <c r="J989" s="1"/>
      <c r="K989" s="1"/>
      <c r="L989" s="1"/>
    </row>
    <row r="990" spans="7:12" ht="15">
      <c r="G990" s="1"/>
      <c r="H990" s="1"/>
      <c r="I990" s="1"/>
      <c r="J990" s="1"/>
      <c r="K990" s="1"/>
      <c r="L990" s="1"/>
    </row>
    <row r="991" spans="7:12" ht="15">
      <c r="G991" s="1"/>
      <c r="H991" s="1"/>
      <c r="I991" s="1"/>
      <c r="J991" s="1"/>
      <c r="K991" s="1"/>
      <c r="L991" s="1"/>
    </row>
    <row r="992" spans="7:12" ht="15">
      <c r="G992" s="1"/>
      <c r="H992" s="1"/>
      <c r="I992" s="1"/>
      <c r="J992" s="1"/>
      <c r="K992" s="1"/>
      <c r="L992" s="1"/>
    </row>
    <row r="993" spans="7:12" ht="15">
      <c r="G993" s="1"/>
      <c r="H993" s="1"/>
      <c r="I993" s="1"/>
      <c r="J993" s="1"/>
      <c r="K993" s="1"/>
      <c r="L993" s="1"/>
    </row>
    <row r="994" spans="7:12" ht="15">
      <c r="G994" s="1"/>
      <c r="H994" s="1"/>
      <c r="I994" s="1"/>
      <c r="J994" s="1"/>
      <c r="K994" s="1"/>
      <c r="L994" s="1"/>
    </row>
    <row r="995" spans="7:12" ht="15">
      <c r="G995" s="1"/>
      <c r="H995" s="1"/>
      <c r="I995" s="1"/>
      <c r="J995" s="1"/>
      <c r="K995" s="1"/>
      <c r="L995" s="1"/>
    </row>
    <row r="996" spans="7:12" ht="15">
      <c r="G996" s="1"/>
      <c r="H996" s="1"/>
      <c r="I996" s="1"/>
      <c r="J996" s="1"/>
      <c r="K996" s="1"/>
      <c r="L996" s="1"/>
    </row>
    <row r="997" spans="7:12" ht="15">
      <c r="G997" s="1"/>
      <c r="H997" s="1"/>
      <c r="I997" s="1"/>
      <c r="J997" s="1"/>
      <c r="K997" s="1"/>
      <c r="L997" s="1"/>
    </row>
    <row r="998" spans="7:12" ht="15">
      <c r="G998" s="1"/>
      <c r="H998" s="1"/>
      <c r="I998" s="1"/>
      <c r="J998" s="1"/>
      <c r="K998" s="1"/>
      <c r="L998" s="1"/>
    </row>
    <row r="999" spans="7:12" ht="15">
      <c r="G999" s="1"/>
      <c r="H999" s="1"/>
      <c r="I999" s="1"/>
      <c r="J999" s="1"/>
      <c r="K999" s="1"/>
      <c r="L999" s="1"/>
    </row>
    <row r="1000" spans="7:12" ht="15">
      <c r="G1000" s="1"/>
      <c r="H1000" s="1"/>
      <c r="I1000" s="1"/>
      <c r="J1000" s="1"/>
      <c r="K1000" s="1"/>
      <c r="L1000" s="1"/>
    </row>
    <row r="1001" spans="7:12" ht="15">
      <c r="G1001" s="1"/>
      <c r="H1001" s="1"/>
      <c r="I1001" s="1"/>
      <c r="J1001" s="1"/>
      <c r="K1001" s="1"/>
      <c r="L1001" s="1"/>
    </row>
    <row r="1002" spans="7:12" ht="15">
      <c r="G1002" s="1"/>
      <c r="H1002" s="1"/>
      <c r="I1002" s="1"/>
      <c r="J1002" s="1"/>
      <c r="K1002" s="1"/>
      <c r="L1002" s="1"/>
    </row>
    <row r="1003" spans="7:12" ht="15">
      <c r="G1003" s="1"/>
      <c r="H1003" s="1"/>
      <c r="I1003" s="1"/>
      <c r="J1003" s="1"/>
      <c r="K1003" s="1"/>
      <c r="L1003" s="1"/>
    </row>
    <row r="1004" spans="7:12" ht="15">
      <c r="G1004" s="1"/>
      <c r="H1004" s="1"/>
      <c r="I1004" s="1"/>
      <c r="J1004" s="1"/>
      <c r="K1004" s="1"/>
      <c r="L1004" s="1"/>
    </row>
    <row r="1005" spans="7:12" ht="15">
      <c r="G1005" s="1"/>
      <c r="H1005" s="1"/>
      <c r="I1005" s="1"/>
      <c r="J1005" s="1"/>
      <c r="K1005" s="1"/>
      <c r="L1005" s="1"/>
    </row>
    <row r="1006" spans="7:12" ht="15">
      <c r="G1006" s="1"/>
      <c r="H1006" s="1"/>
      <c r="I1006" s="1"/>
      <c r="J1006" s="1"/>
      <c r="K1006" s="1"/>
      <c r="L1006" s="1"/>
    </row>
    <row r="1007" spans="7:12" ht="15">
      <c r="G1007" s="1"/>
      <c r="H1007" s="1"/>
      <c r="I1007" s="1"/>
      <c r="J1007" s="1"/>
      <c r="K1007" s="1"/>
      <c r="L1007" s="1"/>
    </row>
    <row r="1008" spans="7:12" ht="15">
      <c r="G1008" s="1"/>
      <c r="H1008" s="1"/>
      <c r="I1008" s="1"/>
      <c r="J1008" s="1"/>
      <c r="K1008" s="1"/>
      <c r="L1008" s="1"/>
    </row>
    <row r="1009" spans="7:12" ht="15">
      <c r="G1009" s="1"/>
      <c r="H1009" s="1"/>
      <c r="I1009" s="1"/>
      <c r="J1009" s="1"/>
      <c r="K1009" s="1"/>
      <c r="L1009" s="1"/>
    </row>
    <row r="1010" spans="7:12" ht="15">
      <c r="G1010" s="1"/>
      <c r="H1010" s="1"/>
      <c r="I1010" s="1"/>
      <c r="J1010" s="1"/>
      <c r="K1010" s="1"/>
      <c r="L1010" s="1"/>
    </row>
    <row r="1011" spans="7:12" ht="15">
      <c r="G1011" s="1"/>
      <c r="H1011" s="1"/>
      <c r="I1011" s="1"/>
      <c r="J1011" s="1"/>
      <c r="K1011" s="1"/>
      <c r="L1011" s="1"/>
    </row>
    <row r="1012" spans="7:12" ht="15">
      <c r="G1012" s="1"/>
      <c r="H1012" s="1"/>
      <c r="I1012" s="1"/>
      <c r="J1012" s="1"/>
      <c r="K1012" s="1"/>
      <c r="L1012" s="1"/>
    </row>
    <row r="1013" spans="7:12" ht="15">
      <c r="G1013" s="1"/>
      <c r="H1013" s="1"/>
      <c r="I1013" s="1"/>
      <c r="J1013" s="1"/>
      <c r="K1013" s="1"/>
      <c r="L1013" s="1"/>
    </row>
    <row r="1014" spans="7:12" ht="15">
      <c r="G1014" s="1"/>
      <c r="H1014" s="1"/>
      <c r="I1014" s="1"/>
      <c r="J1014" s="1"/>
      <c r="K1014" s="1"/>
      <c r="L1014" s="1"/>
    </row>
    <row r="1015" spans="7:12" ht="15">
      <c r="G1015" s="1"/>
      <c r="H1015" s="1"/>
      <c r="I1015" s="1"/>
      <c r="J1015" s="1"/>
      <c r="K1015" s="1"/>
      <c r="L1015" s="1"/>
    </row>
    <row r="1016" spans="7:12" ht="15">
      <c r="G1016" s="1"/>
      <c r="H1016" s="1"/>
      <c r="I1016" s="1"/>
      <c r="J1016" s="1"/>
      <c r="K1016" s="1"/>
      <c r="L1016" s="1"/>
    </row>
    <row r="1017" spans="7:12" ht="15">
      <c r="G1017" s="1"/>
      <c r="H1017" s="1"/>
      <c r="I1017" s="1"/>
      <c r="J1017" s="1"/>
      <c r="K1017" s="1"/>
      <c r="L1017" s="1"/>
    </row>
    <row r="1018" spans="7:12" ht="15">
      <c r="G1018" s="1"/>
      <c r="H1018" s="1"/>
      <c r="I1018" s="1"/>
      <c r="J1018" s="1"/>
      <c r="K1018" s="1"/>
      <c r="L1018" s="1"/>
    </row>
    <row r="1019" spans="7:12" ht="15">
      <c r="G1019" s="1"/>
      <c r="H1019" s="1"/>
      <c r="I1019" s="1"/>
      <c r="J1019" s="1"/>
      <c r="K1019" s="1"/>
      <c r="L1019" s="1"/>
    </row>
    <row r="1020" spans="7:12" ht="15">
      <c r="G1020" s="1"/>
      <c r="H1020" s="1"/>
      <c r="I1020" s="1"/>
      <c r="J1020" s="1"/>
      <c r="K1020" s="1"/>
      <c r="L1020" s="1"/>
    </row>
    <row r="1021" spans="7:12" ht="15">
      <c r="G1021" s="1"/>
      <c r="H1021" s="1"/>
      <c r="I1021" s="1"/>
      <c r="J1021" s="1"/>
      <c r="K1021" s="1"/>
      <c r="L1021" s="1"/>
    </row>
    <row r="1022" spans="7:12" ht="15">
      <c r="G1022" s="1"/>
      <c r="H1022" s="1"/>
      <c r="I1022" s="1"/>
      <c r="J1022" s="1"/>
      <c r="K1022" s="1"/>
      <c r="L1022" s="1"/>
    </row>
    <row r="1023" spans="7:12" ht="15">
      <c r="G1023" s="1"/>
      <c r="H1023" s="1"/>
      <c r="I1023" s="1"/>
      <c r="J1023" s="1"/>
      <c r="K1023" s="1"/>
      <c r="L1023" s="1"/>
    </row>
    <row r="1024" spans="7:12" ht="15">
      <c r="G1024" s="1"/>
      <c r="H1024" s="1"/>
      <c r="I1024" s="1"/>
      <c r="J1024" s="1"/>
      <c r="K1024" s="1"/>
      <c r="L1024" s="1"/>
    </row>
    <row r="1025" spans="7:12" ht="15">
      <c r="G1025" s="1"/>
      <c r="H1025" s="1"/>
      <c r="I1025" s="1"/>
      <c r="J1025" s="1"/>
      <c r="K1025" s="1"/>
      <c r="L1025" s="1"/>
    </row>
    <row r="1026" spans="7:12" ht="15">
      <c r="G1026" s="1"/>
      <c r="H1026" s="1"/>
      <c r="I1026" s="1"/>
      <c r="J1026" s="1"/>
      <c r="K1026" s="1"/>
      <c r="L1026" s="1"/>
    </row>
    <row r="1027" spans="7:12" ht="15">
      <c r="G1027" s="1"/>
      <c r="H1027" s="1"/>
      <c r="I1027" s="1"/>
      <c r="J1027" s="1"/>
      <c r="K1027" s="1"/>
      <c r="L1027" s="1"/>
    </row>
    <row r="1028" spans="7:12" ht="15">
      <c r="G1028" s="1"/>
      <c r="H1028" s="1"/>
      <c r="I1028" s="1"/>
      <c r="J1028" s="1"/>
      <c r="K1028" s="1"/>
      <c r="L1028" s="1"/>
    </row>
    <row r="1029" spans="7:12" ht="15">
      <c r="G1029" s="1"/>
      <c r="H1029" s="1"/>
      <c r="I1029" s="1"/>
      <c r="J1029" s="1"/>
      <c r="K1029" s="1"/>
      <c r="L1029" s="1"/>
    </row>
    <row r="1030" spans="7:12" ht="15">
      <c r="G1030" s="1"/>
      <c r="H1030" s="1"/>
      <c r="I1030" s="1"/>
      <c r="J1030" s="1"/>
      <c r="K1030" s="1"/>
      <c r="L1030" s="1"/>
    </row>
    <row r="1031" spans="7:12" ht="15">
      <c r="G1031" s="1"/>
      <c r="H1031" s="1"/>
      <c r="I1031" s="1"/>
      <c r="J1031" s="1"/>
      <c r="K1031" s="1"/>
      <c r="L1031" s="1"/>
    </row>
    <row r="1032" spans="7:12" ht="15">
      <c r="G1032" s="1"/>
      <c r="H1032" s="1"/>
      <c r="I1032" s="1"/>
      <c r="J1032" s="1"/>
      <c r="K1032" s="1"/>
      <c r="L1032" s="1"/>
    </row>
    <row r="1033" spans="7:12" ht="15">
      <c r="G1033" s="1"/>
      <c r="H1033" s="1"/>
      <c r="I1033" s="1"/>
      <c r="J1033" s="1"/>
      <c r="K1033" s="1"/>
      <c r="L1033" s="1"/>
    </row>
    <row r="1034" spans="7:12" ht="15">
      <c r="G1034" s="1"/>
      <c r="H1034" s="1"/>
      <c r="I1034" s="1"/>
      <c r="J1034" s="1"/>
      <c r="K1034" s="1"/>
      <c r="L1034" s="1"/>
    </row>
    <row r="1035" spans="7:12" ht="15">
      <c r="G1035" s="1"/>
      <c r="H1035" s="1"/>
      <c r="I1035" s="1"/>
      <c r="J1035" s="1"/>
      <c r="K1035" s="1"/>
      <c r="L1035" s="1"/>
    </row>
    <row r="1036" spans="7:12" ht="15">
      <c r="G1036" s="1"/>
      <c r="H1036" s="1"/>
      <c r="I1036" s="1"/>
      <c r="J1036" s="1"/>
      <c r="K1036" s="1"/>
      <c r="L1036" s="1"/>
    </row>
    <row r="1037" spans="7:12" ht="15">
      <c r="G1037" s="1"/>
      <c r="H1037" s="1"/>
      <c r="I1037" s="1"/>
      <c r="J1037" s="1"/>
      <c r="K1037" s="1"/>
      <c r="L1037" s="1"/>
    </row>
    <row r="1038" spans="7:12" ht="15">
      <c r="G1038" s="1"/>
      <c r="H1038" s="1"/>
      <c r="I1038" s="1"/>
      <c r="J1038" s="1"/>
      <c r="K1038" s="1"/>
      <c r="L1038" s="1"/>
    </row>
    <row r="1039" spans="7:12" ht="15">
      <c r="G1039" s="1"/>
      <c r="H1039" s="1"/>
      <c r="I1039" s="1"/>
      <c r="J1039" s="1"/>
      <c r="K1039" s="1"/>
      <c r="L1039" s="1"/>
    </row>
    <row r="1040" spans="7:12" ht="15">
      <c r="G1040" s="1"/>
      <c r="H1040" s="1"/>
      <c r="I1040" s="1"/>
      <c r="J1040" s="1"/>
      <c r="K1040" s="1"/>
      <c r="L1040" s="1"/>
    </row>
    <row r="1041" spans="7:12" ht="15">
      <c r="G1041" s="1"/>
      <c r="H1041" s="1"/>
      <c r="I1041" s="1"/>
      <c r="J1041" s="1"/>
      <c r="K1041" s="1"/>
      <c r="L1041" s="1"/>
    </row>
    <row r="1042" spans="7:12" ht="15">
      <c r="G1042" s="1"/>
      <c r="H1042" s="1"/>
      <c r="I1042" s="1"/>
      <c r="J1042" s="1"/>
      <c r="K1042" s="1"/>
      <c r="L1042" s="1"/>
    </row>
    <row r="1043" spans="7:12" ht="15">
      <c r="G1043" s="1"/>
      <c r="H1043" s="1"/>
      <c r="I1043" s="1"/>
      <c r="J1043" s="1"/>
      <c r="K1043" s="1"/>
      <c r="L1043" s="1"/>
    </row>
    <row r="1044" spans="7:12" ht="15">
      <c r="G1044" s="1"/>
      <c r="H1044" s="1"/>
      <c r="I1044" s="1"/>
      <c r="J1044" s="1"/>
      <c r="K1044" s="1"/>
      <c r="L1044" s="1"/>
    </row>
    <row r="1045" spans="7:12" ht="15">
      <c r="G1045" s="1"/>
      <c r="H1045" s="1"/>
      <c r="I1045" s="1"/>
      <c r="J1045" s="1"/>
      <c r="K1045" s="1"/>
      <c r="L1045" s="1"/>
    </row>
    <row r="1046" spans="7:12" ht="15">
      <c r="G1046" s="1"/>
      <c r="H1046" s="1"/>
      <c r="I1046" s="1"/>
      <c r="J1046" s="1"/>
      <c r="K1046" s="1"/>
      <c r="L1046" s="1"/>
    </row>
    <row r="1047" spans="7:12" ht="15">
      <c r="G1047" s="1"/>
      <c r="H1047" s="1"/>
      <c r="I1047" s="1"/>
      <c r="J1047" s="1"/>
      <c r="K1047" s="1"/>
      <c r="L1047" s="1"/>
    </row>
    <row r="1048" spans="7:12" ht="15">
      <c r="G1048" s="1"/>
      <c r="H1048" s="1"/>
      <c r="I1048" s="1"/>
      <c r="J1048" s="1"/>
      <c r="K1048" s="1"/>
      <c r="L1048" s="1"/>
    </row>
    <row r="1049" spans="7:12" ht="15">
      <c r="G1049" s="1"/>
      <c r="H1049" s="1"/>
      <c r="I1049" s="1"/>
      <c r="J1049" s="1"/>
      <c r="K1049" s="1"/>
      <c r="L1049" s="1"/>
    </row>
    <row r="1050" spans="7:12" ht="15">
      <c r="G1050" s="1"/>
      <c r="H1050" s="1"/>
      <c r="I1050" s="1"/>
      <c r="J1050" s="1"/>
      <c r="K1050" s="1"/>
      <c r="L1050" s="1"/>
    </row>
    <row r="1051" spans="7:12" ht="15">
      <c r="G1051" s="1"/>
      <c r="H1051" s="1"/>
      <c r="I1051" s="1"/>
      <c r="J1051" s="1"/>
      <c r="K1051" s="1"/>
      <c r="L1051" s="1"/>
    </row>
    <row r="1052" spans="7:12" ht="15">
      <c r="G1052" s="1"/>
      <c r="H1052" s="1"/>
      <c r="I1052" s="1"/>
      <c r="J1052" s="1"/>
      <c r="K1052" s="1"/>
      <c r="L1052" s="1"/>
    </row>
    <row r="1053" spans="7:12" ht="15">
      <c r="G1053" s="1"/>
      <c r="H1053" s="1"/>
      <c r="I1053" s="1"/>
      <c r="J1053" s="1"/>
      <c r="K1053" s="1"/>
      <c r="L1053" s="1"/>
    </row>
    <row r="1054" spans="7:12" ht="15">
      <c r="G1054" s="1"/>
      <c r="H1054" s="1"/>
      <c r="I1054" s="1"/>
      <c r="J1054" s="1"/>
      <c r="K1054" s="1"/>
      <c r="L1054" s="1"/>
    </row>
    <row r="1055" spans="7:12" ht="15">
      <c r="G1055" s="1"/>
      <c r="H1055" s="1"/>
      <c r="I1055" s="1"/>
      <c r="J1055" s="1"/>
      <c r="K1055" s="1"/>
      <c r="L1055" s="1"/>
    </row>
    <row r="1056" spans="7:12" ht="15">
      <c r="G1056" s="1"/>
      <c r="H1056" s="1"/>
      <c r="I1056" s="1"/>
      <c r="J1056" s="1"/>
      <c r="K1056" s="1"/>
      <c r="L1056" s="1"/>
    </row>
    <row r="1057" spans="7:12" ht="15">
      <c r="G1057" s="1"/>
      <c r="H1057" s="1"/>
      <c r="I1057" s="1"/>
      <c r="J1057" s="1"/>
      <c r="K1057" s="1"/>
      <c r="L1057" s="1"/>
    </row>
    <row r="1058" spans="7:12" ht="15">
      <c r="G1058" s="1"/>
      <c r="H1058" s="1"/>
      <c r="I1058" s="1"/>
      <c r="J1058" s="1"/>
      <c r="K1058" s="1"/>
      <c r="L1058" s="1"/>
    </row>
    <row r="1059" spans="7:12" ht="15">
      <c r="G1059" s="1"/>
      <c r="H1059" s="1"/>
      <c r="I1059" s="1"/>
      <c r="J1059" s="1"/>
      <c r="K1059" s="1"/>
      <c r="L1059" s="1"/>
    </row>
    <row r="1060" spans="7:12" ht="15">
      <c r="G1060" s="1"/>
      <c r="H1060" s="1"/>
      <c r="I1060" s="1"/>
      <c r="J1060" s="1"/>
      <c r="K1060" s="1"/>
      <c r="L1060" s="1"/>
    </row>
    <row r="1061" spans="7:12" ht="15">
      <c r="G1061" s="1"/>
      <c r="H1061" s="1"/>
      <c r="I1061" s="1"/>
      <c r="J1061" s="1"/>
      <c r="K1061" s="1"/>
      <c r="L1061" s="1"/>
    </row>
    <row r="1062" spans="7:12" ht="15">
      <c r="G1062" s="1"/>
      <c r="H1062" s="1"/>
      <c r="I1062" s="1"/>
      <c r="J1062" s="1"/>
      <c r="K1062" s="1"/>
      <c r="L1062" s="1"/>
    </row>
    <row r="1063" spans="7:12" ht="15">
      <c r="G1063" s="1"/>
      <c r="H1063" s="1"/>
      <c r="I1063" s="1"/>
      <c r="J1063" s="1"/>
      <c r="K1063" s="1"/>
      <c r="L1063" s="1"/>
    </row>
    <row r="1064" spans="7:12" ht="15">
      <c r="G1064" s="1"/>
      <c r="H1064" s="1"/>
      <c r="I1064" s="1"/>
      <c r="J1064" s="1"/>
      <c r="K1064" s="1"/>
      <c r="L1064" s="1"/>
    </row>
    <row r="1065" spans="7:12" ht="15">
      <c r="G1065" s="1"/>
      <c r="H1065" s="1"/>
      <c r="I1065" s="1"/>
      <c r="J1065" s="1"/>
      <c r="K1065" s="1"/>
      <c r="L1065" s="1"/>
    </row>
    <row r="1066" spans="7:12" ht="15">
      <c r="G1066" s="1"/>
      <c r="H1066" s="1"/>
      <c r="I1066" s="1"/>
      <c r="J1066" s="1"/>
      <c r="K1066" s="1"/>
      <c r="L1066" s="1"/>
    </row>
    <row r="1067" spans="7:12" ht="15">
      <c r="G1067" s="1"/>
      <c r="H1067" s="1"/>
      <c r="I1067" s="1"/>
      <c r="J1067" s="1"/>
      <c r="K1067" s="1"/>
      <c r="L1067" s="1"/>
    </row>
    <row r="1068" spans="7:12" ht="15">
      <c r="G1068" s="1"/>
      <c r="H1068" s="1"/>
      <c r="I1068" s="1"/>
      <c r="J1068" s="1"/>
      <c r="K1068" s="1"/>
      <c r="L1068" s="1"/>
    </row>
    <row r="1069" spans="7:12" ht="15">
      <c r="G1069" s="1"/>
      <c r="H1069" s="1"/>
      <c r="I1069" s="1"/>
      <c r="J1069" s="1"/>
      <c r="K1069" s="1"/>
      <c r="L1069" s="1"/>
    </row>
    <row r="1070" spans="7:12" ht="15">
      <c r="G1070" s="1"/>
      <c r="H1070" s="1"/>
      <c r="I1070" s="1"/>
      <c r="J1070" s="1"/>
      <c r="K1070" s="1"/>
      <c r="L1070" s="1"/>
    </row>
    <row r="1071" spans="7:12" ht="15">
      <c r="G1071" s="1"/>
      <c r="H1071" s="1"/>
      <c r="I1071" s="1"/>
      <c r="J1071" s="1"/>
      <c r="K1071" s="1"/>
      <c r="L1071" s="1"/>
    </row>
    <row r="1072" spans="7:12" ht="15">
      <c r="G1072" s="1"/>
      <c r="H1072" s="1"/>
      <c r="I1072" s="1"/>
      <c r="J1072" s="1"/>
      <c r="K1072" s="1"/>
      <c r="L1072" s="1"/>
    </row>
    <row r="1073" spans="7:12" ht="15">
      <c r="G1073" s="1"/>
      <c r="H1073" s="1"/>
      <c r="I1073" s="1"/>
      <c r="J1073" s="1"/>
      <c r="K1073" s="1"/>
      <c r="L1073" s="1"/>
    </row>
    <row r="1074" spans="7:12" ht="15">
      <c r="G1074" s="1"/>
      <c r="H1074" s="1"/>
      <c r="I1074" s="1"/>
      <c r="J1074" s="1"/>
      <c r="K1074" s="1"/>
      <c r="L1074" s="1"/>
    </row>
    <row r="1075" spans="7:12" ht="15">
      <c r="G1075" s="1"/>
      <c r="H1075" s="1"/>
      <c r="I1075" s="1"/>
      <c r="J1075" s="1"/>
      <c r="K1075" s="1"/>
      <c r="L1075" s="1"/>
    </row>
    <row r="1076" spans="7:12" ht="15">
      <c r="G1076" s="1"/>
      <c r="H1076" s="1"/>
      <c r="I1076" s="1"/>
      <c r="J1076" s="1"/>
      <c r="K1076" s="1"/>
      <c r="L1076" s="1"/>
    </row>
    <row r="1077" spans="7:12" ht="15">
      <c r="G1077" s="1"/>
      <c r="H1077" s="1"/>
      <c r="I1077" s="1"/>
      <c r="J1077" s="1"/>
      <c r="K1077" s="1"/>
      <c r="L1077" s="1"/>
    </row>
    <row r="1078" spans="7:12" ht="15">
      <c r="G1078" s="1"/>
      <c r="H1078" s="1"/>
      <c r="I1078" s="1"/>
      <c r="J1078" s="1"/>
      <c r="K1078" s="1"/>
      <c r="L1078" s="1"/>
    </row>
    <row r="1079" spans="7:12" ht="15">
      <c r="G1079" s="1"/>
      <c r="H1079" s="1"/>
      <c r="I1079" s="1"/>
      <c r="J1079" s="1"/>
      <c r="K1079" s="1"/>
      <c r="L1079" s="1"/>
    </row>
    <row r="1080" spans="7:12" ht="15">
      <c r="G1080" s="1"/>
      <c r="H1080" s="1"/>
      <c r="I1080" s="1"/>
      <c r="J1080" s="1"/>
      <c r="K1080" s="1"/>
      <c r="L1080" s="1"/>
    </row>
    <row r="1081" spans="7:12" ht="15">
      <c r="G1081" s="1"/>
      <c r="H1081" s="1"/>
      <c r="I1081" s="1"/>
      <c r="J1081" s="1"/>
      <c r="K1081" s="1"/>
      <c r="L1081" s="1"/>
    </row>
    <row r="1082" spans="7:12" ht="15">
      <c r="G1082" s="1"/>
      <c r="H1082" s="1"/>
      <c r="I1082" s="1"/>
      <c r="J1082" s="1"/>
      <c r="K1082" s="1"/>
      <c r="L1082" s="1"/>
    </row>
    <row r="1083" spans="7:12" ht="15">
      <c r="G1083" s="1"/>
      <c r="H1083" s="1"/>
      <c r="I1083" s="1"/>
      <c r="J1083" s="1"/>
      <c r="K1083" s="1"/>
      <c r="L1083" s="1"/>
    </row>
    <row r="1084" spans="7:12" ht="15">
      <c r="G1084" s="1"/>
      <c r="H1084" s="1"/>
      <c r="I1084" s="1"/>
      <c r="J1084" s="1"/>
      <c r="K1084" s="1"/>
      <c r="L1084" s="1"/>
    </row>
    <row r="1085" spans="7:12" ht="15">
      <c r="G1085" s="1"/>
      <c r="H1085" s="1"/>
      <c r="I1085" s="1"/>
      <c r="J1085" s="1"/>
      <c r="K1085" s="1"/>
      <c r="L1085" s="1"/>
    </row>
    <row r="1086" spans="7:12" ht="15">
      <c r="G1086" s="1"/>
      <c r="H1086" s="1"/>
      <c r="I1086" s="1"/>
      <c r="J1086" s="1"/>
      <c r="K1086" s="1"/>
      <c r="L1086" s="1"/>
    </row>
    <row r="1087" spans="7:12" ht="15">
      <c r="G1087" s="1"/>
      <c r="H1087" s="1"/>
      <c r="I1087" s="1"/>
      <c r="J1087" s="1"/>
      <c r="K1087" s="1"/>
      <c r="L1087" s="1"/>
    </row>
    <row r="1088" spans="7:12" ht="15">
      <c r="G1088" s="1"/>
      <c r="H1088" s="1"/>
      <c r="I1088" s="1"/>
      <c r="J1088" s="1"/>
      <c r="K1088" s="1"/>
      <c r="L1088" s="1"/>
    </row>
    <row r="1089" spans="7:12" ht="15">
      <c r="G1089" s="1"/>
      <c r="H1089" s="1"/>
      <c r="I1089" s="1"/>
      <c r="J1089" s="1"/>
      <c r="K1089" s="1"/>
      <c r="L1089" s="1"/>
    </row>
    <row r="1090" spans="7:12" ht="15">
      <c r="G1090" s="1"/>
      <c r="H1090" s="1"/>
      <c r="I1090" s="1"/>
      <c r="J1090" s="1"/>
      <c r="K1090" s="1"/>
      <c r="L1090" s="1"/>
    </row>
    <row r="1091" spans="7:12" ht="15">
      <c r="G1091" s="1"/>
      <c r="H1091" s="1"/>
      <c r="I1091" s="1"/>
      <c r="J1091" s="1"/>
      <c r="K1091" s="1"/>
      <c r="L1091" s="1"/>
    </row>
    <row r="1092" spans="7:12" ht="15">
      <c r="G1092" s="1"/>
      <c r="H1092" s="1"/>
      <c r="I1092" s="1"/>
      <c r="J1092" s="1"/>
      <c r="K1092" s="1"/>
      <c r="L1092" s="1"/>
    </row>
    <row r="1093" spans="7:12" ht="15">
      <c r="G1093" s="1"/>
      <c r="H1093" s="1"/>
      <c r="I1093" s="1"/>
      <c r="J1093" s="1"/>
      <c r="K1093" s="1"/>
      <c r="L1093" s="1"/>
    </row>
    <row r="1094" spans="7:12" ht="15">
      <c r="G1094" s="1"/>
      <c r="H1094" s="1"/>
      <c r="I1094" s="1"/>
      <c r="J1094" s="1"/>
      <c r="K1094" s="1"/>
      <c r="L1094" s="1"/>
    </row>
    <row r="1095" spans="7:12" ht="15">
      <c r="G1095" s="1"/>
      <c r="H1095" s="1"/>
      <c r="I1095" s="1"/>
      <c r="J1095" s="1"/>
      <c r="K1095" s="1"/>
      <c r="L1095" s="1"/>
    </row>
    <row r="1096" spans="7:12" ht="15">
      <c r="G1096" s="1"/>
      <c r="H1096" s="1"/>
      <c r="I1096" s="1"/>
      <c r="J1096" s="1"/>
      <c r="K1096" s="1"/>
      <c r="L1096" s="1"/>
    </row>
    <row r="1097" spans="7:12" ht="15">
      <c r="G1097" s="1"/>
      <c r="H1097" s="1"/>
      <c r="I1097" s="1"/>
      <c r="J1097" s="1"/>
      <c r="K1097" s="1"/>
      <c r="L1097" s="1"/>
    </row>
    <row r="1098" spans="7:12" ht="15">
      <c r="G1098" s="1"/>
      <c r="H1098" s="1"/>
      <c r="I1098" s="1"/>
      <c r="J1098" s="1"/>
      <c r="K1098" s="1"/>
      <c r="L1098" s="1"/>
    </row>
    <row r="1099" spans="7:12" ht="15">
      <c r="G1099" s="1"/>
      <c r="H1099" s="1"/>
      <c r="I1099" s="1"/>
      <c r="J1099" s="1"/>
      <c r="K1099" s="1"/>
      <c r="L1099" s="1"/>
    </row>
    <row r="1100" spans="7:12" ht="15">
      <c r="G1100" s="1"/>
      <c r="H1100" s="1"/>
      <c r="I1100" s="1"/>
      <c r="J1100" s="1"/>
      <c r="K1100" s="1"/>
      <c r="L1100" s="1"/>
    </row>
    <row r="1101" spans="7:12" ht="15">
      <c r="G1101" s="1"/>
      <c r="H1101" s="1"/>
      <c r="I1101" s="1"/>
      <c r="J1101" s="1"/>
      <c r="K1101" s="1"/>
      <c r="L1101" s="1"/>
    </row>
    <row r="1102" spans="7:12" ht="15">
      <c r="G1102" s="1"/>
      <c r="H1102" s="1"/>
      <c r="I1102" s="1"/>
      <c r="J1102" s="1"/>
      <c r="K1102" s="1"/>
      <c r="L1102" s="1"/>
    </row>
    <row r="1103" spans="7:12" ht="15">
      <c r="G1103" s="1"/>
      <c r="H1103" s="1"/>
      <c r="I1103" s="1"/>
      <c r="J1103" s="1"/>
      <c r="K1103" s="1"/>
      <c r="L1103" s="1"/>
    </row>
    <row r="1104" spans="7:12" ht="15">
      <c r="G1104" s="1"/>
      <c r="H1104" s="1"/>
      <c r="I1104" s="1"/>
      <c r="J1104" s="1"/>
      <c r="K1104" s="1"/>
      <c r="L1104" s="1"/>
    </row>
    <row r="1105" spans="7:12" ht="15">
      <c r="G1105" s="1"/>
      <c r="H1105" s="1"/>
      <c r="I1105" s="1"/>
      <c r="J1105" s="1"/>
      <c r="K1105" s="1"/>
      <c r="L1105" s="1"/>
    </row>
    <row r="1106" spans="7:12" ht="15">
      <c r="G1106" s="1"/>
      <c r="H1106" s="1"/>
      <c r="I1106" s="1"/>
      <c r="J1106" s="1"/>
      <c r="K1106" s="1"/>
      <c r="L1106" s="1"/>
    </row>
    <row r="1107" spans="7:12" ht="15">
      <c r="G1107" s="1"/>
      <c r="H1107" s="1"/>
      <c r="I1107" s="1"/>
      <c r="J1107" s="1"/>
      <c r="K1107" s="1"/>
      <c r="L1107" s="1"/>
    </row>
    <row r="1108" spans="7:12" ht="15">
      <c r="G1108" s="1"/>
      <c r="H1108" s="1"/>
      <c r="I1108" s="1"/>
      <c r="J1108" s="1"/>
      <c r="K1108" s="1"/>
      <c r="L1108" s="1"/>
    </row>
    <row r="1109" spans="7:12" ht="15">
      <c r="G1109" s="1"/>
      <c r="H1109" s="1"/>
      <c r="I1109" s="1"/>
      <c r="J1109" s="1"/>
      <c r="K1109" s="1"/>
      <c r="L1109" s="1"/>
    </row>
    <row r="1110" spans="7:12" ht="15">
      <c r="G1110" s="1"/>
      <c r="H1110" s="1"/>
      <c r="I1110" s="1"/>
      <c r="J1110" s="1"/>
      <c r="K1110" s="1"/>
      <c r="L1110" s="1"/>
    </row>
    <row r="1111" spans="7:12" ht="15">
      <c r="G1111" s="1"/>
      <c r="H1111" s="1"/>
      <c r="I1111" s="1"/>
      <c r="J1111" s="1"/>
      <c r="K1111" s="1"/>
      <c r="L1111" s="1"/>
    </row>
    <row r="1112" spans="7:12" ht="15">
      <c r="G1112" s="1"/>
      <c r="H1112" s="1"/>
      <c r="I1112" s="1"/>
      <c r="J1112" s="1"/>
      <c r="K1112" s="1"/>
      <c r="L1112" s="1"/>
    </row>
    <row r="1113" spans="7:12" ht="15">
      <c r="G1113" s="1"/>
      <c r="H1113" s="1"/>
      <c r="I1113" s="1"/>
      <c r="J1113" s="1"/>
      <c r="K1113" s="1"/>
      <c r="L1113" s="1"/>
    </row>
    <row r="1114" spans="7:12" ht="15">
      <c r="G1114" s="1"/>
      <c r="H1114" s="1"/>
      <c r="I1114" s="1"/>
      <c r="J1114" s="1"/>
      <c r="K1114" s="1"/>
      <c r="L1114" s="1"/>
    </row>
    <row r="1115" spans="7:12" ht="15">
      <c r="G1115" s="1"/>
      <c r="H1115" s="1"/>
      <c r="I1115" s="1"/>
      <c r="J1115" s="1"/>
      <c r="K1115" s="1"/>
      <c r="L1115" s="1"/>
    </row>
    <row r="1116" spans="7:12" ht="15">
      <c r="G1116" s="1"/>
      <c r="H1116" s="1"/>
      <c r="I1116" s="1"/>
      <c r="J1116" s="1"/>
      <c r="K1116" s="1"/>
      <c r="L1116" s="1"/>
    </row>
    <row r="1117" spans="7:12" ht="15">
      <c r="G1117" s="1"/>
      <c r="H1117" s="1"/>
      <c r="I1117" s="1"/>
      <c r="J1117" s="1"/>
      <c r="K1117" s="1"/>
      <c r="L1117" s="1"/>
    </row>
    <row r="1118" spans="7:12" ht="15">
      <c r="G1118" s="1"/>
      <c r="H1118" s="1"/>
      <c r="I1118" s="1"/>
      <c r="J1118" s="1"/>
      <c r="K1118" s="1"/>
      <c r="L1118" s="1"/>
    </row>
    <row r="1119" spans="7:12" ht="15">
      <c r="G1119" s="1"/>
      <c r="H1119" s="1"/>
      <c r="I1119" s="1"/>
      <c r="J1119" s="1"/>
      <c r="K1119" s="1"/>
      <c r="L1119" s="1"/>
    </row>
    <row r="1120" spans="7:12" ht="15">
      <c r="G1120" s="1"/>
      <c r="H1120" s="1"/>
      <c r="I1120" s="1"/>
      <c r="J1120" s="1"/>
      <c r="K1120" s="1"/>
      <c r="L1120" s="1"/>
    </row>
    <row r="1121" spans="7:12" ht="15">
      <c r="G1121" s="1"/>
      <c r="H1121" s="1"/>
      <c r="I1121" s="1"/>
      <c r="J1121" s="1"/>
      <c r="K1121" s="1"/>
      <c r="L1121" s="1"/>
    </row>
    <row r="1122" spans="7:12" ht="15">
      <c r="G1122" s="1"/>
      <c r="H1122" s="1"/>
      <c r="I1122" s="1"/>
      <c r="J1122" s="1"/>
      <c r="K1122" s="1"/>
      <c r="L1122" s="1"/>
    </row>
    <row r="1123" spans="7:12" ht="15">
      <c r="G1123" s="1"/>
      <c r="H1123" s="1"/>
      <c r="I1123" s="1"/>
      <c r="J1123" s="1"/>
      <c r="K1123" s="1"/>
      <c r="L1123" s="1"/>
    </row>
    <row r="1124" spans="7:12" ht="15">
      <c r="G1124" s="1"/>
      <c r="H1124" s="1"/>
      <c r="I1124" s="1"/>
      <c r="J1124" s="1"/>
      <c r="K1124" s="1"/>
      <c r="L1124" s="1"/>
    </row>
    <row r="1125" spans="7:12" ht="15">
      <c r="G1125" s="1"/>
      <c r="H1125" s="1"/>
      <c r="I1125" s="1"/>
      <c r="J1125" s="1"/>
      <c r="K1125" s="1"/>
      <c r="L1125" s="1"/>
    </row>
    <row r="1126" spans="7:12" ht="15">
      <c r="G1126" s="1"/>
      <c r="H1126" s="1"/>
      <c r="I1126" s="1"/>
      <c r="J1126" s="1"/>
      <c r="K1126" s="1"/>
      <c r="L1126" s="1"/>
    </row>
    <row r="1127" spans="7:12" ht="15">
      <c r="G1127" s="1"/>
      <c r="H1127" s="1"/>
      <c r="I1127" s="1"/>
      <c r="J1127" s="1"/>
      <c r="K1127" s="1"/>
      <c r="L1127" s="1"/>
    </row>
    <row r="1128" spans="7:12" ht="15">
      <c r="G1128" s="1"/>
      <c r="H1128" s="1"/>
      <c r="I1128" s="1"/>
      <c r="J1128" s="1"/>
      <c r="K1128" s="1"/>
      <c r="L1128" s="1"/>
    </row>
    <row r="1129" spans="7:12" ht="15">
      <c r="G1129" s="1"/>
      <c r="H1129" s="1"/>
      <c r="I1129" s="1"/>
      <c r="J1129" s="1"/>
      <c r="K1129" s="1"/>
      <c r="L1129" s="1"/>
    </row>
    <row r="1130" spans="7:12" ht="15">
      <c r="G1130" s="1"/>
      <c r="H1130" s="1"/>
      <c r="I1130" s="1"/>
      <c r="J1130" s="1"/>
      <c r="K1130" s="1"/>
      <c r="L1130" s="1"/>
    </row>
    <row r="1131" spans="7:12" ht="15">
      <c r="G1131" s="1"/>
      <c r="H1131" s="1"/>
      <c r="I1131" s="1"/>
      <c r="J1131" s="1"/>
      <c r="K1131" s="1"/>
      <c r="L1131" s="1"/>
    </row>
    <row r="1132" spans="7:12" ht="15">
      <c r="G1132" s="1"/>
      <c r="H1132" s="1"/>
      <c r="I1132" s="1"/>
      <c r="J1132" s="1"/>
      <c r="K1132" s="1"/>
      <c r="L1132" s="1"/>
    </row>
    <row r="1133" spans="7:12" ht="15">
      <c r="G1133" s="1"/>
      <c r="H1133" s="1"/>
      <c r="I1133" s="1"/>
      <c r="J1133" s="1"/>
      <c r="K1133" s="1"/>
      <c r="L1133" s="1"/>
    </row>
    <row r="1134" spans="7:12" ht="15">
      <c r="G1134" s="1"/>
      <c r="H1134" s="1"/>
      <c r="I1134" s="1"/>
      <c r="J1134" s="1"/>
      <c r="K1134" s="1"/>
      <c r="L1134" s="1"/>
    </row>
    <row r="1135" spans="7:12" ht="15">
      <c r="G1135" s="1"/>
      <c r="H1135" s="1"/>
      <c r="I1135" s="1"/>
      <c r="J1135" s="1"/>
      <c r="K1135" s="1"/>
      <c r="L1135" s="1"/>
    </row>
    <row r="1136" spans="7:12" ht="15">
      <c r="G1136" s="1"/>
      <c r="H1136" s="1"/>
      <c r="I1136" s="1"/>
      <c r="J1136" s="1"/>
      <c r="K1136" s="1"/>
      <c r="L1136" s="1"/>
    </row>
    <row r="1137" spans="7:12" ht="15">
      <c r="G1137" s="1"/>
      <c r="H1137" s="1"/>
      <c r="I1137" s="1"/>
      <c r="J1137" s="1"/>
      <c r="K1137" s="1"/>
      <c r="L1137" s="1"/>
    </row>
    <row r="1138" spans="7:12" ht="15">
      <c r="G1138" s="1"/>
      <c r="H1138" s="1"/>
      <c r="I1138" s="1"/>
      <c r="J1138" s="1"/>
      <c r="K1138" s="1"/>
      <c r="L1138" s="1"/>
    </row>
    <row r="1139" spans="7:12" ht="15">
      <c r="G1139" s="1"/>
      <c r="H1139" s="1"/>
      <c r="I1139" s="1"/>
      <c r="J1139" s="1"/>
      <c r="K1139" s="1"/>
      <c r="L1139" s="1"/>
    </row>
    <row r="1140" spans="7:12" ht="15">
      <c r="G1140" s="1"/>
      <c r="H1140" s="1"/>
      <c r="I1140" s="1"/>
      <c r="J1140" s="1"/>
      <c r="K1140" s="1"/>
      <c r="L1140" s="1"/>
    </row>
    <row r="1141" spans="7:12" ht="15">
      <c r="G1141" s="1"/>
      <c r="H1141" s="1"/>
      <c r="I1141" s="1"/>
      <c r="J1141" s="1"/>
      <c r="K1141" s="1"/>
      <c r="L1141" s="1"/>
    </row>
    <row r="1142" spans="7:12" ht="15">
      <c r="G1142" s="1"/>
      <c r="H1142" s="1"/>
      <c r="I1142" s="1"/>
      <c r="J1142" s="1"/>
      <c r="K1142" s="1"/>
      <c r="L1142" s="1"/>
    </row>
    <row r="1143" spans="7:12" ht="15">
      <c r="G1143" s="1"/>
      <c r="H1143" s="1"/>
      <c r="I1143" s="1"/>
      <c r="J1143" s="1"/>
      <c r="K1143" s="1"/>
      <c r="L1143" s="1"/>
    </row>
    <row r="1144" spans="7:12" ht="15">
      <c r="G1144" s="1"/>
      <c r="H1144" s="1"/>
      <c r="I1144" s="1"/>
      <c r="J1144" s="1"/>
      <c r="K1144" s="1"/>
      <c r="L1144" s="1"/>
    </row>
    <row r="1145" spans="7:12" ht="15">
      <c r="G1145" s="1"/>
      <c r="H1145" s="1"/>
      <c r="I1145" s="1"/>
      <c r="J1145" s="1"/>
      <c r="K1145" s="1"/>
      <c r="L1145" s="1"/>
    </row>
    <row r="1146" spans="7:12" ht="15">
      <c r="G1146" s="1"/>
      <c r="H1146" s="1"/>
      <c r="I1146" s="1"/>
      <c r="J1146" s="1"/>
      <c r="K1146" s="1"/>
      <c r="L1146" s="1"/>
    </row>
    <row r="1147" spans="7:12" ht="15">
      <c r="G1147" s="1"/>
      <c r="H1147" s="1"/>
      <c r="I1147" s="1"/>
      <c r="J1147" s="1"/>
      <c r="K1147" s="1"/>
      <c r="L1147" s="1"/>
    </row>
    <row r="1148" spans="7:12" ht="15">
      <c r="G1148" s="1"/>
      <c r="H1148" s="1"/>
      <c r="I1148" s="1"/>
      <c r="J1148" s="1"/>
      <c r="K1148" s="1"/>
      <c r="L1148" s="1"/>
    </row>
    <row r="1149" spans="7:12" ht="15">
      <c r="G1149" s="1"/>
      <c r="H1149" s="1"/>
      <c r="I1149" s="1"/>
      <c r="J1149" s="1"/>
      <c r="K1149" s="1"/>
      <c r="L1149" s="1"/>
    </row>
    <row r="1150" spans="7:12" ht="15">
      <c r="G1150" s="1"/>
      <c r="H1150" s="1"/>
      <c r="I1150" s="1"/>
      <c r="J1150" s="1"/>
      <c r="K1150" s="1"/>
      <c r="L1150" s="1"/>
    </row>
    <row r="1151" spans="7:12" ht="15">
      <c r="G1151" s="1"/>
      <c r="H1151" s="1"/>
      <c r="I1151" s="1"/>
      <c r="J1151" s="1"/>
      <c r="K1151" s="1"/>
      <c r="L1151" s="1"/>
    </row>
    <row r="1152" spans="7:12" ht="15">
      <c r="G1152" s="1"/>
      <c r="H1152" s="1"/>
      <c r="I1152" s="1"/>
      <c r="J1152" s="1"/>
      <c r="K1152" s="1"/>
      <c r="L1152" s="1"/>
    </row>
    <row r="1153" spans="7:12" ht="15">
      <c r="G1153" s="1"/>
      <c r="H1153" s="1"/>
      <c r="I1153" s="1"/>
      <c r="J1153" s="1"/>
      <c r="K1153" s="1"/>
      <c r="L1153" s="1"/>
    </row>
    <row r="1154" spans="7:12" ht="15">
      <c r="G1154" s="1"/>
      <c r="H1154" s="1"/>
      <c r="I1154" s="1"/>
      <c r="J1154" s="1"/>
      <c r="K1154" s="1"/>
      <c r="L1154" s="1"/>
    </row>
    <row r="1155" spans="7:12" ht="15">
      <c r="G1155" s="1"/>
      <c r="H1155" s="1"/>
      <c r="I1155" s="1"/>
      <c r="J1155" s="1"/>
      <c r="K1155" s="1"/>
      <c r="L1155" s="1"/>
    </row>
    <row r="1156" spans="7:12" ht="15">
      <c r="G1156" s="1"/>
      <c r="H1156" s="1"/>
      <c r="I1156" s="1"/>
      <c r="J1156" s="1"/>
      <c r="K1156" s="1"/>
      <c r="L1156" s="1"/>
    </row>
    <row r="1157" spans="7:12" ht="15">
      <c r="G1157" s="1"/>
      <c r="H1157" s="1"/>
      <c r="I1157" s="1"/>
      <c r="J1157" s="1"/>
      <c r="K1157" s="1"/>
      <c r="L1157" s="1"/>
    </row>
    <row r="1158" spans="7:12" ht="15">
      <c r="G1158" s="1"/>
      <c r="H1158" s="1"/>
      <c r="I1158" s="1"/>
      <c r="J1158" s="1"/>
      <c r="K1158" s="1"/>
      <c r="L1158" s="1"/>
    </row>
    <row r="1159" spans="7:12" ht="15">
      <c r="G1159" s="1"/>
      <c r="H1159" s="1"/>
      <c r="I1159" s="1"/>
      <c r="J1159" s="1"/>
      <c r="K1159" s="1"/>
      <c r="L1159" s="1"/>
    </row>
    <row r="1160" spans="7:12" ht="15">
      <c r="G1160" s="1"/>
      <c r="H1160" s="1"/>
      <c r="I1160" s="1"/>
      <c r="J1160" s="1"/>
      <c r="K1160" s="1"/>
      <c r="L1160" s="1"/>
    </row>
    <row r="1161" spans="7:12" ht="15">
      <c r="G1161" s="1"/>
      <c r="H1161" s="1"/>
      <c r="I1161" s="1"/>
      <c r="J1161" s="1"/>
      <c r="K1161" s="1"/>
      <c r="L1161" s="1"/>
    </row>
    <row r="1162" spans="7:12" ht="15">
      <c r="G1162" s="1"/>
      <c r="H1162" s="1"/>
      <c r="I1162" s="1"/>
      <c r="J1162" s="1"/>
      <c r="K1162" s="1"/>
      <c r="L1162" s="1"/>
    </row>
    <row r="1163" spans="7:12" ht="15">
      <c r="G1163" s="1"/>
      <c r="H1163" s="1"/>
      <c r="I1163" s="1"/>
      <c r="J1163" s="1"/>
      <c r="K1163" s="1"/>
      <c r="L1163" s="1"/>
    </row>
    <row r="1164" spans="7:12" ht="15">
      <c r="G1164" s="1"/>
      <c r="H1164" s="1"/>
      <c r="I1164" s="1"/>
      <c r="J1164" s="1"/>
      <c r="K1164" s="1"/>
      <c r="L1164" s="1"/>
    </row>
    <row r="1165" spans="7:12" ht="15">
      <c r="G1165" s="1"/>
      <c r="H1165" s="1"/>
      <c r="I1165" s="1"/>
      <c r="J1165" s="1"/>
      <c r="K1165" s="1"/>
      <c r="L1165" s="1"/>
    </row>
    <row r="1166" spans="7:12" ht="15">
      <c r="G1166" s="1"/>
      <c r="H1166" s="1"/>
      <c r="I1166" s="1"/>
      <c r="J1166" s="1"/>
      <c r="K1166" s="1"/>
      <c r="L1166" s="1"/>
    </row>
    <row r="1167" spans="7:12" ht="15">
      <c r="G1167" s="1"/>
      <c r="H1167" s="1"/>
      <c r="I1167" s="1"/>
      <c r="J1167" s="1"/>
      <c r="K1167" s="1"/>
      <c r="L1167" s="1"/>
    </row>
    <row r="1168" spans="7:12" ht="15">
      <c r="G1168" s="1"/>
      <c r="H1168" s="1"/>
      <c r="I1168" s="1"/>
      <c r="J1168" s="1"/>
      <c r="K1168" s="1"/>
      <c r="L1168" s="1"/>
    </row>
    <row r="1169" spans="7:12" ht="15">
      <c r="G1169" s="1"/>
      <c r="H1169" s="1"/>
      <c r="I1169" s="1"/>
      <c r="J1169" s="1"/>
      <c r="K1169" s="1"/>
      <c r="L1169" s="1"/>
    </row>
    <row r="1170" spans="7:12" ht="15">
      <c r="G1170" s="1"/>
      <c r="H1170" s="1"/>
      <c r="I1170" s="1"/>
      <c r="J1170" s="1"/>
      <c r="K1170" s="1"/>
      <c r="L1170" s="1"/>
    </row>
    <row r="1171" spans="7:12" ht="15">
      <c r="G1171" s="1"/>
      <c r="H1171" s="1"/>
      <c r="I1171" s="1"/>
      <c r="J1171" s="1"/>
      <c r="K1171" s="1"/>
      <c r="L1171" s="1"/>
    </row>
    <row r="1172" spans="7:12" ht="15">
      <c r="G1172" s="1"/>
      <c r="H1172" s="1"/>
      <c r="I1172" s="1"/>
      <c r="J1172" s="1"/>
      <c r="K1172" s="1"/>
      <c r="L1172" s="1"/>
    </row>
    <row r="1173" spans="7:12" ht="15">
      <c r="G1173" s="1"/>
      <c r="H1173" s="1"/>
      <c r="I1173" s="1"/>
      <c r="J1173" s="1"/>
      <c r="K1173" s="1"/>
      <c r="L1173" s="1"/>
    </row>
    <row r="1174" spans="7:12" ht="15">
      <c r="G1174" s="1"/>
      <c r="H1174" s="1"/>
      <c r="I1174" s="1"/>
      <c r="J1174" s="1"/>
      <c r="K1174" s="1"/>
      <c r="L1174" s="1"/>
    </row>
    <row r="1175" spans="7:12" ht="15">
      <c r="G1175" s="1"/>
      <c r="H1175" s="1"/>
      <c r="I1175" s="1"/>
      <c r="J1175" s="1"/>
      <c r="K1175" s="1"/>
      <c r="L1175" s="1"/>
    </row>
    <row r="1176" spans="7:12" ht="15">
      <c r="G1176" s="1"/>
      <c r="H1176" s="1"/>
      <c r="I1176" s="1"/>
      <c r="J1176" s="1"/>
      <c r="K1176" s="1"/>
      <c r="L1176" s="1"/>
    </row>
    <row r="1177" spans="7:12" ht="15">
      <c r="G1177" s="1"/>
      <c r="H1177" s="1"/>
      <c r="I1177" s="1"/>
      <c r="J1177" s="1"/>
      <c r="K1177" s="1"/>
      <c r="L1177" s="1"/>
    </row>
    <row r="1178" spans="7:12" ht="15">
      <c r="G1178" s="1"/>
      <c r="H1178" s="1"/>
      <c r="I1178" s="1"/>
      <c r="J1178" s="1"/>
      <c r="K1178" s="1"/>
      <c r="L1178" s="1"/>
    </row>
    <row r="1179" spans="7:12" ht="15">
      <c r="G1179" s="1"/>
      <c r="H1179" s="1"/>
      <c r="I1179" s="1"/>
      <c r="J1179" s="1"/>
      <c r="K1179" s="1"/>
      <c r="L1179" s="1"/>
    </row>
    <row r="1180" spans="7:12" ht="15">
      <c r="G1180" s="1"/>
      <c r="H1180" s="1"/>
      <c r="I1180" s="1"/>
      <c r="J1180" s="1"/>
      <c r="K1180" s="1"/>
      <c r="L1180" s="1"/>
    </row>
    <row r="1181" spans="7:12" ht="15">
      <c r="G1181" s="1"/>
      <c r="H1181" s="1"/>
      <c r="I1181" s="1"/>
      <c r="J1181" s="1"/>
      <c r="K1181" s="1"/>
      <c r="L1181" s="1"/>
    </row>
    <row r="1182" spans="7:12" ht="15">
      <c r="G1182" s="1"/>
      <c r="H1182" s="1"/>
      <c r="I1182" s="1"/>
      <c r="J1182" s="1"/>
      <c r="K1182" s="1"/>
      <c r="L1182" s="1"/>
    </row>
    <row r="1183" spans="7:12" ht="15">
      <c r="G1183" s="1"/>
      <c r="H1183" s="1"/>
      <c r="I1183" s="1"/>
      <c r="J1183" s="1"/>
      <c r="K1183" s="1"/>
      <c r="L1183" s="1"/>
    </row>
    <row r="1184" spans="7:12" ht="15">
      <c r="G1184" s="1"/>
      <c r="H1184" s="1"/>
      <c r="I1184" s="1"/>
      <c r="J1184" s="1"/>
      <c r="K1184" s="1"/>
      <c r="L1184" s="1"/>
    </row>
    <row r="1185" spans="7:12" ht="15">
      <c r="G1185" s="1"/>
      <c r="H1185" s="1"/>
      <c r="I1185" s="1"/>
      <c r="J1185" s="1"/>
      <c r="K1185" s="1"/>
      <c r="L1185" s="1"/>
    </row>
    <row r="1186" spans="7:12" ht="15">
      <c r="G1186" s="1"/>
      <c r="H1186" s="1"/>
      <c r="I1186" s="1"/>
      <c r="J1186" s="1"/>
      <c r="K1186" s="1"/>
      <c r="L1186" s="1"/>
    </row>
    <row r="1187" spans="7:12" ht="15">
      <c r="G1187" s="1"/>
      <c r="H1187" s="1"/>
      <c r="I1187" s="1"/>
      <c r="J1187" s="1"/>
      <c r="K1187" s="1"/>
      <c r="L1187" s="1"/>
    </row>
    <row r="1188" spans="7:12" ht="15">
      <c r="G1188" s="1"/>
      <c r="H1188" s="1"/>
      <c r="I1188" s="1"/>
      <c r="J1188" s="1"/>
      <c r="K1188" s="1"/>
      <c r="L1188" s="1"/>
    </row>
    <row r="1189" spans="7:12" ht="15">
      <c r="G1189" s="1"/>
      <c r="H1189" s="1"/>
      <c r="I1189" s="1"/>
      <c r="J1189" s="1"/>
      <c r="K1189" s="1"/>
      <c r="L1189" s="1"/>
    </row>
    <row r="1190" spans="7:12" ht="15">
      <c r="G1190" s="1"/>
      <c r="H1190" s="1"/>
      <c r="I1190" s="1"/>
      <c r="J1190" s="1"/>
      <c r="K1190" s="1"/>
      <c r="L1190" s="1"/>
    </row>
    <row r="1191" spans="7:12" ht="15">
      <c r="G1191" s="1"/>
      <c r="H1191" s="1"/>
      <c r="I1191" s="1"/>
      <c r="J1191" s="1"/>
      <c r="K1191" s="1"/>
      <c r="L1191" s="1"/>
    </row>
    <row r="1192" spans="7:12" ht="15">
      <c r="G1192" s="1"/>
      <c r="H1192" s="1"/>
      <c r="I1192" s="1"/>
      <c r="J1192" s="1"/>
      <c r="K1192" s="1"/>
      <c r="L1192" s="1"/>
    </row>
    <row r="1193" spans="7:12" ht="15">
      <c r="G1193" s="1"/>
      <c r="H1193" s="1"/>
      <c r="I1193" s="1"/>
      <c r="J1193" s="1"/>
      <c r="K1193" s="1"/>
      <c r="L1193" s="1"/>
    </row>
    <row r="1194" spans="7:12" ht="15">
      <c r="G1194" s="1"/>
      <c r="H1194" s="1"/>
      <c r="I1194" s="1"/>
      <c r="J1194" s="1"/>
      <c r="K1194" s="1"/>
      <c r="L1194" s="1"/>
    </row>
    <row r="1195" spans="7:12" ht="15">
      <c r="G1195" s="1"/>
      <c r="H1195" s="1"/>
      <c r="I1195" s="1"/>
      <c r="J1195" s="1"/>
      <c r="K1195" s="1"/>
      <c r="L1195" s="1"/>
    </row>
    <row r="1196" spans="7:12" ht="15">
      <c r="G1196" s="1"/>
      <c r="H1196" s="1"/>
      <c r="I1196" s="1"/>
      <c r="J1196" s="1"/>
      <c r="K1196" s="1"/>
      <c r="L1196" s="1"/>
    </row>
    <row r="1197" spans="7:12" ht="15">
      <c r="G1197" s="1"/>
      <c r="H1197" s="1"/>
      <c r="I1197" s="1"/>
      <c r="J1197" s="1"/>
      <c r="K1197" s="1"/>
      <c r="L1197" s="1"/>
    </row>
    <row r="1198" spans="7:12" ht="15">
      <c r="G1198" s="1"/>
      <c r="H1198" s="1"/>
      <c r="I1198" s="1"/>
      <c r="J1198" s="1"/>
      <c r="K1198" s="1"/>
      <c r="L1198" s="1"/>
    </row>
    <row r="1199" spans="7:12" ht="15">
      <c r="G1199" s="1"/>
      <c r="H1199" s="1"/>
      <c r="I1199" s="1"/>
      <c r="J1199" s="1"/>
      <c r="K1199" s="1"/>
      <c r="L1199" s="1"/>
    </row>
    <row r="1200" spans="7:12" ht="15">
      <c r="G1200" s="1"/>
      <c r="H1200" s="1"/>
      <c r="I1200" s="1"/>
      <c r="J1200" s="1"/>
      <c r="K1200" s="1"/>
      <c r="L1200" s="1"/>
    </row>
    <row r="1201" spans="7:12" ht="15">
      <c r="G1201" s="1"/>
      <c r="H1201" s="1"/>
      <c r="I1201" s="1"/>
      <c r="J1201" s="1"/>
      <c r="K1201" s="1"/>
      <c r="L1201" s="1"/>
    </row>
    <row r="1202" spans="7:12" ht="15">
      <c r="G1202" s="1"/>
      <c r="H1202" s="1"/>
      <c r="I1202" s="1"/>
      <c r="J1202" s="1"/>
      <c r="K1202" s="1"/>
      <c r="L1202" s="1"/>
    </row>
    <row r="1203" spans="7:12" ht="15">
      <c r="G1203" s="1"/>
      <c r="H1203" s="1"/>
      <c r="I1203" s="1"/>
      <c r="J1203" s="1"/>
      <c r="K1203" s="1"/>
      <c r="L1203" s="1"/>
    </row>
    <row r="1204" spans="7:12" ht="15">
      <c r="G1204" s="1"/>
      <c r="H1204" s="1"/>
      <c r="I1204" s="1"/>
      <c r="J1204" s="1"/>
      <c r="K1204" s="1"/>
      <c r="L1204" s="1"/>
    </row>
    <row r="1205" spans="7:12" ht="15">
      <c r="G1205" s="1"/>
      <c r="H1205" s="1"/>
      <c r="I1205" s="1"/>
      <c r="J1205" s="1"/>
      <c r="K1205" s="1"/>
      <c r="L1205" s="1"/>
    </row>
    <row r="1206" spans="7:12" ht="15">
      <c r="G1206" s="1"/>
      <c r="H1206" s="1"/>
      <c r="I1206" s="1"/>
      <c r="J1206" s="1"/>
      <c r="K1206" s="1"/>
      <c r="L1206" s="1"/>
    </row>
    <row r="1207" spans="7:12" ht="15">
      <c r="G1207" s="1"/>
      <c r="H1207" s="1"/>
      <c r="I1207" s="1"/>
      <c r="J1207" s="1"/>
      <c r="K1207" s="1"/>
      <c r="L1207" s="1"/>
    </row>
    <row r="1208" spans="7:12" ht="15">
      <c r="G1208" s="1"/>
      <c r="H1208" s="1"/>
      <c r="I1208" s="1"/>
      <c r="J1208" s="1"/>
      <c r="K1208" s="1"/>
      <c r="L1208" s="1"/>
    </row>
    <row r="1209" spans="7:12" ht="15">
      <c r="G1209" s="1"/>
      <c r="H1209" s="1"/>
      <c r="I1209" s="1"/>
      <c r="J1209" s="1"/>
      <c r="K1209" s="1"/>
      <c r="L1209" s="1"/>
    </row>
    <row r="1210" spans="7:12" ht="15">
      <c r="G1210" s="1"/>
      <c r="H1210" s="1"/>
      <c r="I1210" s="1"/>
      <c r="J1210" s="1"/>
      <c r="K1210" s="1"/>
      <c r="L1210" s="1"/>
    </row>
    <row r="1211" spans="7:12" ht="15">
      <c r="G1211" s="1"/>
      <c r="H1211" s="1"/>
      <c r="I1211" s="1"/>
      <c r="J1211" s="1"/>
      <c r="K1211" s="1"/>
      <c r="L1211" s="1"/>
    </row>
    <row r="1212" spans="7:12" ht="15">
      <c r="G1212" s="1"/>
      <c r="H1212" s="1"/>
      <c r="I1212" s="1"/>
      <c r="J1212" s="1"/>
      <c r="K1212" s="1"/>
      <c r="L1212" s="1"/>
    </row>
    <row r="1213" spans="7:12" ht="15">
      <c r="G1213" s="1"/>
      <c r="H1213" s="1"/>
      <c r="I1213" s="1"/>
      <c r="J1213" s="1"/>
      <c r="K1213" s="1"/>
      <c r="L1213" s="1"/>
    </row>
    <row r="1214" spans="7:12" ht="15">
      <c r="G1214" s="1"/>
      <c r="H1214" s="1"/>
      <c r="I1214" s="1"/>
      <c r="J1214" s="1"/>
      <c r="K1214" s="1"/>
      <c r="L1214" s="1"/>
    </row>
    <row r="1215" spans="7:12" ht="15">
      <c r="G1215" s="1"/>
      <c r="H1215" s="1"/>
      <c r="I1215" s="1"/>
      <c r="J1215" s="1"/>
      <c r="K1215" s="1"/>
      <c r="L1215" s="1"/>
    </row>
    <row r="1216" spans="7:12" ht="15">
      <c r="G1216" s="1"/>
      <c r="H1216" s="1"/>
      <c r="I1216" s="1"/>
      <c r="J1216" s="1"/>
      <c r="K1216" s="1"/>
      <c r="L1216" s="1"/>
    </row>
    <row r="1217" spans="7:12" ht="15">
      <c r="G1217" s="1"/>
      <c r="H1217" s="1"/>
      <c r="I1217" s="1"/>
      <c r="J1217" s="1"/>
      <c r="K1217" s="1"/>
      <c r="L1217" s="1"/>
    </row>
    <row r="1218" spans="7:12" ht="15">
      <c r="G1218" s="1"/>
      <c r="H1218" s="1"/>
      <c r="I1218" s="1"/>
      <c r="J1218" s="1"/>
      <c r="K1218" s="1"/>
      <c r="L1218" s="1"/>
    </row>
    <row r="1219" spans="7:12" ht="15">
      <c r="G1219" s="1"/>
      <c r="H1219" s="1"/>
      <c r="I1219" s="1"/>
      <c r="J1219" s="1"/>
      <c r="K1219" s="1"/>
      <c r="L1219" s="1"/>
    </row>
    <row r="1220" spans="7:12" ht="15">
      <c r="G1220" s="1"/>
      <c r="H1220" s="1"/>
      <c r="I1220" s="1"/>
      <c r="J1220" s="1"/>
      <c r="K1220" s="1"/>
      <c r="L1220" s="1"/>
    </row>
    <row r="1221" spans="7:12" ht="15">
      <c r="G1221" s="1"/>
      <c r="H1221" s="1"/>
      <c r="I1221" s="1"/>
      <c r="J1221" s="1"/>
      <c r="K1221" s="1"/>
      <c r="L1221" s="1"/>
    </row>
    <row r="1222" spans="7:12" ht="15">
      <c r="G1222" s="1"/>
      <c r="H1222" s="1"/>
      <c r="I1222" s="1"/>
      <c r="J1222" s="1"/>
      <c r="K1222" s="1"/>
      <c r="L1222" s="1"/>
    </row>
    <row r="1223" spans="7:12" ht="15">
      <c r="G1223" s="1"/>
      <c r="H1223" s="1"/>
      <c r="I1223" s="1"/>
      <c r="J1223" s="1"/>
      <c r="K1223" s="1"/>
      <c r="L1223" s="1"/>
    </row>
    <row r="1224" spans="7:12" ht="15">
      <c r="G1224" s="1"/>
      <c r="H1224" s="1"/>
      <c r="I1224" s="1"/>
      <c r="J1224" s="1"/>
      <c r="K1224" s="1"/>
      <c r="L1224" s="1"/>
    </row>
    <row r="1225" spans="7:12" ht="15">
      <c r="G1225" s="1"/>
      <c r="H1225" s="1"/>
      <c r="I1225" s="1"/>
      <c r="J1225" s="1"/>
      <c r="K1225" s="1"/>
      <c r="L1225" s="1"/>
    </row>
    <row r="1226" spans="7:12" ht="15">
      <c r="G1226" s="1"/>
      <c r="H1226" s="1"/>
      <c r="I1226" s="1"/>
      <c r="J1226" s="1"/>
      <c r="K1226" s="1"/>
      <c r="L1226" s="1"/>
    </row>
    <row r="1227" spans="7:12" ht="15">
      <c r="G1227" s="1"/>
      <c r="H1227" s="1"/>
      <c r="I1227" s="1"/>
      <c r="J1227" s="1"/>
      <c r="K1227" s="1"/>
      <c r="L1227" s="1"/>
    </row>
    <row r="1228" spans="7:12" ht="15">
      <c r="G1228" s="1"/>
      <c r="H1228" s="1"/>
      <c r="I1228" s="1"/>
      <c r="J1228" s="1"/>
      <c r="K1228" s="1"/>
      <c r="L1228" s="1"/>
    </row>
    <row r="1229" spans="7:12" ht="15">
      <c r="G1229" s="1"/>
      <c r="H1229" s="1"/>
      <c r="I1229" s="1"/>
      <c r="J1229" s="1"/>
      <c r="K1229" s="1"/>
      <c r="L1229" s="1"/>
    </row>
    <row r="1230" spans="7:12" ht="15">
      <c r="G1230" s="1"/>
      <c r="H1230" s="1"/>
      <c r="I1230" s="1"/>
      <c r="J1230" s="1"/>
      <c r="K1230" s="1"/>
      <c r="L1230" s="1"/>
    </row>
    <row r="1231" spans="7:12" ht="15">
      <c r="G1231" s="1"/>
      <c r="H1231" s="1"/>
      <c r="I1231" s="1"/>
      <c r="J1231" s="1"/>
      <c r="K1231" s="1"/>
      <c r="L1231" s="1"/>
    </row>
    <row r="1232" spans="7:12" ht="15">
      <c r="G1232" s="1"/>
      <c r="H1232" s="1"/>
      <c r="I1232" s="1"/>
      <c r="J1232" s="1"/>
      <c r="K1232" s="1"/>
      <c r="L1232" s="1"/>
    </row>
    <row r="1233" spans="7:12" ht="15">
      <c r="G1233" s="1"/>
      <c r="H1233" s="1"/>
      <c r="I1233" s="1"/>
      <c r="J1233" s="1"/>
      <c r="K1233" s="1"/>
      <c r="L1233" s="1"/>
    </row>
    <row r="1234" spans="7:12" ht="15">
      <c r="G1234" s="1"/>
      <c r="H1234" s="1"/>
      <c r="I1234" s="1"/>
      <c r="J1234" s="1"/>
      <c r="K1234" s="1"/>
      <c r="L1234" s="1"/>
    </row>
    <row r="1235" spans="7:12" ht="15">
      <c r="G1235" s="1"/>
      <c r="H1235" s="1"/>
      <c r="I1235" s="1"/>
      <c r="J1235" s="1"/>
      <c r="K1235" s="1"/>
      <c r="L1235" s="1"/>
    </row>
    <row r="1236" spans="7:12" ht="15">
      <c r="G1236" s="1"/>
      <c r="H1236" s="1"/>
      <c r="I1236" s="1"/>
      <c r="J1236" s="1"/>
      <c r="K1236" s="1"/>
      <c r="L1236" s="1"/>
    </row>
    <row r="1237" spans="7:12" ht="15">
      <c r="G1237" s="1"/>
      <c r="H1237" s="1"/>
      <c r="I1237" s="1"/>
      <c r="J1237" s="1"/>
      <c r="K1237" s="1"/>
      <c r="L1237" s="1"/>
    </row>
    <row r="1238" spans="7:12" ht="15">
      <c r="G1238" s="1"/>
      <c r="H1238" s="1"/>
      <c r="I1238" s="1"/>
      <c r="J1238" s="1"/>
      <c r="K1238" s="1"/>
      <c r="L1238" s="1"/>
    </row>
    <row r="1239" spans="7:12" ht="15">
      <c r="G1239" s="1"/>
      <c r="H1239" s="1"/>
      <c r="I1239" s="1"/>
      <c r="J1239" s="1"/>
      <c r="K1239" s="1"/>
      <c r="L1239" s="1"/>
    </row>
    <row r="1240" spans="7:12" ht="15">
      <c r="G1240" s="1"/>
      <c r="H1240" s="1"/>
      <c r="I1240" s="1"/>
      <c r="J1240" s="1"/>
      <c r="K1240" s="1"/>
      <c r="L1240" s="1"/>
    </row>
    <row r="1241" spans="7:12" ht="15">
      <c r="G1241" s="1"/>
      <c r="H1241" s="1"/>
      <c r="I1241" s="1"/>
      <c r="J1241" s="1"/>
      <c r="K1241" s="1"/>
      <c r="L1241" s="1"/>
    </row>
    <row r="1242" spans="7:12" ht="15">
      <c r="G1242" s="1"/>
      <c r="H1242" s="1"/>
      <c r="I1242" s="1"/>
      <c r="J1242" s="1"/>
      <c r="K1242" s="1"/>
      <c r="L1242" s="1"/>
    </row>
    <row r="1243" spans="7:12" ht="15">
      <c r="G1243" s="1"/>
      <c r="H1243" s="1"/>
      <c r="I1243" s="1"/>
      <c r="J1243" s="1"/>
      <c r="K1243" s="1"/>
      <c r="L1243" s="1"/>
    </row>
    <row r="1244" spans="7:12" ht="15">
      <c r="G1244" s="1"/>
      <c r="H1244" s="1"/>
      <c r="I1244" s="1"/>
      <c r="J1244" s="1"/>
      <c r="K1244" s="1"/>
      <c r="L1244" s="1"/>
    </row>
    <row r="1245" spans="7:12" ht="15">
      <c r="G1245" s="1"/>
      <c r="H1245" s="1"/>
      <c r="I1245" s="1"/>
      <c r="J1245" s="1"/>
      <c r="K1245" s="1"/>
      <c r="L1245" s="1"/>
    </row>
    <row r="1246" spans="7:12" ht="15">
      <c r="G1246" s="1"/>
      <c r="H1246" s="1"/>
      <c r="I1246" s="1"/>
      <c r="J1246" s="1"/>
      <c r="K1246" s="1"/>
      <c r="L1246" s="1"/>
    </row>
    <row r="1247" spans="7:12" ht="15">
      <c r="G1247" s="1"/>
      <c r="H1247" s="1"/>
      <c r="I1247" s="1"/>
      <c r="J1247" s="1"/>
      <c r="K1247" s="1"/>
      <c r="L1247" s="1"/>
    </row>
    <row r="1248" spans="7:12" ht="15">
      <c r="G1248" s="1"/>
      <c r="H1248" s="1"/>
      <c r="I1248" s="1"/>
      <c r="J1248" s="1"/>
      <c r="K1248" s="1"/>
      <c r="L1248" s="1"/>
    </row>
    <row r="1249" spans="7:12" ht="15">
      <c r="G1249" s="1"/>
      <c r="H1249" s="1"/>
      <c r="I1249" s="1"/>
      <c r="J1249" s="1"/>
      <c r="K1249" s="1"/>
      <c r="L1249" s="1"/>
    </row>
    <row r="1250" spans="7:12" ht="15">
      <c r="G1250" s="1"/>
      <c r="H1250" s="1"/>
      <c r="I1250" s="1"/>
      <c r="J1250" s="1"/>
      <c r="K1250" s="1"/>
      <c r="L1250" s="1"/>
    </row>
    <row r="1251" spans="7:12" ht="15">
      <c r="G1251" s="1"/>
      <c r="H1251" s="1"/>
      <c r="I1251" s="1"/>
      <c r="J1251" s="1"/>
      <c r="K1251" s="1"/>
      <c r="L1251" s="1"/>
    </row>
    <row r="1252" spans="7:12" ht="15">
      <c r="G1252" s="1"/>
      <c r="H1252" s="1"/>
      <c r="I1252" s="1"/>
      <c r="J1252" s="1"/>
      <c r="K1252" s="1"/>
      <c r="L1252" s="1"/>
    </row>
    <row r="1253" spans="7:12" ht="15">
      <c r="G1253" s="1"/>
      <c r="H1253" s="1"/>
      <c r="I1253" s="1"/>
      <c r="J1253" s="1"/>
      <c r="K1253" s="1"/>
      <c r="L1253" s="1"/>
    </row>
    <row r="1254" spans="7:12" ht="15">
      <c r="G1254" s="1"/>
      <c r="H1254" s="1"/>
      <c r="I1254" s="1"/>
      <c r="J1254" s="1"/>
      <c r="K1254" s="1"/>
      <c r="L1254" s="1"/>
    </row>
    <row r="1255" spans="7:12" ht="15">
      <c r="G1255" s="1"/>
      <c r="H1255" s="1"/>
      <c r="I1255" s="1"/>
      <c r="J1255" s="1"/>
      <c r="K1255" s="1"/>
      <c r="L1255" s="1"/>
    </row>
    <row r="1256" spans="7:12" ht="15">
      <c r="G1256" s="1"/>
      <c r="H1256" s="1"/>
      <c r="I1256" s="1"/>
      <c r="J1256" s="1"/>
      <c r="K1256" s="1"/>
      <c r="L1256" s="1"/>
    </row>
    <row r="1257" spans="7:12" ht="15">
      <c r="G1257" s="1"/>
      <c r="H1257" s="1"/>
      <c r="I1257" s="1"/>
      <c r="J1257" s="1"/>
      <c r="K1257" s="1"/>
      <c r="L1257" s="1"/>
    </row>
    <row r="1258" spans="7:12" ht="15">
      <c r="G1258" s="1"/>
      <c r="H1258" s="1"/>
      <c r="I1258" s="1"/>
      <c r="J1258" s="1"/>
      <c r="K1258" s="1"/>
      <c r="L1258" s="1"/>
    </row>
    <row r="1259" spans="7:12" ht="15">
      <c r="G1259" s="1"/>
      <c r="H1259" s="1"/>
      <c r="I1259" s="1"/>
      <c r="J1259" s="1"/>
      <c r="K1259" s="1"/>
      <c r="L1259" s="1"/>
    </row>
    <row r="1260" spans="7:12" ht="15">
      <c r="G1260" s="1"/>
      <c r="H1260" s="1"/>
      <c r="I1260" s="1"/>
      <c r="J1260" s="1"/>
      <c r="K1260" s="1"/>
      <c r="L1260" s="1"/>
    </row>
    <row r="1261" spans="7:12" ht="15">
      <c r="G1261" s="1"/>
      <c r="H1261" s="1"/>
      <c r="I1261" s="1"/>
      <c r="J1261" s="1"/>
      <c r="K1261" s="1"/>
      <c r="L1261" s="1"/>
    </row>
    <row r="1262" spans="7:12" ht="15">
      <c r="G1262" s="1"/>
      <c r="H1262" s="1"/>
      <c r="I1262" s="1"/>
      <c r="J1262" s="1"/>
      <c r="K1262" s="1"/>
      <c r="L1262" s="1"/>
    </row>
    <row r="1263" spans="7:12" ht="15">
      <c r="G1263" s="1"/>
      <c r="H1263" s="1"/>
      <c r="I1263" s="1"/>
      <c r="J1263" s="1"/>
      <c r="K1263" s="1"/>
      <c r="L1263" s="1"/>
    </row>
    <row r="1264" spans="7:12" ht="15">
      <c r="G1264" s="1"/>
      <c r="H1264" s="1"/>
      <c r="I1264" s="1"/>
      <c r="J1264" s="1"/>
      <c r="K1264" s="1"/>
      <c r="L1264" s="1"/>
    </row>
    <row r="1265" spans="7:12" ht="15">
      <c r="G1265" s="1"/>
      <c r="H1265" s="1"/>
      <c r="I1265" s="1"/>
      <c r="J1265" s="1"/>
      <c r="K1265" s="1"/>
      <c r="L1265" s="1"/>
    </row>
    <row r="1266" spans="7:12" ht="15">
      <c r="G1266" s="1"/>
      <c r="H1266" s="1"/>
      <c r="I1266" s="1"/>
      <c r="J1266" s="1"/>
      <c r="K1266" s="1"/>
      <c r="L1266" s="1"/>
    </row>
    <row r="1267" spans="7:12" ht="15">
      <c r="G1267" s="1"/>
      <c r="H1267" s="1"/>
      <c r="I1267" s="1"/>
      <c r="J1267" s="1"/>
      <c r="K1267" s="1"/>
      <c r="L1267" s="1"/>
    </row>
    <row r="1268" spans="7:12" ht="15">
      <c r="G1268" s="1"/>
      <c r="H1268" s="1"/>
      <c r="I1268" s="1"/>
      <c r="J1268" s="1"/>
      <c r="K1268" s="1"/>
      <c r="L1268" s="1"/>
    </row>
    <row r="1269" spans="7:12" ht="15">
      <c r="G1269" s="1"/>
      <c r="H1269" s="1"/>
      <c r="I1269" s="1"/>
      <c r="J1269" s="1"/>
      <c r="K1269" s="1"/>
      <c r="L1269" s="1"/>
    </row>
    <row r="1270" spans="7:12" ht="15">
      <c r="G1270" s="1"/>
      <c r="H1270" s="1"/>
      <c r="I1270" s="1"/>
      <c r="J1270" s="1"/>
      <c r="K1270" s="1"/>
      <c r="L1270" s="1"/>
    </row>
    <row r="1271" spans="7:12" ht="15">
      <c r="G1271" s="1"/>
      <c r="H1271" s="1"/>
      <c r="I1271" s="1"/>
      <c r="J1271" s="1"/>
      <c r="K1271" s="1"/>
      <c r="L1271" s="1"/>
    </row>
    <row r="1272" spans="7:12" ht="15">
      <c r="G1272" s="1"/>
      <c r="H1272" s="1"/>
      <c r="I1272" s="1"/>
      <c r="J1272" s="1"/>
      <c r="K1272" s="1"/>
      <c r="L1272" s="1"/>
    </row>
    <row r="1273" spans="7:12" ht="15">
      <c r="G1273" s="1"/>
      <c r="H1273" s="1"/>
      <c r="I1273" s="1"/>
      <c r="J1273" s="1"/>
      <c r="K1273" s="1"/>
      <c r="L1273" s="1"/>
    </row>
    <row r="1274" spans="7:12" ht="15">
      <c r="G1274" s="1"/>
      <c r="H1274" s="1"/>
      <c r="I1274" s="1"/>
      <c r="J1274" s="1"/>
      <c r="K1274" s="1"/>
      <c r="L1274" s="1"/>
    </row>
    <row r="1275" spans="7:12" ht="15">
      <c r="G1275" s="1"/>
      <c r="H1275" s="1"/>
      <c r="I1275" s="1"/>
      <c r="J1275" s="1"/>
      <c r="K1275" s="1"/>
      <c r="L1275" s="1"/>
    </row>
    <row r="1276" spans="7:12" ht="15">
      <c r="G1276" s="1"/>
      <c r="H1276" s="1"/>
      <c r="I1276" s="1"/>
      <c r="J1276" s="1"/>
      <c r="K1276" s="1"/>
      <c r="L1276" s="1"/>
    </row>
    <row r="1277" spans="7:12" ht="15">
      <c r="G1277" s="1"/>
      <c r="H1277" s="1"/>
      <c r="I1277" s="1"/>
      <c r="J1277" s="1"/>
      <c r="K1277" s="1"/>
      <c r="L1277" s="1"/>
    </row>
    <row r="1278" spans="7:12" ht="15">
      <c r="G1278" s="1"/>
      <c r="H1278" s="1"/>
      <c r="I1278" s="1"/>
      <c r="J1278" s="1"/>
      <c r="K1278" s="1"/>
      <c r="L1278" s="1"/>
    </row>
    <row r="1279" spans="7:12" ht="15">
      <c r="G1279" s="1"/>
      <c r="H1279" s="1"/>
      <c r="I1279" s="1"/>
      <c r="J1279" s="1"/>
      <c r="K1279" s="1"/>
      <c r="L1279" s="1"/>
    </row>
    <row r="1280" spans="7:12" ht="15">
      <c r="G1280" s="1"/>
      <c r="H1280" s="1"/>
      <c r="I1280" s="1"/>
      <c r="J1280" s="1"/>
      <c r="K1280" s="1"/>
      <c r="L1280" s="1"/>
    </row>
    <row r="1281" spans="7:12" ht="15">
      <c r="G1281" s="1"/>
      <c r="H1281" s="1"/>
      <c r="I1281" s="1"/>
      <c r="J1281" s="1"/>
      <c r="K1281" s="1"/>
      <c r="L1281" s="1"/>
    </row>
    <row r="1282" spans="7:12" ht="15">
      <c r="G1282" s="1"/>
      <c r="H1282" s="1"/>
      <c r="I1282" s="1"/>
      <c r="J1282" s="1"/>
      <c r="K1282" s="1"/>
      <c r="L1282" s="1"/>
    </row>
    <row r="1283" spans="7:12" ht="15">
      <c r="G1283" s="1"/>
      <c r="H1283" s="1"/>
      <c r="I1283" s="1"/>
      <c r="J1283" s="1"/>
      <c r="K1283" s="1"/>
      <c r="L1283" s="1"/>
    </row>
    <row r="1284" spans="7:12" ht="15">
      <c r="G1284" s="1"/>
      <c r="H1284" s="1"/>
      <c r="I1284" s="1"/>
      <c r="J1284" s="1"/>
      <c r="K1284" s="1"/>
      <c r="L1284" s="1"/>
    </row>
    <row r="1285" spans="7:12" ht="15">
      <c r="G1285" s="1"/>
      <c r="H1285" s="1"/>
      <c r="I1285" s="1"/>
      <c r="J1285" s="1"/>
      <c r="K1285" s="1"/>
      <c r="L1285" s="1"/>
    </row>
    <row r="1286" spans="7:12" ht="15">
      <c r="G1286" s="1"/>
      <c r="H1286" s="1"/>
      <c r="I1286" s="1"/>
      <c r="J1286" s="1"/>
      <c r="K1286" s="1"/>
      <c r="L1286" s="1"/>
    </row>
    <row r="1287" spans="7:12" ht="15">
      <c r="G1287" s="1"/>
      <c r="H1287" s="1"/>
      <c r="I1287" s="1"/>
      <c r="J1287" s="1"/>
      <c r="K1287" s="1"/>
      <c r="L1287" s="1"/>
    </row>
    <row r="1288" spans="7:12" ht="15">
      <c r="G1288" s="1"/>
      <c r="H1288" s="1"/>
      <c r="I1288" s="1"/>
      <c r="J1288" s="1"/>
      <c r="K1288" s="1"/>
      <c r="L1288" s="1"/>
    </row>
    <row r="1289" spans="7:12" ht="15">
      <c r="G1289" s="1"/>
      <c r="H1289" s="1"/>
      <c r="I1289" s="1"/>
      <c r="J1289" s="1"/>
      <c r="K1289" s="1"/>
      <c r="L1289" s="1"/>
    </row>
    <row r="1290" spans="7:12" ht="15">
      <c r="G1290" s="1"/>
      <c r="H1290" s="1"/>
      <c r="I1290" s="1"/>
      <c r="J1290" s="1"/>
      <c r="K1290" s="1"/>
      <c r="L1290" s="1"/>
    </row>
    <row r="1291" spans="7:12" ht="15">
      <c r="G1291" s="1"/>
      <c r="H1291" s="1"/>
      <c r="I1291" s="1"/>
      <c r="J1291" s="1"/>
      <c r="K1291" s="1"/>
      <c r="L1291" s="1"/>
    </row>
    <row r="1292" spans="7:12" ht="15">
      <c r="G1292" s="1"/>
      <c r="H1292" s="1"/>
      <c r="I1292" s="1"/>
      <c r="J1292" s="1"/>
      <c r="K1292" s="1"/>
      <c r="L1292" s="1"/>
    </row>
    <row r="1293" spans="7:12" ht="15">
      <c r="G1293" s="1"/>
      <c r="H1293" s="1"/>
      <c r="I1293" s="1"/>
      <c r="J1293" s="1"/>
      <c r="K1293" s="1"/>
      <c r="L1293" s="1"/>
    </row>
    <row r="1294" spans="7:12" ht="15">
      <c r="G1294" s="1"/>
      <c r="H1294" s="1"/>
      <c r="I1294" s="1"/>
      <c r="J1294" s="1"/>
      <c r="K1294" s="1"/>
      <c r="L1294" s="1"/>
    </row>
    <row r="1295" spans="7:12" ht="15">
      <c r="G1295" s="1"/>
      <c r="H1295" s="1"/>
      <c r="I1295" s="1"/>
      <c r="J1295" s="1"/>
      <c r="K1295" s="1"/>
      <c r="L1295" s="1"/>
    </row>
    <row r="1296" spans="7:12" ht="15">
      <c r="G1296" s="1"/>
      <c r="H1296" s="1"/>
      <c r="I1296" s="1"/>
      <c r="J1296" s="1"/>
      <c r="K1296" s="1"/>
      <c r="L1296" s="1"/>
    </row>
    <row r="1297" spans="7:12" ht="15">
      <c r="G1297" s="1"/>
      <c r="H1297" s="1"/>
      <c r="I1297" s="1"/>
      <c r="J1297" s="1"/>
      <c r="K1297" s="1"/>
      <c r="L1297" s="1"/>
    </row>
    <row r="1298" spans="7:12" ht="15">
      <c r="G1298" s="1"/>
      <c r="H1298" s="1"/>
      <c r="I1298" s="1"/>
      <c r="J1298" s="1"/>
      <c r="K1298" s="1"/>
      <c r="L1298" s="1"/>
    </row>
    <row r="1299" spans="7:12" ht="15">
      <c r="G1299" s="1"/>
      <c r="H1299" s="1"/>
      <c r="I1299" s="1"/>
      <c r="J1299" s="1"/>
      <c r="K1299" s="1"/>
      <c r="L1299" s="1"/>
    </row>
    <row r="1300" spans="7:12" ht="15">
      <c r="G1300" s="1"/>
      <c r="H1300" s="1"/>
      <c r="I1300" s="1"/>
      <c r="J1300" s="1"/>
      <c r="K1300" s="1"/>
      <c r="L1300" s="1"/>
    </row>
    <row r="1301" spans="7:12" ht="15">
      <c r="G1301" s="1"/>
      <c r="H1301" s="1"/>
      <c r="I1301" s="1"/>
      <c r="J1301" s="1"/>
      <c r="K1301" s="1"/>
      <c r="L1301" s="1"/>
    </row>
    <row r="1302" spans="7:12" ht="15">
      <c r="G1302" s="1"/>
      <c r="H1302" s="1"/>
      <c r="I1302" s="1"/>
      <c r="J1302" s="1"/>
      <c r="K1302" s="1"/>
      <c r="L1302" s="1"/>
    </row>
    <row r="1303" spans="7:12" ht="15">
      <c r="G1303" s="1"/>
      <c r="H1303" s="1"/>
      <c r="I1303" s="1"/>
      <c r="J1303" s="1"/>
      <c r="K1303" s="1"/>
      <c r="L1303" s="1"/>
    </row>
    <row r="1304" spans="7:12" ht="15">
      <c r="G1304" s="1"/>
      <c r="H1304" s="1"/>
      <c r="I1304" s="1"/>
      <c r="J1304" s="1"/>
      <c r="K1304" s="1"/>
      <c r="L1304" s="1"/>
    </row>
    <row r="1305" spans="7:12" ht="15">
      <c r="G1305" s="1"/>
      <c r="H1305" s="1"/>
      <c r="I1305" s="1"/>
      <c r="J1305" s="1"/>
      <c r="K1305" s="1"/>
      <c r="L1305" s="1"/>
    </row>
    <row r="1306" spans="7:12" ht="15">
      <c r="G1306" s="1"/>
      <c r="H1306" s="1"/>
      <c r="I1306" s="1"/>
      <c r="J1306" s="1"/>
      <c r="K1306" s="1"/>
      <c r="L1306" s="1"/>
    </row>
    <row r="1307" spans="7:12" ht="15">
      <c r="G1307" s="1"/>
      <c r="H1307" s="1"/>
      <c r="I1307" s="1"/>
      <c r="J1307" s="1"/>
      <c r="K1307" s="1"/>
      <c r="L1307" s="1"/>
    </row>
    <row r="1308" spans="7:12" ht="15">
      <c r="G1308" s="1"/>
      <c r="H1308" s="1"/>
      <c r="I1308" s="1"/>
      <c r="J1308" s="1"/>
      <c r="K1308" s="1"/>
      <c r="L1308" s="1"/>
    </row>
    <row r="1309" spans="7:12" ht="15">
      <c r="G1309" s="1"/>
      <c r="H1309" s="1"/>
      <c r="I1309" s="1"/>
      <c r="J1309" s="1"/>
      <c r="K1309" s="1"/>
      <c r="L1309" s="1"/>
    </row>
    <row r="1310" spans="7:12" ht="15">
      <c r="G1310" s="1"/>
      <c r="H1310" s="1"/>
      <c r="I1310" s="1"/>
      <c r="J1310" s="1"/>
      <c r="K1310" s="1"/>
      <c r="L1310" s="1"/>
    </row>
    <row r="1311" spans="7:12" ht="15">
      <c r="G1311" s="1"/>
      <c r="H1311" s="1"/>
      <c r="I1311" s="1"/>
      <c r="J1311" s="1"/>
      <c r="K1311" s="1"/>
      <c r="L1311" s="1"/>
    </row>
    <row r="1312" spans="7:12" ht="15">
      <c r="G1312" s="1"/>
      <c r="H1312" s="1"/>
      <c r="I1312" s="1"/>
      <c r="J1312" s="1"/>
      <c r="K1312" s="1"/>
      <c r="L1312" s="1"/>
    </row>
    <row r="1313" spans="7:12" ht="15">
      <c r="G1313" s="1"/>
      <c r="H1313" s="1"/>
      <c r="I1313" s="1"/>
      <c r="J1313" s="1"/>
      <c r="K1313" s="1"/>
      <c r="L1313" s="1"/>
    </row>
    <row r="1314" spans="7:12" ht="15">
      <c r="G1314" s="1"/>
      <c r="H1314" s="1"/>
      <c r="I1314" s="1"/>
      <c r="J1314" s="1"/>
      <c r="K1314" s="1"/>
      <c r="L1314" s="1"/>
    </row>
    <row r="1315" spans="7:12" ht="15">
      <c r="G1315" s="1"/>
      <c r="H1315" s="1"/>
      <c r="I1315" s="1"/>
      <c r="J1315" s="1"/>
      <c r="K1315" s="1"/>
      <c r="L1315" s="1"/>
    </row>
    <row r="1316" spans="7:12" ht="15">
      <c r="G1316" s="1"/>
      <c r="H1316" s="1"/>
      <c r="I1316" s="1"/>
      <c r="J1316" s="1"/>
      <c r="K1316" s="1"/>
      <c r="L1316" s="1"/>
    </row>
    <row r="1317" spans="7:12" ht="15">
      <c r="G1317" s="1"/>
      <c r="H1317" s="1"/>
      <c r="I1317" s="1"/>
      <c r="J1317" s="1"/>
      <c r="K1317" s="1"/>
      <c r="L1317" s="1"/>
    </row>
    <row r="1318" spans="7:12" ht="15">
      <c r="G1318" s="1"/>
      <c r="H1318" s="1"/>
      <c r="I1318" s="1"/>
      <c r="J1318" s="1"/>
      <c r="K1318" s="1"/>
      <c r="L1318" s="1"/>
    </row>
    <row r="1319" spans="7:12" ht="15">
      <c r="G1319" s="1"/>
      <c r="H1319" s="1"/>
      <c r="I1319" s="1"/>
      <c r="J1319" s="1"/>
      <c r="K1319" s="1"/>
      <c r="L1319" s="1"/>
    </row>
    <row r="1320" spans="7:12" ht="15">
      <c r="G1320" s="1"/>
      <c r="H1320" s="1"/>
      <c r="I1320" s="1"/>
      <c r="J1320" s="1"/>
      <c r="K1320" s="1"/>
      <c r="L1320" s="1"/>
    </row>
    <row r="1321" spans="7:12" ht="15">
      <c r="G1321" s="1"/>
      <c r="H1321" s="1"/>
      <c r="I1321" s="1"/>
      <c r="J1321" s="1"/>
      <c r="K1321" s="1"/>
      <c r="L1321" s="1"/>
    </row>
    <row r="1322" spans="7:12" ht="15">
      <c r="G1322" s="1"/>
      <c r="H1322" s="1"/>
      <c r="I1322" s="1"/>
      <c r="J1322" s="1"/>
      <c r="K1322" s="1"/>
      <c r="L1322" s="1"/>
    </row>
    <row r="1323" spans="7:12" ht="15">
      <c r="G1323" s="1"/>
      <c r="H1323" s="1"/>
      <c r="I1323" s="1"/>
      <c r="J1323" s="1"/>
      <c r="K1323" s="1"/>
      <c r="L1323" s="1"/>
    </row>
    <row r="1324" spans="7:12" ht="15">
      <c r="G1324" s="1"/>
      <c r="H1324" s="1"/>
      <c r="I1324" s="1"/>
      <c r="J1324" s="1"/>
      <c r="K1324" s="1"/>
      <c r="L1324" s="1"/>
    </row>
    <row r="1325" spans="7:12" ht="15">
      <c r="G1325" s="1"/>
      <c r="H1325" s="1"/>
      <c r="I1325" s="1"/>
      <c r="J1325" s="1"/>
      <c r="K1325" s="1"/>
      <c r="L1325" s="1"/>
    </row>
    <row r="1326" spans="7:12" ht="15">
      <c r="G1326" s="1"/>
      <c r="H1326" s="1"/>
      <c r="I1326" s="1"/>
      <c r="J1326" s="1"/>
      <c r="K1326" s="1"/>
      <c r="L1326" s="1"/>
    </row>
    <row r="1327" spans="7:12" ht="15">
      <c r="G1327" s="1"/>
      <c r="H1327" s="1"/>
      <c r="I1327" s="1"/>
      <c r="J1327" s="1"/>
      <c r="K1327" s="1"/>
      <c r="L1327" s="1"/>
    </row>
    <row r="1328" spans="7:12" ht="15">
      <c r="G1328" s="1"/>
      <c r="H1328" s="1"/>
      <c r="I1328" s="1"/>
      <c r="J1328" s="1"/>
      <c r="K1328" s="1"/>
      <c r="L1328" s="1"/>
    </row>
    <row r="1329" spans="7:12" ht="15">
      <c r="G1329" s="1"/>
      <c r="H1329" s="1"/>
      <c r="I1329" s="1"/>
      <c r="J1329" s="1"/>
      <c r="K1329" s="1"/>
      <c r="L1329" s="1"/>
    </row>
    <row r="1330" spans="7:12" ht="15">
      <c r="G1330" s="1"/>
      <c r="H1330" s="1"/>
      <c r="I1330" s="1"/>
      <c r="J1330" s="1"/>
      <c r="K1330" s="1"/>
      <c r="L1330" s="1"/>
    </row>
    <row r="1331" spans="7:12" ht="15">
      <c r="G1331" s="1"/>
      <c r="H1331" s="1"/>
      <c r="I1331" s="1"/>
      <c r="J1331" s="1"/>
      <c r="K1331" s="1"/>
      <c r="L1331" s="1"/>
    </row>
    <row r="1332" spans="7:12" ht="15">
      <c r="G1332" s="1"/>
      <c r="H1332" s="1"/>
      <c r="I1332" s="1"/>
      <c r="J1332" s="1"/>
      <c r="K1332" s="1"/>
      <c r="L1332" s="1"/>
    </row>
    <row r="1333" spans="7:12" ht="15">
      <c r="G1333" s="1"/>
      <c r="H1333" s="1"/>
      <c r="I1333" s="1"/>
      <c r="J1333" s="1"/>
      <c r="K1333" s="1"/>
      <c r="L1333" s="1"/>
    </row>
    <row r="1334" spans="7:12" ht="15">
      <c r="G1334" s="1"/>
      <c r="H1334" s="1"/>
      <c r="I1334" s="1"/>
      <c r="J1334" s="1"/>
      <c r="K1334" s="1"/>
      <c r="L1334" s="1"/>
    </row>
    <row r="1335" spans="7:12" ht="15">
      <c r="G1335" s="1"/>
      <c r="H1335" s="1"/>
      <c r="I1335" s="1"/>
      <c r="J1335" s="1"/>
      <c r="K1335" s="1"/>
      <c r="L1335" s="1"/>
    </row>
    <row r="1336" spans="7:12" ht="15">
      <c r="G1336" s="1"/>
      <c r="H1336" s="1"/>
      <c r="I1336" s="1"/>
      <c r="J1336" s="1"/>
      <c r="K1336" s="1"/>
      <c r="L1336" s="1"/>
    </row>
    <row r="1337" spans="7:12" ht="15">
      <c r="G1337" s="1"/>
      <c r="H1337" s="1"/>
      <c r="I1337" s="1"/>
      <c r="J1337" s="1"/>
      <c r="K1337" s="1"/>
      <c r="L1337" s="1"/>
    </row>
    <row r="1338" spans="7:12" ht="15">
      <c r="G1338" s="1"/>
      <c r="H1338" s="1"/>
      <c r="I1338" s="1"/>
      <c r="J1338" s="1"/>
      <c r="K1338" s="1"/>
      <c r="L1338" s="1"/>
    </row>
    <row r="1339" spans="7:12" ht="15">
      <c r="G1339" s="1"/>
      <c r="H1339" s="1"/>
      <c r="I1339" s="1"/>
      <c r="J1339" s="1"/>
      <c r="K1339" s="1"/>
      <c r="L1339" s="1"/>
    </row>
    <row r="1340" spans="7:12" ht="15">
      <c r="G1340" s="1"/>
      <c r="H1340" s="1"/>
      <c r="I1340" s="1"/>
      <c r="J1340" s="1"/>
      <c r="K1340" s="1"/>
      <c r="L1340" s="1"/>
    </row>
    <row r="1341" spans="7:12" ht="15">
      <c r="G1341" s="1"/>
      <c r="H1341" s="1"/>
      <c r="I1341" s="1"/>
      <c r="J1341" s="1"/>
      <c r="K1341" s="1"/>
      <c r="L1341" s="1"/>
    </row>
    <row r="1342" spans="7:12" ht="15">
      <c r="G1342" s="1"/>
      <c r="H1342" s="1"/>
      <c r="I1342" s="1"/>
      <c r="J1342" s="1"/>
      <c r="K1342" s="1"/>
      <c r="L1342" s="1"/>
    </row>
    <row r="1343" spans="7:12" ht="15">
      <c r="G1343" s="1"/>
      <c r="H1343" s="1"/>
      <c r="I1343" s="1"/>
      <c r="J1343" s="1"/>
      <c r="K1343" s="1"/>
      <c r="L1343" s="1"/>
    </row>
    <row r="1344" spans="7:12" ht="15">
      <c r="G1344" s="1"/>
      <c r="H1344" s="1"/>
      <c r="I1344" s="1"/>
      <c r="J1344" s="1"/>
      <c r="K1344" s="1"/>
      <c r="L1344" s="1"/>
    </row>
    <row r="1345" spans="7:12" ht="15">
      <c r="G1345" s="1"/>
      <c r="H1345" s="1"/>
      <c r="I1345" s="1"/>
      <c r="J1345" s="1"/>
      <c r="K1345" s="1"/>
      <c r="L1345" s="1"/>
    </row>
    <row r="1346" spans="7:12" ht="15">
      <c r="G1346" s="1"/>
      <c r="H1346" s="1"/>
      <c r="I1346" s="1"/>
      <c r="J1346" s="1"/>
      <c r="K1346" s="1"/>
      <c r="L1346" s="1"/>
    </row>
    <row r="1347" spans="7:12" ht="15">
      <c r="G1347" s="1"/>
      <c r="H1347" s="1"/>
      <c r="I1347" s="1"/>
      <c r="J1347" s="1"/>
      <c r="K1347" s="1"/>
      <c r="L1347" s="1"/>
    </row>
    <row r="1348" spans="7:12" ht="15">
      <c r="G1348" s="1"/>
      <c r="H1348" s="1"/>
      <c r="I1348" s="1"/>
      <c r="J1348" s="1"/>
      <c r="K1348" s="1"/>
      <c r="L1348" s="1"/>
    </row>
    <row r="1349" spans="7:12" ht="15">
      <c r="G1349" s="1"/>
      <c r="H1349" s="1"/>
      <c r="I1349" s="1"/>
      <c r="J1349" s="1"/>
      <c r="K1349" s="1"/>
      <c r="L1349" s="1"/>
    </row>
    <row r="1350" spans="7:12" ht="15">
      <c r="G1350" s="1"/>
      <c r="H1350" s="1"/>
      <c r="I1350" s="1"/>
      <c r="J1350" s="1"/>
      <c r="K1350" s="1"/>
      <c r="L1350" s="1"/>
    </row>
    <row r="1351" spans="7:12" ht="15">
      <c r="G1351" s="1"/>
      <c r="H1351" s="1"/>
      <c r="I1351" s="1"/>
      <c r="J1351" s="1"/>
      <c r="K1351" s="1"/>
      <c r="L1351" s="1"/>
    </row>
    <row r="1352" spans="7:12" ht="15">
      <c r="G1352" s="1"/>
      <c r="H1352" s="1"/>
      <c r="I1352" s="1"/>
      <c r="J1352" s="1"/>
      <c r="K1352" s="1"/>
      <c r="L1352" s="1"/>
    </row>
    <row r="1353" spans="7:12" ht="15">
      <c r="G1353" s="1"/>
      <c r="H1353" s="1"/>
      <c r="I1353" s="1"/>
      <c r="J1353" s="1"/>
      <c r="K1353" s="1"/>
      <c r="L1353" s="1"/>
    </row>
    <row r="1354" spans="7:12" ht="15">
      <c r="G1354" s="1"/>
      <c r="H1354" s="1"/>
      <c r="I1354" s="1"/>
      <c r="J1354" s="1"/>
      <c r="K1354" s="1"/>
      <c r="L1354" s="1"/>
    </row>
    <row r="1355" spans="7:12" ht="15">
      <c r="G1355" s="1"/>
      <c r="H1355" s="1"/>
      <c r="I1355" s="1"/>
      <c r="J1355" s="1"/>
      <c r="K1355" s="1"/>
      <c r="L1355" s="1"/>
    </row>
    <row r="1356" spans="7:12" ht="15">
      <c r="G1356" s="1"/>
      <c r="H1356" s="1"/>
      <c r="I1356" s="1"/>
      <c r="J1356" s="1"/>
      <c r="K1356" s="1"/>
      <c r="L1356" s="1"/>
    </row>
    <row r="1357" spans="7:12" ht="15">
      <c r="G1357" s="1"/>
      <c r="H1357" s="1"/>
      <c r="I1357" s="1"/>
      <c r="J1357" s="1"/>
      <c r="K1357" s="1"/>
      <c r="L1357" s="1"/>
    </row>
    <row r="1358" spans="7:12" ht="15">
      <c r="G1358" s="1"/>
      <c r="H1358" s="1"/>
      <c r="I1358" s="1"/>
      <c r="J1358" s="1"/>
      <c r="K1358" s="1"/>
      <c r="L1358" s="1"/>
    </row>
    <row r="1359" spans="7:12" ht="15">
      <c r="G1359" s="1"/>
      <c r="H1359" s="1"/>
      <c r="I1359" s="1"/>
      <c r="J1359" s="1"/>
      <c r="K1359" s="1"/>
      <c r="L1359" s="1"/>
    </row>
    <row r="1360" spans="7:12" ht="15">
      <c r="G1360" s="1"/>
      <c r="H1360" s="1"/>
      <c r="I1360" s="1"/>
      <c r="J1360" s="1"/>
      <c r="K1360" s="1"/>
      <c r="L1360" s="1"/>
    </row>
    <row r="1361" spans="7:12" ht="15">
      <c r="G1361" s="1"/>
      <c r="H1361" s="1"/>
      <c r="I1361" s="1"/>
      <c r="J1361" s="1"/>
      <c r="K1361" s="1"/>
      <c r="L1361" s="1"/>
    </row>
    <row r="1362" spans="7:12" ht="15">
      <c r="G1362" s="1"/>
      <c r="H1362" s="1"/>
      <c r="I1362" s="1"/>
      <c r="J1362" s="1"/>
      <c r="K1362" s="1"/>
      <c r="L1362" s="1"/>
    </row>
    <row r="1363" spans="7:12" ht="15">
      <c r="G1363" s="1"/>
      <c r="H1363" s="1"/>
      <c r="I1363" s="1"/>
      <c r="J1363" s="1"/>
      <c r="K1363" s="1"/>
      <c r="L1363" s="1"/>
    </row>
    <row r="1364" spans="7:12" ht="15">
      <c r="G1364" s="1"/>
      <c r="H1364" s="1"/>
      <c r="I1364" s="1"/>
      <c r="J1364" s="1"/>
      <c r="K1364" s="1"/>
      <c r="L1364" s="1"/>
    </row>
    <row r="1365" spans="7:12" ht="15">
      <c r="G1365" s="1"/>
      <c r="H1365" s="1"/>
      <c r="I1365" s="1"/>
      <c r="J1365" s="1"/>
      <c r="K1365" s="1"/>
      <c r="L1365" s="1"/>
    </row>
    <row r="1366" spans="7:12" ht="15">
      <c r="G1366" s="1"/>
      <c r="H1366" s="1"/>
      <c r="I1366" s="1"/>
      <c r="J1366" s="1"/>
      <c r="K1366" s="1"/>
      <c r="L1366" s="1"/>
    </row>
    <row r="1367" spans="7:12" ht="15">
      <c r="G1367" s="1"/>
      <c r="H1367" s="1"/>
      <c r="I1367" s="1"/>
      <c r="J1367" s="1"/>
      <c r="K1367" s="1"/>
      <c r="L1367" s="1"/>
    </row>
    <row r="1368" spans="7:12" ht="15">
      <c r="G1368" s="1"/>
      <c r="H1368" s="1"/>
      <c r="I1368" s="1"/>
      <c r="J1368" s="1"/>
      <c r="K1368" s="1"/>
      <c r="L1368" s="1"/>
    </row>
    <row r="1369" spans="7:12" ht="15">
      <c r="G1369" s="1"/>
      <c r="H1369" s="1"/>
      <c r="I1369" s="1"/>
      <c r="J1369" s="1"/>
      <c r="K1369" s="1"/>
      <c r="L1369" s="1"/>
    </row>
    <row r="1370" spans="7:12" ht="15">
      <c r="G1370" s="1"/>
      <c r="H1370" s="1"/>
      <c r="I1370" s="1"/>
      <c r="J1370" s="1"/>
      <c r="K1370" s="1"/>
      <c r="L1370" s="1"/>
    </row>
    <row r="1371" spans="7:12" ht="15">
      <c r="G1371" s="1"/>
      <c r="H1371" s="1"/>
      <c r="I1371" s="1"/>
      <c r="J1371" s="1"/>
      <c r="K1371" s="1"/>
      <c r="L1371" s="1"/>
    </row>
    <row r="1372" spans="7:12" ht="15">
      <c r="G1372" s="1"/>
      <c r="H1372" s="1"/>
      <c r="I1372" s="1"/>
      <c r="J1372" s="1"/>
      <c r="K1372" s="1"/>
      <c r="L1372" s="1"/>
    </row>
    <row r="1373" spans="7:12" ht="15">
      <c r="G1373" s="1"/>
      <c r="H1373" s="1"/>
      <c r="I1373" s="1"/>
      <c r="J1373" s="1"/>
      <c r="K1373" s="1"/>
      <c r="L1373" s="1"/>
    </row>
    <row r="1374" spans="7:12" ht="15">
      <c r="G1374" s="1"/>
      <c r="H1374" s="1"/>
      <c r="I1374" s="1"/>
      <c r="J1374" s="1"/>
      <c r="K1374" s="1"/>
      <c r="L1374" s="1"/>
    </row>
    <row r="1375" spans="7:12" ht="15">
      <c r="G1375" s="1"/>
      <c r="H1375" s="1"/>
      <c r="I1375" s="1"/>
      <c r="J1375" s="1"/>
      <c r="K1375" s="1"/>
      <c r="L1375" s="1"/>
    </row>
    <row r="1376" spans="7:12" ht="15">
      <c r="G1376" s="1"/>
      <c r="H1376" s="1"/>
      <c r="I1376" s="1"/>
      <c r="J1376" s="1"/>
      <c r="K1376" s="1"/>
      <c r="L1376" s="1"/>
    </row>
    <row r="1377" spans="7:12" ht="15">
      <c r="G1377" s="1"/>
      <c r="H1377" s="1"/>
      <c r="I1377" s="1"/>
      <c r="J1377" s="1"/>
      <c r="K1377" s="1"/>
      <c r="L1377" s="1"/>
    </row>
    <row r="1378" spans="7:12" ht="15">
      <c r="G1378" s="1"/>
      <c r="H1378" s="1"/>
      <c r="I1378" s="1"/>
      <c r="J1378" s="1"/>
      <c r="K1378" s="1"/>
      <c r="L1378" s="1"/>
    </row>
    <row r="1379" spans="7:12" ht="15">
      <c r="G1379" s="1"/>
      <c r="H1379" s="1"/>
      <c r="I1379" s="1"/>
      <c r="J1379" s="1"/>
      <c r="K1379" s="1"/>
      <c r="L1379" s="1"/>
    </row>
    <row r="1380" spans="7:12" ht="15">
      <c r="G1380" s="1"/>
      <c r="H1380" s="1"/>
      <c r="I1380" s="1"/>
      <c r="J1380" s="1"/>
      <c r="K1380" s="1"/>
      <c r="L1380" s="1"/>
    </row>
    <row r="1381" spans="7:12" ht="15">
      <c r="G1381" s="1"/>
      <c r="H1381" s="1"/>
      <c r="I1381" s="1"/>
      <c r="J1381" s="1"/>
      <c r="K1381" s="1"/>
      <c r="L1381" s="1"/>
    </row>
    <row r="1382" spans="7:12" ht="15">
      <c r="G1382" s="1"/>
      <c r="H1382" s="1"/>
      <c r="I1382" s="1"/>
      <c r="J1382" s="1"/>
      <c r="K1382" s="1"/>
      <c r="L1382" s="1"/>
    </row>
    <row r="1383" spans="7:12" ht="15">
      <c r="G1383" s="1"/>
      <c r="H1383" s="1"/>
      <c r="I1383" s="1"/>
      <c r="J1383" s="1"/>
      <c r="K1383" s="1"/>
      <c r="L1383" s="1"/>
    </row>
    <row r="1384" spans="7:12" ht="15">
      <c r="G1384" s="1"/>
      <c r="H1384" s="1"/>
      <c r="I1384" s="1"/>
      <c r="J1384" s="1"/>
      <c r="K1384" s="1"/>
      <c r="L1384" s="1"/>
    </row>
    <row r="1385" spans="7:12" ht="15">
      <c r="G1385" s="1"/>
      <c r="H1385" s="1"/>
      <c r="I1385" s="1"/>
      <c r="J1385" s="1"/>
      <c r="K1385" s="1"/>
      <c r="L1385" s="1"/>
    </row>
    <row r="1386" spans="7:12" ht="15">
      <c r="G1386" s="1"/>
      <c r="H1386" s="1"/>
      <c r="I1386" s="1"/>
      <c r="J1386" s="1"/>
      <c r="K1386" s="1"/>
      <c r="L1386" s="1"/>
    </row>
    <row r="1387" spans="7:12" ht="15">
      <c r="G1387" s="1"/>
      <c r="H1387" s="1"/>
      <c r="I1387" s="1"/>
      <c r="J1387" s="1"/>
      <c r="K1387" s="1"/>
      <c r="L1387" s="1"/>
    </row>
    <row r="1388" spans="7:12" ht="15">
      <c r="G1388" s="1"/>
      <c r="H1388" s="1"/>
      <c r="I1388" s="1"/>
      <c r="J1388" s="1"/>
      <c r="K1388" s="1"/>
      <c r="L1388" s="1"/>
    </row>
    <row r="1389" spans="7:12" ht="15">
      <c r="G1389" s="1"/>
      <c r="H1389" s="1"/>
      <c r="I1389" s="1"/>
      <c r="J1389" s="1"/>
      <c r="K1389" s="1"/>
      <c r="L1389" s="1"/>
    </row>
    <row r="1390" spans="7:12" ht="15">
      <c r="G1390" s="1"/>
      <c r="H1390" s="1"/>
      <c r="I1390" s="1"/>
      <c r="J1390" s="1"/>
      <c r="K1390" s="1"/>
      <c r="L1390" s="1"/>
    </row>
    <row r="1391" spans="7:12" ht="15">
      <c r="G1391" s="1"/>
      <c r="H1391" s="1"/>
      <c r="I1391" s="1"/>
      <c r="J1391" s="1"/>
      <c r="K1391" s="1"/>
      <c r="L1391" s="1"/>
    </row>
    <row r="1392" spans="7:12" ht="15">
      <c r="G1392" s="1"/>
      <c r="H1392" s="1"/>
      <c r="I1392" s="1"/>
      <c r="J1392" s="1"/>
      <c r="K1392" s="1"/>
      <c r="L1392" s="1"/>
    </row>
    <row r="1393" spans="7:12" ht="15">
      <c r="G1393" s="1"/>
      <c r="H1393" s="1"/>
      <c r="I1393" s="1"/>
      <c r="J1393" s="1"/>
      <c r="K1393" s="1"/>
      <c r="L1393" s="1"/>
    </row>
    <row r="1394" spans="7:12" ht="15">
      <c r="G1394" s="1"/>
      <c r="H1394" s="1"/>
      <c r="I1394" s="1"/>
      <c r="J1394" s="1"/>
      <c r="K1394" s="1"/>
      <c r="L1394" s="1"/>
    </row>
    <row r="1395" spans="7:12" ht="15">
      <c r="G1395" s="1"/>
      <c r="H1395" s="1"/>
      <c r="I1395" s="1"/>
      <c r="J1395" s="1"/>
      <c r="K1395" s="1"/>
      <c r="L1395" s="1"/>
    </row>
    <row r="1396" spans="7:12" ht="15">
      <c r="G1396" s="1"/>
      <c r="H1396" s="1"/>
      <c r="I1396" s="1"/>
      <c r="J1396" s="1"/>
      <c r="K1396" s="1"/>
      <c r="L1396" s="1"/>
    </row>
    <row r="1397" spans="7:12" ht="15">
      <c r="G1397" s="1"/>
      <c r="H1397" s="1"/>
      <c r="I1397" s="1"/>
      <c r="J1397" s="1"/>
      <c r="K1397" s="1"/>
      <c r="L1397" s="1"/>
    </row>
    <row r="1398" spans="7:12" ht="15">
      <c r="G1398" s="1"/>
      <c r="H1398" s="1"/>
      <c r="I1398" s="1"/>
      <c r="J1398" s="1"/>
      <c r="K1398" s="1"/>
      <c r="L1398" s="1"/>
    </row>
    <row r="1399" spans="7:12" ht="15">
      <c r="G1399" s="1"/>
      <c r="H1399" s="1"/>
      <c r="I1399" s="1"/>
      <c r="J1399" s="1"/>
      <c r="K1399" s="1"/>
      <c r="L1399" s="1"/>
    </row>
    <row r="1400" spans="7:12" ht="15">
      <c r="G1400" s="1"/>
      <c r="H1400" s="1"/>
      <c r="I1400" s="1"/>
      <c r="J1400" s="1"/>
      <c r="K1400" s="1"/>
      <c r="L1400" s="1"/>
    </row>
    <row r="1401" spans="7:12" ht="15">
      <c r="G1401" s="1"/>
      <c r="H1401" s="1"/>
      <c r="I1401" s="1"/>
      <c r="J1401" s="1"/>
      <c r="K1401" s="1"/>
      <c r="L1401" s="1"/>
    </row>
    <row r="1402" spans="7:12" ht="15">
      <c r="G1402" s="1"/>
      <c r="H1402" s="1"/>
      <c r="I1402" s="1"/>
      <c r="J1402" s="1"/>
      <c r="K1402" s="1"/>
      <c r="L1402" s="1"/>
    </row>
    <row r="1403" spans="7:12" ht="15">
      <c r="G1403" s="1"/>
      <c r="H1403" s="1"/>
      <c r="I1403" s="1"/>
      <c r="J1403" s="1"/>
      <c r="K1403" s="1"/>
      <c r="L1403" s="1"/>
    </row>
    <row r="1404" spans="7:12" ht="15">
      <c r="G1404" s="1"/>
      <c r="H1404" s="1"/>
      <c r="I1404" s="1"/>
      <c r="J1404" s="1"/>
      <c r="K1404" s="1"/>
      <c r="L1404" s="1"/>
    </row>
    <row r="1405" spans="7:12" ht="15">
      <c r="G1405" s="1"/>
      <c r="H1405" s="1"/>
      <c r="I1405" s="1"/>
      <c r="J1405" s="1"/>
      <c r="K1405" s="1"/>
      <c r="L1405" s="1"/>
    </row>
    <row r="1406" spans="7:12" ht="15">
      <c r="G1406" s="1"/>
      <c r="H1406" s="1"/>
      <c r="I1406" s="1"/>
      <c r="J1406" s="1"/>
      <c r="K1406" s="1"/>
      <c r="L1406" s="1"/>
    </row>
    <row r="1407" spans="7:12" ht="15">
      <c r="G1407" s="1"/>
      <c r="H1407" s="1"/>
      <c r="I1407" s="1"/>
      <c r="J1407" s="1"/>
      <c r="K1407" s="1"/>
      <c r="L1407" s="1"/>
    </row>
    <row r="1408" spans="7:12" ht="15">
      <c r="G1408" s="1"/>
      <c r="H1408" s="1"/>
      <c r="I1408" s="1"/>
      <c r="J1408" s="1"/>
      <c r="K1408" s="1"/>
      <c r="L1408" s="1"/>
    </row>
    <row r="1409" spans="7:12" ht="15">
      <c r="G1409" s="1"/>
      <c r="H1409" s="1"/>
      <c r="I1409" s="1"/>
      <c r="J1409" s="1"/>
      <c r="K1409" s="1"/>
      <c r="L1409" s="1"/>
    </row>
    <row r="1410" spans="7:12" ht="15">
      <c r="G1410" s="1"/>
      <c r="H1410" s="1"/>
      <c r="I1410" s="1"/>
      <c r="J1410" s="1"/>
      <c r="K1410" s="1"/>
      <c r="L1410" s="1"/>
    </row>
    <row r="1411" spans="7:12" ht="15">
      <c r="G1411" s="1"/>
      <c r="H1411" s="1"/>
      <c r="I1411" s="1"/>
      <c r="J1411" s="1"/>
      <c r="K1411" s="1"/>
      <c r="L1411" s="1"/>
    </row>
    <row r="1412" spans="7:12" ht="15">
      <c r="G1412" s="1"/>
      <c r="H1412" s="1"/>
      <c r="I1412" s="1"/>
      <c r="J1412" s="1"/>
      <c r="K1412" s="1"/>
      <c r="L1412" s="1"/>
    </row>
    <row r="1413" spans="7:12" ht="15">
      <c r="G1413" s="1"/>
      <c r="H1413" s="1"/>
      <c r="I1413" s="1"/>
      <c r="J1413" s="1"/>
      <c r="K1413" s="1"/>
      <c r="L1413" s="1"/>
    </row>
    <row r="1414" spans="7:12" ht="15">
      <c r="G1414" s="1"/>
      <c r="H1414" s="1"/>
      <c r="I1414" s="1"/>
      <c r="J1414" s="1"/>
      <c r="K1414" s="1"/>
      <c r="L1414" s="1"/>
    </row>
    <row r="1415" spans="7:12" ht="15">
      <c r="G1415" s="1"/>
      <c r="H1415" s="1"/>
      <c r="I1415" s="1"/>
      <c r="J1415" s="1"/>
      <c r="K1415" s="1"/>
      <c r="L1415" s="1"/>
    </row>
    <row r="1416" spans="7:12" ht="15">
      <c r="G1416" s="1"/>
      <c r="H1416" s="1"/>
      <c r="I1416" s="1"/>
      <c r="J1416" s="1"/>
      <c r="K1416" s="1"/>
      <c r="L1416" s="1"/>
    </row>
    <row r="1417" spans="7:12" ht="15">
      <c r="G1417" s="1"/>
      <c r="H1417" s="1"/>
      <c r="I1417" s="1"/>
      <c r="J1417" s="1"/>
      <c r="K1417" s="1"/>
      <c r="L1417" s="1"/>
    </row>
    <row r="1418" spans="7:12" ht="15">
      <c r="G1418" s="1"/>
      <c r="H1418" s="1"/>
      <c r="I1418" s="1"/>
      <c r="J1418" s="1"/>
      <c r="K1418" s="1"/>
      <c r="L1418" s="1"/>
    </row>
    <row r="1419" spans="7:12" ht="15">
      <c r="G1419" s="1"/>
      <c r="H1419" s="1"/>
      <c r="I1419" s="1"/>
      <c r="J1419" s="1"/>
      <c r="K1419" s="1"/>
      <c r="L1419" s="1"/>
    </row>
    <row r="1420" spans="7:12" ht="15">
      <c r="G1420" s="1"/>
      <c r="H1420" s="1"/>
      <c r="I1420" s="1"/>
      <c r="J1420" s="1"/>
      <c r="K1420" s="1"/>
      <c r="L1420" s="1"/>
    </row>
    <row r="1421" spans="7:12" ht="15">
      <c r="G1421" s="1"/>
      <c r="H1421" s="1"/>
      <c r="I1421" s="1"/>
      <c r="J1421" s="1"/>
      <c r="K1421" s="1"/>
      <c r="L1421" s="1"/>
    </row>
    <row r="1422" spans="7:12" ht="15">
      <c r="G1422" s="1"/>
      <c r="H1422" s="1"/>
      <c r="I1422" s="1"/>
      <c r="J1422" s="1"/>
      <c r="K1422" s="1"/>
      <c r="L1422" s="1"/>
    </row>
    <row r="1423" spans="7:12" ht="15">
      <c r="G1423" s="1"/>
      <c r="H1423" s="1"/>
      <c r="I1423" s="1"/>
      <c r="J1423" s="1"/>
      <c r="K1423" s="1"/>
      <c r="L1423" s="1"/>
    </row>
    <row r="1424" spans="7:12" ht="15">
      <c r="G1424" s="1"/>
      <c r="H1424" s="1"/>
      <c r="I1424" s="1"/>
      <c r="J1424" s="1"/>
      <c r="K1424" s="1"/>
      <c r="L1424" s="1"/>
    </row>
    <row r="1425" spans="7:12" ht="15">
      <c r="G1425" s="1"/>
      <c r="H1425" s="1"/>
      <c r="I1425" s="1"/>
      <c r="J1425" s="1"/>
      <c r="K1425" s="1"/>
      <c r="L1425" s="1"/>
    </row>
    <row r="1426" spans="7:12" ht="15">
      <c r="G1426" s="1"/>
      <c r="H1426" s="1"/>
      <c r="I1426" s="1"/>
      <c r="J1426" s="1"/>
      <c r="K1426" s="1"/>
      <c r="L1426" s="1"/>
    </row>
    <row r="1427" spans="7:12" ht="15">
      <c r="G1427" s="1"/>
      <c r="H1427" s="1"/>
      <c r="I1427" s="1"/>
      <c r="J1427" s="1"/>
      <c r="K1427" s="1"/>
      <c r="L1427" s="1"/>
    </row>
    <row r="1428" spans="7:12" ht="15">
      <c r="G1428" s="1"/>
      <c r="H1428" s="1"/>
      <c r="I1428" s="1"/>
      <c r="J1428" s="1"/>
      <c r="K1428" s="1"/>
      <c r="L1428" s="1"/>
    </row>
    <row r="1429" spans="7:12" ht="15">
      <c r="G1429" s="1"/>
      <c r="H1429" s="1"/>
      <c r="I1429" s="1"/>
      <c r="J1429" s="1"/>
      <c r="K1429" s="1"/>
      <c r="L1429" s="1"/>
    </row>
    <row r="1430" spans="7:12" ht="15">
      <c r="G1430" s="1"/>
      <c r="H1430" s="1"/>
      <c r="I1430" s="1"/>
      <c r="J1430" s="1"/>
      <c r="K1430" s="1"/>
      <c r="L1430" s="1"/>
    </row>
    <row r="1431" spans="7:12" ht="15">
      <c r="G1431" s="1"/>
      <c r="H1431" s="1"/>
      <c r="I1431" s="1"/>
      <c r="J1431" s="1"/>
      <c r="K1431" s="1"/>
      <c r="L1431" s="1"/>
    </row>
    <row r="1432" spans="7:12" ht="15">
      <c r="G1432" s="1"/>
      <c r="H1432" s="1"/>
      <c r="I1432" s="1"/>
      <c r="J1432" s="1"/>
      <c r="K1432" s="1"/>
      <c r="L1432" s="1"/>
    </row>
    <row r="1433" spans="7:12" ht="15">
      <c r="G1433" s="1"/>
      <c r="H1433" s="1"/>
      <c r="I1433" s="1"/>
      <c r="J1433" s="1"/>
      <c r="K1433" s="1"/>
      <c r="L1433" s="1"/>
    </row>
    <row r="1434" spans="7:12" ht="15">
      <c r="G1434" s="1"/>
      <c r="H1434" s="1"/>
      <c r="I1434" s="1"/>
      <c r="J1434" s="1"/>
      <c r="K1434" s="1"/>
      <c r="L1434" s="1"/>
    </row>
    <row r="1435" spans="7:12" ht="15">
      <c r="G1435" s="1"/>
      <c r="H1435" s="1"/>
      <c r="I1435" s="1"/>
      <c r="J1435" s="1"/>
      <c r="K1435" s="1"/>
      <c r="L1435" s="1"/>
    </row>
    <row r="1436" spans="7:12" ht="15">
      <c r="G1436" s="1"/>
      <c r="H1436" s="1"/>
      <c r="I1436" s="1"/>
      <c r="J1436" s="1"/>
      <c r="K1436" s="1"/>
      <c r="L1436" s="1"/>
    </row>
    <row r="1437" spans="7:12" ht="15">
      <c r="G1437" s="1"/>
      <c r="H1437" s="1"/>
      <c r="I1437" s="1"/>
      <c r="J1437" s="1"/>
      <c r="K1437" s="1"/>
      <c r="L1437" s="1"/>
    </row>
    <row r="1438" spans="7:12" ht="15">
      <c r="G1438" s="1"/>
      <c r="H1438" s="1"/>
      <c r="I1438" s="1"/>
      <c r="J1438" s="1"/>
      <c r="K1438" s="1"/>
      <c r="L1438" s="1"/>
    </row>
    <row r="1439" spans="7:12" ht="15">
      <c r="G1439" s="1"/>
      <c r="H1439" s="1"/>
      <c r="I1439" s="1"/>
      <c r="J1439" s="1"/>
      <c r="K1439" s="1"/>
      <c r="L1439" s="1"/>
    </row>
    <row r="1440" spans="7:12" ht="15">
      <c r="G1440" s="1"/>
      <c r="H1440" s="1"/>
      <c r="I1440" s="1"/>
      <c r="J1440" s="1"/>
      <c r="K1440" s="1"/>
      <c r="L1440" s="1"/>
    </row>
    <row r="1441" spans="7:12" ht="15">
      <c r="G1441" s="1"/>
      <c r="H1441" s="1"/>
      <c r="I1441" s="1"/>
      <c r="J1441" s="1"/>
      <c r="K1441" s="1"/>
      <c r="L1441" s="1"/>
    </row>
    <row r="1442" spans="7:12" ht="15">
      <c r="G1442" s="1"/>
      <c r="H1442" s="1"/>
      <c r="I1442" s="1"/>
      <c r="J1442" s="1"/>
      <c r="K1442" s="1"/>
      <c r="L1442" s="1"/>
    </row>
    <row r="1443" spans="7:12" ht="15">
      <c r="G1443" s="1"/>
      <c r="H1443" s="1"/>
      <c r="I1443" s="1"/>
      <c r="J1443" s="1"/>
      <c r="K1443" s="1"/>
      <c r="L1443" s="1"/>
    </row>
    <row r="1444" spans="7:12" ht="15">
      <c r="G1444" s="1"/>
      <c r="H1444" s="1"/>
      <c r="I1444" s="1"/>
      <c r="J1444" s="1"/>
      <c r="K1444" s="1"/>
      <c r="L1444" s="1"/>
    </row>
    <row r="1445" spans="7:12" ht="15">
      <c r="G1445" s="1"/>
      <c r="H1445" s="1"/>
      <c r="I1445" s="1"/>
      <c r="J1445" s="1"/>
      <c r="K1445" s="1"/>
      <c r="L1445" s="1"/>
    </row>
    <row r="1446" spans="7:12" ht="15">
      <c r="G1446" s="1"/>
      <c r="H1446" s="1"/>
      <c r="I1446" s="1"/>
      <c r="J1446" s="1"/>
      <c r="K1446" s="1"/>
      <c r="L1446" s="1"/>
    </row>
    <row r="1447" spans="7:12" ht="15">
      <c r="G1447" s="1"/>
      <c r="H1447" s="1"/>
      <c r="I1447" s="1"/>
      <c r="J1447" s="1"/>
      <c r="K1447" s="1"/>
      <c r="L1447" s="1"/>
    </row>
    <row r="1448" spans="7:12" ht="15">
      <c r="G1448" s="1"/>
      <c r="H1448" s="1"/>
      <c r="I1448" s="1"/>
      <c r="J1448" s="1"/>
      <c r="K1448" s="1"/>
      <c r="L1448" s="1"/>
    </row>
    <row r="1449" spans="7:12" ht="15">
      <c r="G1449" s="1"/>
      <c r="H1449" s="1"/>
      <c r="I1449" s="1"/>
      <c r="J1449" s="1"/>
      <c r="K1449" s="1"/>
      <c r="L1449" s="1"/>
    </row>
    <row r="1450" spans="7:12" ht="15">
      <c r="G1450" s="1"/>
      <c r="H1450" s="1"/>
      <c r="I1450" s="1"/>
      <c r="J1450" s="1"/>
      <c r="K1450" s="1"/>
      <c r="L1450" s="1"/>
    </row>
    <row r="1451" spans="7:12" ht="15">
      <c r="G1451" s="1"/>
      <c r="H1451" s="1"/>
      <c r="I1451" s="1"/>
      <c r="J1451" s="1"/>
      <c r="K1451" s="1"/>
      <c r="L1451" s="1"/>
    </row>
    <row r="1452" spans="7:12" ht="15">
      <c r="G1452" s="1"/>
      <c r="H1452" s="1"/>
      <c r="I1452" s="1"/>
      <c r="J1452" s="1"/>
      <c r="K1452" s="1"/>
      <c r="L1452" s="1"/>
    </row>
    <row r="1453" spans="7:12" ht="15">
      <c r="G1453" s="1"/>
      <c r="H1453" s="1"/>
      <c r="I1453" s="1"/>
      <c r="J1453" s="1"/>
      <c r="K1453" s="1"/>
      <c r="L1453" s="1"/>
    </row>
    <row r="1454" spans="7:12" ht="15">
      <c r="G1454" s="1"/>
      <c r="H1454" s="1"/>
      <c r="I1454" s="1"/>
      <c r="J1454" s="1"/>
      <c r="K1454" s="1"/>
      <c r="L1454" s="1"/>
    </row>
    <row r="1455" spans="7:12" ht="15">
      <c r="G1455" s="1"/>
      <c r="H1455" s="1"/>
      <c r="I1455" s="1"/>
      <c r="J1455" s="1"/>
      <c r="K1455" s="1"/>
      <c r="L1455" s="1"/>
    </row>
    <row r="1456" spans="7:12" ht="15">
      <c r="G1456" s="1"/>
      <c r="H1456" s="1"/>
      <c r="I1456" s="1"/>
      <c r="J1456" s="1"/>
      <c r="K1456" s="1"/>
      <c r="L1456" s="1"/>
    </row>
    <row r="1457" spans="7:12" ht="15">
      <c r="G1457" s="1"/>
      <c r="H1457" s="1"/>
      <c r="I1457" s="1"/>
      <c r="J1457" s="1"/>
      <c r="K1457" s="1"/>
      <c r="L1457" s="1"/>
    </row>
    <row r="1458" spans="7:12" ht="15">
      <c r="G1458" s="1"/>
      <c r="H1458" s="1"/>
      <c r="I1458" s="1"/>
      <c r="J1458" s="1"/>
      <c r="K1458" s="1"/>
      <c r="L1458" s="1"/>
    </row>
    <row r="1459" spans="7:12" ht="15">
      <c r="G1459" s="1"/>
      <c r="H1459" s="1"/>
      <c r="I1459" s="1"/>
      <c r="J1459" s="1"/>
      <c r="K1459" s="1"/>
      <c r="L1459" s="1"/>
    </row>
    <row r="1460" spans="7:12" ht="15">
      <c r="G1460" s="1"/>
      <c r="H1460" s="1"/>
      <c r="I1460" s="1"/>
      <c r="J1460" s="1"/>
      <c r="K1460" s="1"/>
      <c r="L1460" s="1"/>
    </row>
    <row r="1461" spans="7:12" ht="15">
      <c r="G1461" s="1"/>
      <c r="H1461" s="1"/>
      <c r="I1461" s="1"/>
      <c r="J1461" s="1"/>
      <c r="K1461" s="1"/>
      <c r="L1461" s="1"/>
    </row>
    <row r="1462" spans="7:12" ht="15">
      <c r="G1462" s="1"/>
      <c r="H1462" s="1"/>
      <c r="I1462" s="1"/>
      <c r="J1462" s="1"/>
      <c r="K1462" s="1"/>
      <c r="L1462" s="1"/>
    </row>
    <row r="1463" spans="7:12" ht="15">
      <c r="G1463" s="1"/>
      <c r="H1463" s="1"/>
      <c r="I1463" s="1"/>
      <c r="J1463" s="1"/>
      <c r="K1463" s="1"/>
      <c r="L1463" s="1"/>
    </row>
    <row r="1464" spans="7:12" ht="15">
      <c r="G1464" s="1"/>
      <c r="H1464" s="1"/>
      <c r="I1464" s="1"/>
      <c r="J1464" s="1"/>
      <c r="K1464" s="1"/>
      <c r="L1464" s="1"/>
    </row>
    <row r="1465" spans="7:12" ht="15">
      <c r="G1465" s="1"/>
      <c r="H1465" s="1"/>
      <c r="I1465" s="1"/>
      <c r="J1465" s="1"/>
      <c r="K1465" s="1"/>
      <c r="L1465" s="1"/>
    </row>
    <row r="1466" spans="7:12" ht="15">
      <c r="G1466" s="1"/>
      <c r="H1466" s="1"/>
      <c r="I1466" s="1"/>
      <c r="J1466" s="1"/>
      <c r="K1466" s="1"/>
      <c r="L1466" s="1"/>
    </row>
    <row r="1467" spans="7:12" ht="15">
      <c r="G1467" s="1"/>
      <c r="H1467" s="1"/>
      <c r="I1467" s="1"/>
      <c r="J1467" s="1"/>
      <c r="K1467" s="1"/>
      <c r="L1467" s="1"/>
    </row>
    <row r="1468" spans="7:12" ht="15">
      <c r="G1468" s="1"/>
      <c r="H1468" s="1"/>
      <c r="I1468" s="1"/>
      <c r="J1468" s="1"/>
      <c r="K1468" s="1"/>
      <c r="L1468" s="1"/>
    </row>
    <row r="1469" spans="7:12" ht="15">
      <c r="G1469" s="1"/>
      <c r="H1469" s="1"/>
      <c r="I1469" s="1"/>
      <c r="J1469" s="1"/>
      <c r="K1469" s="1"/>
      <c r="L1469" s="1"/>
    </row>
    <row r="1470" spans="7:12" ht="15">
      <c r="G1470" s="1"/>
      <c r="H1470" s="1"/>
      <c r="I1470" s="1"/>
      <c r="J1470" s="1"/>
      <c r="K1470" s="1"/>
      <c r="L1470" s="1"/>
    </row>
    <row r="1471" spans="7:12" ht="15">
      <c r="G1471" s="1"/>
      <c r="H1471" s="1"/>
      <c r="I1471" s="1"/>
      <c r="J1471" s="1"/>
      <c r="K1471" s="1"/>
      <c r="L1471" s="1"/>
    </row>
    <row r="1472" spans="7:12" ht="15">
      <c r="G1472" s="1"/>
      <c r="H1472" s="1"/>
      <c r="I1472" s="1"/>
      <c r="J1472" s="1"/>
      <c r="K1472" s="1"/>
      <c r="L1472" s="1"/>
    </row>
    <row r="1473" spans="7:12" ht="15">
      <c r="G1473" s="1"/>
      <c r="H1473" s="1"/>
      <c r="I1473" s="1"/>
      <c r="J1473" s="1"/>
      <c r="K1473" s="1"/>
      <c r="L1473" s="1"/>
    </row>
    <row r="1474" spans="7:12" ht="15">
      <c r="G1474" s="1"/>
      <c r="H1474" s="1"/>
      <c r="I1474" s="1"/>
      <c r="J1474" s="1"/>
      <c r="K1474" s="1"/>
      <c r="L1474" s="1"/>
    </row>
    <row r="1475" spans="7:12" ht="15">
      <c r="G1475" s="1"/>
      <c r="H1475" s="1"/>
      <c r="I1475" s="1"/>
      <c r="J1475" s="1"/>
      <c r="K1475" s="1"/>
      <c r="L1475" s="1"/>
    </row>
    <row r="1476" spans="7:12" ht="15">
      <c r="G1476" s="1"/>
      <c r="H1476" s="1"/>
      <c r="I1476" s="1"/>
      <c r="J1476" s="1"/>
      <c r="K1476" s="1"/>
      <c r="L1476" s="1"/>
    </row>
    <row r="1477" spans="7:12" ht="15">
      <c r="G1477" s="1"/>
      <c r="H1477" s="1"/>
      <c r="I1477" s="1"/>
      <c r="J1477" s="1"/>
      <c r="K1477" s="1"/>
      <c r="L1477" s="1"/>
    </row>
    <row r="1478" spans="7:12" ht="15">
      <c r="G1478" s="1"/>
      <c r="H1478" s="1"/>
      <c r="I1478" s="1"/>
      <c r="J1478" s="1"/>
      <c r="K1478" s="1"/>
      <c r="L1478" s="1"/>
    </row>
    <row r="1479" spans="7:12" ht="15">
      <c r="G1479" s="1"/>
      <c r="H1479" s="1"/>
      <c r="I1479" s="1"/>
      <c r="J1479" s="1"/>
      <c r="K1479" s="1"/>
      <c r="L1479" s="1"/>
    </row>
    <row r="1480" spans="7:12" ht="15">
      <c r="G1480" s="1"/>
      <c r="H1480" s="1"/>
      <c r="I1480" s="1"/>
      <c r="J1480" s="1"/>
      <c r="K1480" s="1"/>
      <c r="L1480" s="1"/>
    </row>
    <row r="1481" spans="7:12" ht="15">
      <c r="G1481" s="1"/>
      <c r="H1481" s="1"/>
      <c r="I1481" s="1"/>
      <c r="J1481" s="1"/>
      <c r="K1481" s="1"/>
      <c r="L1481" s="1"/>
    </row>
    <row r="1482" spans="7:12" ht="15">
      <c r="G1482" s="1"/>
      <c r="H1482" s="1"/>
      <c r="I1482" s="1"/>
      <c r="J1482" s="1"/>
      <c r="K1482" s="1"/>
      <c r="L1482" s="1"/>
    </row>
    <row r="1483" spans="7:12" ht="15">
      <c r="G1483" s="1"/>
      <c r="H1483" s="1"/>
      <c r="I1483" s="1"/>
      <c r="J1483" s="1"/>
      <c r="K1483" s="1"/>
      <c r="L1483" s="1"/>
    </row>
    <row r="1484" spans="7:12" ht="15">
      <c r="G1484" s="1"/>
      <c r="H1484" s="1"/>
      <c r="I1484" s="1"/>
      <c r="J1484" s="1"/>
      <c r="K1484" s="1"/>
      <c r="L1484" s="1"/>
    </row>
    <row r="1485" spans="7:12" ht="15">
      <c r="G1485" s="1"/>
      <c r="H1485" s="1"/>
      <c r="I1485" s="1"/>
      <c r="J1485" s="1"/>
      <c r="K1485" s="1"/>
      <c r="L1485" s="1"/>
    </row>
    <row r="1486" spans="7:12" ht="15">
      <c r="G1486" s="1"/>
      <c r="H1486" s="1"/>
      <c r="I1486" s="1"/>
      <c r="J1486" s="1"/>
      <c r="K1486" s="1"/>
      <c r="L1486" s="1"/>
    </row>
    <row r="1487" spans="7:12" ht="15">
      <c r="G1487" s="1"/>
      <c r="H1487" s="1"/>
      <c r="I1487" s="1"/>
      <c r="J1487" s="1"/>
      <c r="K1487" s="1"/>
      <c r="L1487" s="1"/>
    </row>
    <row r="1488" spans="7:12" ht="15">
      <c r="G1488" s="1"/>
      <c r="H1488" s="1"/>
      <c r="I1488" s="1"/>
      <c r="J1488" s="1"/>
      <c r="K1488" s="1"/>
      <c r="L1488" s="1"/>
    </row>
    <row r="1489" spans="7:12" ht="15">
      <c r="G1489" s="1"/>
      <c r="H1489" s="1"/>
      <c r="I1489" s="1"/>
      <c r="J1489" s="1"/>
      <c r="K1489" s="1"/>
      <c r="L1489" s="1"/>
    </row>
    <row r="1490" spans="7:12" ht="15">
      <c r="G1490" s="1"/>
      <c r="H1490" s="1"/>
      <c r="I1490" s="1"/>
      <c r="J1490" s="1"/>
      <c r="K1490" s="1"/>
      <c r="L1490" s="1"/>
    </row>
    <row r="1491" spans="7:12" ht="15">
      <c r="G1491" s="1"/>
      <c r="H1491" s="1"/>
      <c r="I1491" s="1"/>
      <c r="J1491" s="1"/>
      <c r="K1491" s="1"/>
      <c r="L1491" s="1"/>
    </row>
    <row r="1492" spans="7:12" ht="15">
      <c r="G1492" s="1"/>
      <c r="H1492" s="1"/>
      <c r="I1492" s="1"/>
      <c r="J1492" s="1"/>
      <c r="K1492" s="1"/>
      <c r="L1492" s="1"/>
    </row>
    <row r="1493" spans="7:12" ht="15">
      <c r="G1493" s="1"/>
      <c r="H1493" s="1"/>
      <c r="I1493" s="1"/>
      <c r="J1493" s="1"/>
      <c r="K1493" s="1"/>
      <c r="L1493" s="1"/>
    </row>
    <row r="1494" spans="7:12" ht="15">
      <c r="G1494" s="1"/>
      <c r="H1494" s="1"/>
      <c r="I1494" s="1"/>
      <c r="J1494" s="1"/>
      <c r="K1494" s="1"/>
      <c r="L1494" s="1"/>
    </row>
    <row r="1495" spans="7:12" ht="15">
      <c r="G1495" s="1"/>
      <c r="H1495" s="1"/>
      <c r="I1495" s="1"/>
      <c r="J1495" s="1"/>
      <c r="K1495" s="1"/>
      <c r="L1495" s="1"/>
    </row>
    <row r="1496" spans="7:12" ht="15">
      <c r="G1496" s="1"/>
      <c r="H1496" s="1"/>
      <c r="I1496" s="1"/>
      <c r="J1496" s="1"/>
      <c r="K1496" s="1"/>
      <c r="L1496" s="1"/>
    </row>
    <row r="1497" spans="7:12" ht="15">
      <c r="G1497" s="1"/>
      <c r="H1497" s="1"/>
      <c r="I1497" s="1"/>
      <c r="J1497" s="1"/>
      <c r="K1497" s="1"/>
      <c r="L1497" s="1"/>
    </row>
    <row r="1498" spans="7:12" ht="15">
      <c r="G1498" s="1"/>
      <c r="H1498" s="1"/>
      <c r="I1498" s="1"/>
      <c r="J1498" s="1"/>
      <c r="K1498" s="1"/>
      <c r="L1498" s="1"/>
    </row>
    <row r="1499" spans="7:12" ht="15">
      <c r="G1499" s="1"/>
      <c r="H1499" s="1"/>
      <c r="I1499" s="1"/>
      <c r="J1499" s="1"/>
      <c r="K1499" s="1"/>
      <c r="L1499" s="1"/>
    </row>
    <row r="1500" spans="7:12" ht="15">
      <c r="G1500" s="1"/>
      <c r="H1500" s="1"/>
      <c r="I1500" s="1"/>
      <c r="J1500" s="1"/>
      <c r="K1500" s="1"/>
      <c r="L1500" s="1"/>
    </row>
    <row r="1501" spans="7:12" ht="15">
      <c r="G1501" s="1"/>
      <c r="H1501" s="1"/>
      <c r="I1501" s="1"/>
      <c r="J1501" s="1"/>
      <c r="K1501" s="1"/>
      <c r="L1501" s="1"/>
    </row>
    <row r="1502" spans="7:12" ht="15">
      <c r="G1502" s="1"/>
      <c r="H1502" s="1"/>
      <c r="I1502" s="1"/>
      <c r="J1502" s="1"/>
      <c r="K1502" s="1"/>
      <c r="L1502" s="1"/>
    </row>
    <row r="1503" spans="7:12" ht="15">
      <c r="G1503" s="1"/>
      <c r="H1503" s="1"/>
      <c r="I1503" s="1"/>
      <c r="J1503" s="1"/>
      <c r="K1503" s="1"/>
      <c r="L1503" s="1"/>
    </row>
    <row r="1504" spans="7:12" ht="15">
      <c r="G1504" s="1"/>
      <c r="H1504" s="1"/>
      <c r="I1504" s="1"/>
      <c r="J1504" s="1"/>
      <c r="K1504" s="1"/>
      <c r="L1504" s="1"/>
    </row>
    <row r="1505" spans="7:12" ht="15">
      <c r="G1505" s="1"/>
      <c r="H1505" s="1"/>
      <c r="I1505" s="1"/>
      <c r="J1505" s="1"/>
      <c r="K1505" s="1"/>
      <c r="L1505" s="1"/>
    </row>
    <row r="1506" spans="7:12" ht="15">
      <c r="G1506" s="1"/>
      <c r="H1506" s="1"/>
      <c r="I1506" s="1"/>
      <c r="J1506" s="1"/>
      <c r="K1506" s="1"/>
      <c r="L1506" s="1"/>
    </row>
    <row r="1507" spans="7:12" ht="15">
      <c r="G1507" s="1"/>
      <c r="H1507" s="1"/>
      <c r="I1507" s="1"/>
      <c r="J1507" s="1"/>
      <c r="K1507" s="1"/>
      <c r="L1507" s="1"/>
    </row>
    <row r="1508" spans="7:12" ht="15">
      <c r="G1508" s="1"/>
      <c r="H1508" s="1"/>
      <c r="I1508" s="1"/>
      <c r="J1508" s="1"/>
      <c r="K1508" s="1"/>
      <c r="L1508" s="1"/>
    </row>
    <row r="1509" spans="7:12" ht="15">
      <c r="G1509" s="1"/>
      <c r="H1509" s="1"/>
      <c r="I1509" s="1"/>
      <c r="J1509" s="1"/>
      <c r="K1509" s="1"/>
      <c r="L1509" s="1"/>
    </row>
    <row r="1510" spans="7:12" ht="15">
      <c r="G1510" s="1"/>
      <c r="H1510" s="1"/>
      <c r="I1510" s="1"/>
      <c r="J1510" s="1"/>
      <c r="K1510" s="1"/>
      <c r="L1510" s="1"/>
    </row>
    <row r="1511" spans="7:12" ht="15">
      <c r="G1511" s="1"/>
      <c r="H1511" s="1"/>
      <c r="I1511" s="1"/>
      <c r="J1511" s="1"/>
      <c r="K1511" s="1"/>
      <c r="L1511" s="1"/>
    </row>
    <row r="1512" spans="7:12" ht="15">
      <c r="G1512" s="1"/>
      <c r="H1512" s="1"/>
      <c r="I1512" s="1"/>
      <c r="J1512" s="1"/>
      <c r="K1512" s="1"/>
      <c r="L1512" s="1"/>
    </row>
    <row r="1513" spans="7:12" ht="15">
      <c r="G1513" s="1"/>
      <c r="H1513" s="1"/>
      <c r="I1513" s="1"/>
      <c r="J1513" s="1"/>
      <c r="K1513" s="1"/>
      <c r="L1513" s="1"/>
    </row>
    <row r="1514" spans="7:12" ht="15">
      <c r="G1514" s="1"/>
      <c r="H1514" s="1"/>
      <c r="I1514" s="1"/>
      <c r="J1514" s="1"/>
      <c r="K1514" s="1"/>
      <c r="L1514" s="1"/>
    </row>
    <row r="1515" spans="7:12" ht="15">
      <c r="G1515" s="1"/>
      <c r="H1515" s="1"/>
      <c r="I1515" s="1"/>
      <c r="J1515" s="1"/>
      <c r="K1515" s="1"/>
      <c r="L1515" s="1"/>
    </row>
    <row r="1516" spans="7:12" ht="15">
      <c r="G1516" s="1"/>
      <c r="H1516" s="1"/>
      <c r="I1516" s="1"/>
      <c r="J1516" s="1"/>
      <c r="K1516" s="1"/>
      <c r="L1516" s="1"/>
    </row>
    <row r="1517" spans="7:12" ht="15">
      <c r="G1517" s="1"/>
      <c r="H1517" s="1"/>
      <c r="I1517" s="1"/>
      <c r="J1517" s="1"/>
      <c r="K1517" s="1"/>
      <c r="L1517" s="1"/>
    </row>
    <row r="1518" spans="7:12" ht="15">
      <c r="G1518" s="1"/>
      <c r="H1518" s="1"/>
      <c r="I1518" s="1"/>
      <c r="J1518" s="1"/>
      <c r="K1518" s="1"/>
      <c r="L1518" s="1"/>
    </row>
    <row r="1519" spans="7:12" ht="15">
      <c r="G1519" s="1"/>
      <c r="H1519" s="1"/>
      <c r="I1519" s="1"/>
      <c r="J1519" s="1"/>
      <c r="K1519" s="1"/>
      <c r="L1519" s="1"/>
    </row>
    <row r="1520" spans="7:12" ht="15">
      <c r="G1520" s="1"/>
      <c r="H1520" s="1"/>
      <c r="I1520" s="1"/>
      <c r="J1520" s="1"/>
      <c r="K1520" s="1"/>
      <c r="L1520" s="1"/>
    </row>
    <row r="1521" spans="7:12" ht="15">
      <c r="G1521" s="1"/>
      <c r="H1521" s="1"/>
      <c r="I1521" s="1"/>
      <c r="J1521" s="1"/>
      <c r="K1521" s="1"/>
      <c r="L1521" s="1"/>
    </row>
    <row r="1522" spans="7:12" ht="15">
      <c r="G1522" s="1"/>
      <c r="H1522" s="1"/>
      <c r="I1522" s="1"/>
      <c r="J1522" s="1"/>
      <c r="K1522" s="1"/>
      <c r="L1522" s="1"/>
    </row>
    <row r="1523" spans="7:12" ht="15">
      <c r="G1523" s="1"/>
      <c r="H1523" s="1"/>
      <c r="I1523" s="1"/>
      <c r="J1523" s="1"/>
      <c r="K1523" s="1"/>
      <c r="L1523" s="1"/>
    </row>
    <row r="1524" spans="7:12" ht="15">
      <c r="G1524" s="1"/>
      <c r="H1524" s="1"/>
      <c r="I1524" s="1"/>
      <c r="J1524" s="1"/>
      <c r="K1524" s="1"/>
      <c r="L1524" s="1"/>
    </row>
    <row r="1525" spans="7:12" ht="15">
      <c r="G1525" s="1"/>
      <c r="H1525" s="1"/>
      <c r="I1525" s="1"/>
      <c r="J1525" s="1"/>
      <c r="K1525" s="1"/>
      <c r="L1525" s="1"/>
    </row>
    <row r="1526" spans="7:12" ht="15">
      <c r="G1526" s="1"/>
      <c r="H1526" s="1"/>
      <c r="I1526" s="1"/>
      <c r="J1526" s="1"/>
      <c r="K1526" s="1"/>
      <c r="L1526" s="1"/>
    </row>
    <row r="1527" spans="7:12" ht="15">
      <c r="G1527" s="1"/>
      <c r="H1527" s="1"/>
      <c r="I1527" s="1"/>
      <c r="J1527" s="1"/>
      <c r="K1527" s="1"/>
      <c r="L1527" s="1"/>
    </row>
    <row r="1528" spans="7:12" ht="15">
      <c r="G1528" s="1"/>
      <c r="H1528" s="1"/>
      <c r="I1528" s="1"/>
      <c r="J1528" s="1"/>
      <c r="K1528" s="1"/>
      <c r="L1528" s="1"/>
    </row>
    <row r="1529" spans="7:12" ht="15">
      <c r="G1529" s="1"/>
      <c r="H1529" s="1"/>
      <c r="I1529" s="1"/>
      <c r="J1529" s="1"/>
      <c r="K1529" s="1"/>
      <c r="L1529" s="1"/>
    </row>
    <row r="1530" spans="7:12" ht="15">
      <c r="G1530" s="1"/>
      <c r="H1530" s="1"/>
      <c r="I1530" s="1"/>
      <c r="J1530" s="1"/>
      <c r="K1530" s="1"/>
      <c r="L1530" s="1"/>
    </row>
    <row r="1531" spans="7:12" ht="15">
      <c r="G1531" s="1"/>
      <c r="H1531" s="1"/>
      <c r="I1531" s="1"/>
      <c r="J1531" s="1"/>
      <c r="K1531" s="1"/>
      <c r="L1531" s="1"/>
    </row>
    <row r="1532" spans="7:12" ht="15">
      <c r="G1532" s="1"/>
      <c r="H1532" s="1"/>
      <c r="I1532" s="1"/>
      <c r="J1532" s="1"/>
      <c r="K1532" s="1"/>
      <c r="L1532" s="1"/>
    </row>
    <row r="1533" spans="7:12" ht="15">
      <c r="G1533" s="1"/>
      <c r="H1533" s="1"/>
      <c r="I1533" s="1"/>
      <c r="J1533" s="1"/>
      <c r="K1533" s="1"/>
      <c r="L1533" s="1"/>
    </row>
    <row r="1534" spans="7:12" ht="15">
      <c r="G1534" s="1"/>
      <c r="H1534" s="1"/>
      <c r="I1534" s="1"/>
      <c r="J1534" s="1"/>
      <c r="K1534" s="1"/>
      <c r="L1534" s="1"/>
    </row>
    <row r="1535" spans="7:12" ht="15">
      <c r="G1535" s="1"/>
      <c r="H1535" s="1"/>
      <c r="I1535" s="1"/>
      <c r="J1535" s="1"/>
      <c r="K1535" s="1"/>
      <c r="L1535" s="1"/>
    </row>
    <row r="1536" spans="7:12" ht="15">
      <c r="G1536" s="1"/>
      <c r="H1536" s="1"/>
      <c r="I1536" s="1"/>
      <c r="J1536" s="1"/>
      <c r="K1536" s="1"/>
      <c r="L1536" s="1"/>
    </row>
    <row r="1537" spans="7:12" ht="15">
      <c r="G1537" s="1"/>
      <c r="H1537" s="1"/>
      <c r="I1537" s="1"/>
      <c r="J1537" s="1"/>
      <c r="K1537" s="1"/>
      <c r="L1537" s="1"/>
    </row>
    <row r="1538" spans="7:12" ht="15">
      <c r="G1538" s="1"/>
      <c r="H1538" s="1"/>
      <c r="I1538" s="1"/>
      <c r="J1538" s="1"/>
      <c r="K1538" s="1"/>
      <c r="L1538" s="1"/>
    </row>
    <row r="1539" spans="7:12" ht="15">
      <c r="G1539" s="1"/>
      <c r="H1539" s="1"/>
      <c r="I1539" s="1"/>
      <c r="J1539" s="1"/>
      <c r="K1539" s="1"/>
      <c r="L1539" s="1"/>
    </row>
    <row r="1540" spans="7:12" ht="15">
      <c r="G1540" s="1"/>
      <c r="H1540" s="1"/>
      <c r="I1540" s="1"/>
      <c r="J1540" s="1"/>
      <c r="K1540" s="1"/>
      <c r="L1540" s="1"/>
    </row>
    <row r="1541" spans="7:12" ht="15">
      <c r="G1541" s="1"/>
      <c r="H1541" s="1"/>
      <c r="I1541" s="1"/>
      <c r="J1541" s="1"/>
      <c r="K1541" s="1"/>
      <c r="L1541" s="1"/>
    </row>
    <row r="1542" spans="7:12" ht="15">
      <c r="G1542" s="1"/>
      <c r="H1542" s="1"/>
      <c r="I1542" s="1"/>
      <c r="J1542" s="1"/>
      <c r="K1542" s="1"/>
      <c r="L1542" s="1"/>
    </row>
    <row r="1543" spans="7:12" ht="15">
      <c r="G1543" s="1"/>
      <c r="H1543" s="1"/>
      <c r="I1543" s="1"/>
      <c r="J1543" s="1"/>
      <c r="K1543" s="1"/>
      <c r="L1543" s="1"/>
    </row>
    <row r="1544" spans="7:12" ht="15">
      <c r="G1544" s="1"/>
      <c r="H1544" s="1"/>
      <c r="I1544" s="1"/>
      <c r="J1544" s="1"/>
      <c r="K1544" s="1"/>
      <c r="L1544" s="1"/>
    </row>
    <row r="1545" spans="7:12" ht="15">
      <c r="G1545" s="1"/>
      <c r="H1545" s="1"/>
      <c r="I1545" s="1"/>
      <c r="J1545" s="1"/>
      <c r="K1545" s="1"/>
      <c r="L1545" s="1"/>
    </row>
    <row r="1546" spans="7:12" ht="15">
      <c r="G1546" s="1"/>
      <c r="H1546" s="1"/>
      <c r="I1546" s="1"/>
      <c r="J1546" s="1"/>
      <c r="K1546" s="1"/>
      <c r="L1546" s="1"/>
    </row>
    <row r="1547" spans="7:12" ht="15">
      <c r="G1547" s="1"/>
      <c r="H1547" s="1"/>
      <c r="I1547" s="1"/>
      <c r="J1547" s="1"/>
      <c r="K1547" s="1"/>
      <c r="L1547" s="1"/>
    </row>
    <row r="1548" spans="7:12" ht="15">
      <c r="G1548" s="1"/>
      <c r="H1548" s="1"/>
      <c r="I1548" s="1"/>
      <c r="J1548" s="1"/>
      <c r="K1548" s="1"/>
      <c r="L1548" s="1"/>
    </row>
    <row r="1549" spans="7:12" ht="15">
      <c r="G1549" s="1"/>
      <c r="H1549" s="1"/>
      <c r="I1549" s="1"/>
      <c r="J1549" s="1"/>
      <c r="K1549" s="1"/>
      <c r="L1549" s="1"/>
    </row>
    <row r="1550" spans="7:12" ht="15">
      <c r="G1550" s="1"/>
      <c r="H1550" s="1"/>
      <c r="I1550" s="1"/>
      <c r="J1550" s="1"/>
      <c r="K1550" s="1"/>
      <c r="L1550" s="1"/>
    </row>
    <row r="1551" spans="7:12" ht="15">
      <c r="G1551" s="1"/>
      <c r="H1551" s="1"/>
      <c r="I1551" s="1"/>
      <c r="J1551" s="1"/>
      <c r="K1551" s="1"/>
      <c r="L1551" s="1"/>
    </row>
    <row r="1552" spans="7:12" ht="15">
      <c r="G1552" s="1"/>
      <c r="H1552" s="1"/>
      <c r="I1552" s="1"/>
      <c r="J1552" s="1"/>
      <c r="K1552" s="1"/>
      <c r="L1552" s="1"/>
    </row>
    <row r="1553" spans="7:12" ht="15">
      <c r="G1553" s="1"/>
      <c r="H1553" s="1"/>
      <c r="I1553" s="1"/>
      <c r="J1553" s="1"/>
      <c r="K1553" s="1"/>
      <c r="L1553" s="1"/>
    </row>
    <row r="1554" spans="7:12" ht="15">
      <c r="G1554" s="1"/>
      <c r="H1554" s="1"/>
      <c r="I1554" s="1"/>
      <c r="J1554" s="1"/>
      <c r="K1554" s="1"/>
      <c r="L1554" s="1"/>
    </row>
    <row r="1555" spans="7:12" ht="15">
      <c r="G1555" s="1"/>
      <c r="H1555" s="1"/>
      <c r="I1555" s="1"/>
      <c r="J1555" s="1"/>
      <c r="K1555" s="1"/>
      <c r="L1555" s="1"/>
    </row>
    <row r="1556" spans="7:12" ht="15">
      <c r="G1556" s="1"/>
      <c r="H1556" s="1"/>
      <c r="I1556" s="1"/>
      <c r="J1556" s="1"/>
      <c r="K1556" s="1"/>
      <c r="L1556" s="1"/>
    </row>
    <row r="1557" spans="7:12" ht="15">
      <c r="G1557" s="1"/>
      <c r="H1557" s="1"/>
      <c r="I1557" s="1"/>
      <c r="J1557" s="1"/>
      <c r="K1557" s="1"/>
      <c r="L1557" s="1"/>
    </row>
    <row r="1558" spans="7:12" ht="15">
      <c r="G1558" s="1"/>
      <c r="H1558" s="1"/>
      <c r="I1558" s="1"/>
      <c r="J1558" s="1"/>
      <c r="K1558" s="1"/>
      <c r="L1558" s="1"/>
    </row>
    <row r="1559" spans="7:12" ht="15">
      <c r="G1559" s="1"/>
      <c r="H1559" s="1"/>
      <c r="I1559" s="1"/>
      <c r="J1559" s="1"/>
      <c r="K1559" s="1"/>
      <c r="L1559" s="1"/>
    </row>
    <row r="1560" spans="7:12" ht="15">
      <c r="G1560" s="1"/>
      <c r="H1560" s="1"/>
      <c r="I1560" s="1"/>
      <c r="J1560" s="1"/>
      <c r="K1560" s="1"/>
      <c r="L1560" s="1"/>
    </row>
    <row r="1561" spans="7:12" ht="15">
      <c r="G1561" s="1"/>
      <c r="H1561" s="1"/>
      <c r="I1561" s="1"/>
      <c r="J1561" s="1"/>
      <c r="K1561" s="1"/>
      <c r="L1561" s="1"/>
    </row>
    <row r="1562" spans="7:12" ht="15">
      <c r="G1562" s="1"/>
      <c r="H1562" s="1"/>
      <c r="I1562" s="1"/>
      <c r="J1562" s="1"/>
      <c r="K1562" s="1"/>
      <c r="L1562" s="1"/>
    </row>
    <row r="1563" spans="7:12" ht="15">
      <c r="G1563" s="1"/>
      <c r="H1563" s="1"/>
      <c r="I1563" s="1"/>
      <c r="J1563" s="1"/>
      <c r="K1563" s="1"/>
      <c r="L1563" s="1"/>
    </row>
    <row r="1564" spans="7:12" ht="15">
      <c r="G1564" s="1"/>
      <c r="H1564" s="1"/>
      <c r="I1564" s="1"/>
      <c r="J1564" s="1"/>
      <c r="K1564" s="1"/>
      <c r="L1564" s="1"/>
    </row>
    <row r="1565" spans="7:12" ht="15">
      <c r="G1565" s="1"/>
      <c r="H1565" s="1"/>
      <c r="I1565" s="1"/>
      <c r="J1565" s="1"/>
      <c r="K1565" s="1"/>
      <c r="L1565" s="1"/>
    </row>
    <row r="1566" spans="7:12" ht="15">
      <c r="G1566" s="1"/>
      <c r="H1566" s="1"/>
      <c r="I1566" s="1"/>
      <c r="J1566" s="1"/>
      <c r="K1566" s="1"/>
      <c r="L1566" s="1"/>
    </row>
    <row r="1567" spans="7:12" ht="15">
      <c r="G1567" s="1"/>
      <c r="H1567" s="1"/>
      <c r="I1567" s="1"/>
      <c r="J1567" s="1"/>
      <c r="K1567" s="1"/>
      <c r="L1567" s="1"/>
    </row>
    <row r="1568" spans="7:12" ht="15">
      <c r="G1568" s="1"/>
      <c r="H1568" s="1"/>
      <c r="I1568" s="1"/>
      <c r="J1568" s="1"/>
      <c r="K1568" s="1"/>
      <c r="L1568" s="1"/>
    </row>
    <row r="1569" spans="7:12" ht="15">
      <c r="G1569" s="1"/>
      <c r="H1569" s="1"/>
      <c r="I1569" s="1"/>
      <c r="J1569" s="1"/>
      <c r="K1569" s="1"/>
      <c r="L1569" s="1"/>
    </row>
    <row r="1570" spans="7:12" ht="15">
      <c r="G1570" s="1"/>
      <c r="H1570" s="1"/>
      <c r="I1570" s="1"/>
      <c r="J1570" s="1"/>
      <c r="K1570" s="1"/>
      <c r="L1570" s="1"/>
    </row>
    <row r="1571" spans="7:12" ht="15">
      <c r="G1571" s="1"/>
      <c r="H1571" s="1"/>
      <c r="I1571" s="1"/>
      <c r="J1571" s="1"/>
      <c r="K1571" s="1"/>
      <c r="L1571" s="1"/>
    </row>
    <row r="1572" spans="7:12" ht="15">
      <c r="G1572" s="1"/>
      <c r="H1572" s="1"/>
      <c r="I1572" s="1"/>
      <c r="J1572" s="1"/>
      <c r="K1572" s="1"/>
      <c r="L1572" s="1"/>
    </row>
    <row r="1573" spans="7:12" ht="15">
      <c r="G1573" s="1"/>
      <c r="H1573" s="1"/>
      <c r="I1573" s="1"/>
      <c r="J1573" s="1"/>
      <c r="K1573" s="1"/>
      <c r="L1573" s="1"/>
    </row>
    <row r="1574" spans="7:12" ht="15">
      <c r="G1574" s="1"/>
      <c r="H1574" s="1"/>
      <c r="I1574" s="1"/>
      <c r="J1574" s="1"/>
      <c r="K1574" s="1"/>
      <c r="L1574" s="1"/>
    </row>
    <row r="1575" spans="7:12" ht="15">
      <c r="G1575" s="1"/>
      <c r="H1575" s="1"/>
      <c r="I1575" s="1"/>
      <c r="J1575" s="1"/>
      <c r="K1575" s="1"/>
      <c r="L1575" s="1"/>
    </row>
    <row r="1576" spans="7:12" ht="15">
      <c r="G1576" s="1"/>
      <c r="H1576" s="1"/>
      <c r="I1576" s="1"/>
      <c r="J1576" s="1"/>
      <c r="K1576" s="1"/>
      <c r="L1576" s="1"/>
    </row>
    <row r="1577" spans="7:12" ht="15">
      <c r="G1577" s="1"/>
      <c r="H1577" s="1"/>
      <c r="I1577" s="1"/>
      <c r="J1577" s="1"/>
      <c r="K1577" s="1"/>
      <c r="L1577" s="1"/>
    </row>
    <row r="1578" spans="7:12" ht="15">
      <c r="G1578" s="1"/>
      <c r="H1578" s="1"/>
      <c r="I1578" s="1"/>
      <c r="J1578" s="1"/>
      <c r="K1578" s="1"/>
      <c r="L1578" s="1"/>
    </row>
    <row r="1579" spans="7:12" ht="15">
      <c r="G1579" s="1"/>
      <c r="H1579" s="1"/>
      <c r="I1579" s="1"/>
      <c r="J1579" s="1"/>
      <c r="K1579" s="1"/>
      <c r="L1579" s="1"/>
    </row>
    <row r="1580" spans="7:12" ht="15">
      <c r="G1580" s="1"/>
      <c r="H1580" s="1"/>
      <c r="I1580" s="1"/>
      <c r="J1580" s="1"/>
      <c r="K1580" s="1"/>
      <c r="L1580" s="1"/>
    </row>
    <row r="1581" spans="7:12" ht="15">
      <c r="G1581" s="1"/>
      <c r="H1581" s="1"/>
      <c r="I1581" s="1"/>
      <c r="J1581" s="1"/>
      <c r="K1581" s="1"/>
      <c r="L1581" s="1"/>
    </row>
    <row r="1582" spans="7:12" ht="15">
      <c r="G1582" s="1"/>
      <c r="H1582" s="1"/>
      <c r="I1582" s="1"/>
      <c r="J1582" s="1"/>
      <c r="K1582" s="1"/>
      <c r="L1582" s="1"/>
    </row>
    <row r="1583" spans="7:12" ht="15">
      <c r="G1583" s="1"/>
      <c r="H1583" s="1"/>
      <c r="I1583" s="1"/>
      <c r="J1583" s="1"/>
      <c r="K1583" s="1"/>
      <c r="L1583" s="1"/>
    </row>
    <row r="1584" spans="7:12" ht="15">
      <c r="G1584" s="1"/>
      <c r="H1584" s="1"/>
      <c r="I1584" s="1"/>
      <c r="J1584" s="1"/>
      <c r="K1584" s="1"/>
      <c r="L1584" s="1"/>
    </row>
    <row r="1585" spans="7:12" ht="15">
      <c r="G1585" s="1"/>
      <c r="H1585" s="1"/>
      <c r="I1585" s="1"/>
      <c r="J1585" s="1"/>
      <c r="K1585" s="1"/>
      <c r="L1585" s="1"/>
    </row>
    <row r="1586" spans="7:12" ht="15">
      <c r="G1586" s="1"/>
      <c r="H1586" s="1"/>
      <c r="I1586" s="1"/>
      <c r="J1586" s="1"/>
      <c r="K1586" s="1"/>
      <c r="L1586" s="1"/>
    </row>
    <row r="1587" spans="7:12" ht="15">
      <c r="G1587" s="1"/>
      <c r="H1587" s="1"/>
      <c r="I1587" s="1"/>
      <c r="J1587" s="1"/>
      <c r="K1587" s="1"/>
      <c r="L1587" s="1"/>
    </row>
    <row r="1588" spans="7:12" ht="15">
      <c r="G1588" s="1"/>
      <c r="H1588" s="1"/>
      <c r="I1588" s="1"/>
      <c r="J1588" s="1"/>
      <c r="K1588" s="1"/>
      <c r="L1588" s="1"/>
    </row>
    <row r="1589" spans="7:12" ht="15">
      <c r="G1589" s="1"/>
      <c r="H1589" s="1"/>
      <c r="I1589" s="1"/>
      <c r="J1589" s="1"/>
      <c r="K1589" s="1"/>
      <c r="L1589" s="1"/>
    </row>
    <row r="1590" spans="7:12" ht="15">
      <c r="G1590" s="1"/>
      <c r="H1590" s="1"/>
      <c r="I1590" s="1"/>
      <c r="J1590" s="1"/>
      <c r="K1590" s="1"/>
      <c r="L1590" s="1"/>
    </row>
    <row r="1591" spans="7:12" ht="15">
      <c r="G1591" s="1"/>
      <c r="H1591" s="1"/>
      <c r="I1591" s="1"/>
      <c r="J1591" s="1"/>
      <c r="K1591" s="1"/>
      <c r="L1591" s="1"/>
    </row>
    <row r="1592" spans="7:12" ht="15">
      <c r="G1592" s="1"/>
      <c r="H1592" s="1"/>
      <c r="I1592" s="1"/>
      <c r="J1592" s="1"/>
      <c r="K1592" s="1"/>
      <c r="L1592" s="1"/>
    </row>
    <row r="1593" spans="7:12" ht="15">
      <c r="G1593" s="1"/>
      <c r="H1593" s="1"/>
      <c r="I1593" s="1"/>
      <c r="J1593" s="1"/>
      <c r="K1593" s="1"/>
      <c r="L1593" s="1"/>
    </row>
    <row r="1594" spans="7:12" ht="15">
      <c r="G1594" s="1"/>
      <c r="H1594" s="1"/>
      <c r="I1594" s="1"/>
      <c r="J1594" s="1"/>
      <c r="K1594" s="1"/>
      <c r="L1594" s="1"/>
    </row>
    <row r="1595" spans="7:12" ht="15">
      <c r="G1595" s="1"/>
      <c r="H1595" s="1"/>
      <c r="I1595" s="1"/>
      <c r="J1595" s="1"/>
      <c r="K1595" s="1"/>
      <c r="L1595" s="1"/>
    </row>
    <row r="1596" spans="7:12" ht="15">
      <c r="G1596" s="1"/>
      <c r="H1596" s="1"/>
      <c r="I1596" s="1"/>
      <c r="J1596" s="1"/>
      <c r="K1596" s="1"/>
      <c r="L1596" s="1"/>
    </row>
    <row r="1597" spans="7:12" ht="15">
      <c r="G1597" s="1"/>
      <c r="H1597" s="1"/>
      <c r="I1597" s="1"/>
      <c r="J1597" s="1"/>
      <c r="K1597" s="1"/>
      <c r="L1597" s="1"/>
    </row>
    <row r="1598" spans="7:12" ht="15">
      <c r="G1598" s="1"/>
      <c r="H1598" s="1"/>
      <c r="I1598" s="1"/>
      <c r="J1598" s="1"/>
      <c r="K1598" s="1"/>
      <c r="L1598" s="1"/>
    </row>
    <row r="1599" spans="7:12" ht="15">
      <c r="G1599" s="1"/>
      <c r="H1599" s="1"/>
      <c r="I1599" s="1"/>
      <c r="J1599" s="1"/>
      <c r="K1599" s="1"/>
      <c r="L1599" s="1"/>
    </row>
    <row r="1600" spans="7:12" ht="15">
      <c r="G1600" s="1"/>
      <c r="H1600" s="1"/>
      <c r="I1600" s="1"/>
      <c r="J1600" s="1"/>
      <c r="K1600" s="1"/>
      <c r="L1600" s="1"/>
    </row>
    <row r="1601" spans="7:12" ht="15">
      <c r="G1601" s="1"/>
      <c r="H1601" s="1"/>
      <c r="I1601" s="1"/>
      <c r="J1601" s="1"/>
      <c r="K1601" s="1"/>
      <c r="L1601" s="1"/>
    </row>
    <row r="1602" spans="7:12" ht="15">
      <c r="G1602" s="1"/>
      <c r="H1602" s="1"/>
      <c r="I1602" s="1"/>
      <c r="J1602" s="1"/>
      <c r="K1602" s="1"/>
      <c r="L1602" s="1"/>
    </row>
    <row r="1603" spans="7:12" ht="15">
      <c r="G1603" s="1"/>
      <c r="H1603" s="1"/>
      <c r="I1603" s="1"/>
      <c r="J1603" s="1"/>
      <c r="K1603" s="1"/>
      <c r="L1603" s="1"/>
    </row>
    <row r="1604" spans="7:12" ht="15">
      <c r="G1604" s="1"/>
      <c r="H1604" s="1"/>
      <c r="I1604" s="1"/>
      <c r="J1604" s="1"/>
      <c r="K1604" s="1"/>
      <c r="L1604" s="1"/>
    </row>
    <row r="1605" spans="7:12" ht="15">
      <c r="G1605" s="1"/>
      <c r="H1605" s="1"/>
      <c r="I1605" s="1"/>
      <c r="J1605" s="1"/>
      <c r="K1605" s="1"/>
      <c r="L1605" s="1"/>
    </row>
    <row r="1606" spans="7:12" ht="15">
      <c r="G1606" s="1"/>
      <c r="H1606" s="1"/>
      <c r="I1606" s="1"/>
      <c r="J1606" s="1"/>
      <c r="K1606" s="1"/>
      <c r="L1606" s="1"/>
    </row>
    <row r="1607" spans="7:12" ht="15">
      <c r="G1607" s="1"/>
      <c r="H1607" s="1"/>
      <c r="I1607" s="1"/>
      <c r="J1607" s="1"/>
      <c r="K1607" s="1"/>
      <c r="L1607" s="1"/>
    </row>
    <row r="1608" spans="7:12" ht="15">
      <c r="G1608" s="1"/>
      <c r="H1608" s="1"/>
      <c r="I1608" s="1"/>
      <c r="J1608" s="1"/>
      <c r="K1608" s="1"/>
      <c r="L1608" s="1"/>
    </row>
    <row r="1609" spans="7:12" ht="15">
      <c r="G1609" s="1"/>
      <c r="H1609" s="1"/>
      <c r="I1609" s="1"/>
      <c r="J1609" s="1"/>
      <c r="K1609" s="1"/>
      <c r="L1609" s="1"/>
    </row>
    <row r="1610" spans="7:12" ht="15">
      <c r="G1610" s="1"/>
      <c r="H1610" s="1"/>
      <c r="I1610" s="1"/>
      <c r="J1610" s="1"/>
      <c r="K1610" s="1"/>
      <c r="L1610" s="1"/>
    </row>
    <row r="1611" spans="7:12" ht="15">
      <c r="G1611" s="1"/>
      <c r="H1611" s="1"/>
      <c r="I1611" s="1"/>
      <c r="J1611" s="1"/>
      <c r="K1611" s="1"/>
      <c r="L1611" s="1"/>
    </row>
    <row r="1612" spans="7:12" ht="15">
      <c r="G1612" s="1"/>
      <c r="H1612" s="1"/>
      <c r="I1612" s="1"/>
      <c r="J1612" s="1"/>
      <c r="K1612" s="1"/>
      <c r="L1612" s="1"/>
    </row>
    <row r="1613" spans="7:12" ht="15">
      <c r="G1613" s="1"/>
      <c r="H1613" s="1"/>
      <c r="I1613" s="1"/>
      <c r="J1613" s="1"/>
      <c r="K1613" s="1"/>
      <c r="L1613" s="1"/>
    </row>
    <row r="1614" spans="7:12" ht="15">
      <c r="G1614" s="1"/>
      <c r="H1614" s="1"/>
      <c r="I1614" s="1"/>
      <c r="J1614" s="1"/>
      <c r="K1614" s="1"/>
      <c r="L1614" s="1"/>
    </row>
    <row r="1615" spans="7:12" ht="15">
      <c r="G1615" s="1"/>
      <c r="H1615" s="1"/>
      <c r="I1615" s="1"/>
      <c r="J1615" s="1"/>
      <c r="K1615" s="1"/>
      <c r="L1615" s="1"/>
    </row>
    <row r="1616" spans="7:12" ht="15">
      <c r="G1616" s="1"/>
      <c r="H1616" s="1"/>
      <c r="I1616" s="1"/>
      <c r="J1616" s="1"/>
      <c r="K1616" s="1"/>
      <c r="L1616" s="1"/>
    </row>
    <row r="1617" spans="7:12" ht="15">
      <c r="G1617" s="1"/>
      <c r="H1617" s="1"/>
      <c r="I1617" s="1"/>
      <c r="J1617" s="1"/>
      <c r="K1617" s="1"/>
      <c r="L1617" s="1"/>
    </row>
    <row r="1618" spans="7:12" ht="15">
      <c r="G1618" s="1"/>
      <c r="H1618" s="1"/>
      <c r="I1618" s="1"/>
      <c r="J1618" s="1"/>
      <c r="K1618" s="1"/>
      <c r="L1618" s="1"/>
    </row>
    <row r="1619" spans="7:12" ht="15">
      <c r="G1619" s="1"/>
      <c r="H1619" s="1"/>
      <c r="I1619" s="1"/>
      <c r="J1619" s="1"/>
      <c r="K1619" s="1"/>
      <c r="L1619" s="1"/>
    </row>
    <row r="1620" spans="7:12" ht="15">
      <c r="G1620" s="1"/>
      <c r="H1620" s="1"/>
      <c r="I1620" s="1"/>
      <c r="J1620" s="1"/>
      <c r="K1620" s="1"/>
      <c r="L1620" s="1"/>
    </row>
    <row r="1621" spans="7:12" ht="15">
      <c r="G1621" s="1"/>
      <c r="H1621" s="1"/>
      <c r="I1621" s="1"/>
      <c r="J1621" s="1"/>
      <c r="K1621" s="1"/>
      <c r="L1621" s="1"/>
    </row>
    <row r="1622" spans="7:12" ht="15">
      <c r="G1622" s="1"/>
      <c r="H1622" s="1"/>
      <c r="I1622" s="1"/>
      <c r="J1622" s="1"/>
      <c r="K1622" s="1"/>
      <c r="L1622" s="1"/>
    </row>
    <row r="1623" spans="7:12" ht="15">
      <c r="G1623" s="1"/>
      <c r="H1623" s="1"/>
      <c r="I1623" s="1"/>
      <c r="J1623" s="1"/>
      <c r="K1623" s="1"/>
      <c r="L1623" s="1"/>
    </row>
    <row r="1624" spans="7:12" ht="15">
      <c r="G1624" s="1"/>
      <c r="H1624" s="1"/>
      <c r="I1624" s="1"/>
      <c r="J1624" s="1"/>
      <c r="K1624" s="1"/>
      <c r="L1624" s="1"/>
    </row>
    <row r="1625" spans="7:12" ht="15">
      <c r="G1625" s="1"/>
      <c r="H1625" s="1"/>
      <c r="I1625" s="1"/>
      <c r="J1625" s="1"/>
      <c r="K1625" s="1"/>
      <c r="L1625" s="1"/>
    </row>
    <row r="1626" spans="7:12" ht="15">
      <c r="G1626" s="1"/>
      <c r="H1626" s="1"/>
      <c r="I1626" s="1"/>
      <c r="J1626" s="1"/>
      <c r="K1626" s="1"/>
      <c r="L1626" s="1"/>
    </row>
    <row r="1627" spans="7:12" ht="15">
      <c r="G1627" s="1"/>
      <c r="H1627" s="1"/>
      <c r="I1627" s="1"/>
      <c r="J1627" s="1"/>
      <c r="K1627" s="1"/>
      <c r="L1627" s="1"/>
    </row>
    <row r="1628" spans="7:12" ht="15">
      <c r="G1628" s="1"/>
      <c r="H1628" s="1"/>
      <c r="I1628" s="1"/>
      <c r="J1628" s="1"/>
      <c r="K1628" s="1"/>
      <c r="L1628" s="1"/>
    </row>
    <row r="1629" spans="7:12" ht="15">
      <c r="G1629" s="1"/>
      <c r="H1629" s="1"/>
      <c r="I1629" s="1"/>
      <c r="J1629" s="1"/>
      <c r="K1629" s="1"/>
      <c r="L1629" s="1"/>
    </row>
    <row r="1630" spans="7:12" ht="15">
      <c r="G1630" s="1"/>
      <c r="H1630" s="1"/>
      <c r="I1630" s="1"/>
      <c r="J1630" s="1"/>
      <c r="K1630" s="1"/>
      <c r="L1630" s="1"/>
    </row>
    <row r="1631" spans="7:12" ht="15">
      <c r="G1631" s="1"/>
      <c r="H1631" s="1"/>
      <c r="I1631" s="1"/>
      <c r="J1631" s="1"/>
      <c r="K1631" s="1"/>
      <c r="L1631" s="1"/>
    </row>
    <row r="1632" spans="7:12" ht="15">
      <c r="G1632" s="1"/>
      <c r="H1632" s="1"/>
      <c r="I1632" s="1"/>
      <c r="J1632" s="1"/>
      <c r="K1632" s="1"/>
      <c r="L1632" s="1"/>
    </row>
    <row r="1633" spans="7:12" ht="15">
      <c r="G1633" s="1"/>
      <c r="H1633" s="1"/>
      <c r="I1633" s="1"/>
      <c r="J1633" s="1"/>
      <c r="K1633" s="1"/>
      <c r="L1633" s="1"/>
    </row>
    <row r="1634" spans="7:12" ht="15">
      <c r="G1634" s="1"/>
      <c r="H1634" s="1"/>
      <c r="I1634" s="1"/>
      <c r="J1634" s="1"/>
      <c r="K1634" s="1"/>
      <c r="L1634" s="1"/>
    </row>
    <row r="1635" spans="7:12" ht="15">
      <c r="G1635" s="1"/>
      <c r="H1635" s="1"/>
      <c r="I1635" s="1"/>
      <c r="J1635" s="1"/>
      <c r="K1635" s="1"/>
      <c r="L1635" s="1"/>
    </row>
    <row r="1636" spans="7:12" ht="15">
      <c r="G1636" s="1"/>
      <c r="H1636" s="1"/>
      <c r="I1636" s="1"/>
      <c r="J1636" s="1"/>
      <c r="K1636" s="1"/>
      <c r="L1636" s="1"/>
    </row>
    <row r="1637" spans="7:12" ht="15">
      <c r="G1637" s="1"/>
      <c r="H1637" s="1"/>
      <c r="I1637" s="1"/>
      <c r="J1637" s="1"/>
      <c r="K1637" s="1"/>
      <c r="L1637" s="1"/>
    </row>
    <row r="1638" spans="7:12" ht="15">
      <c r="G1638" s="1"/>
      <c r="H1638" s="1"/>
      <c r="I1638" s="1"/>
      <c r="J1638" s="1"/>
      <c r="K1638" s="1"/>
      <c r="L1638" s="1"/>
    </row>
    <row r="1639" spans="7:12" ht="15">
      <c r="G1639" s="1"/>
      <c r="H1639" s="1"/>
      <c r="I1639" s="1"/>
      <c r="J1639" s="1"/>
      <c r="K1639" s="1"/>
      <c r="L1639" s="1"/>
    </row>
    <row r="1640" spans="7:12" ht="15">
      <c r="G1640" s="1"/>
      <c r="H1640" s="1"/>
      <c r="I1640" s="1"/>
      <c r="J1640" s="1"/>
      <c r="K1640" s="1"/>
      <c r="L1640" s="1"/>
    </row>
    <row r="1641" spans="7:12" ht="15">
      <c r="G1641" s="1"/>
      <c r="H1641" s="1"/>
      <c r="I1641" s="1"/>
      <c r="J1641" s="1"/>
      <c r="K1641" s="1"/>
      <c r="L1641" s="1"/>
    </row>
    <row r="1642" spans="7:12" ht="15">
      <c r="G1642" s="1"/>
      <c r="H1642" s="1"/>
      <c r="I1642" s="1"/>
      <c r="J1642" s="1"/>
      <c r="K1642" s="1"/>
      <c r="L1642" s="1"/>
    </row>
    <row r="1643" spans="7:12" ht="15">
      <c r="G1643" s="1"/>
      <c r="H1643" s="1"/>
      <c r="I1643" s="1"/>
      <c r="J1643" s="1"/>
      <c r="K1643" s="1"/>
      <c r="L1643" s="1"/>
    </row>
    <row r="1644" spans="7:12" ht="15">
      <c r="G1644" s="1"/>
      <c r="H1644" s="1"/>
      <c r="I1644" s="1"/>
      <c r="J1644" s="1"/>
      <c r="K1644" s="1"/>
      <c r="L1644" s="1"/>
    </row>
    <row r="1645" spans="7:12" ht="15">
      <c r="G1645" s="1"/>
      <c r="H1645" s="1"/>
      <c r="I1645" s="1"/>
      <c r="J1645" s="1"/>
      <c r="K1645" s="1"/>
      <c r="L1645" s="1"/>
    </row>
    <row r="1646" spans="7:12" ht="15">
      <c r="G1646" s="1"/>
      <c r="H1646" s="1"/>
      <c r="I1646" s="1"/>
      <c r="J1646" s="1"/>
      <c r="K1646" s="1"/>
      <c r="L1646" s="1"/>
    </row>
    <row r="1647" spans="7:12" ht="15">
      <c r="G1647" s="1"/>
      <c r="H1647" s="1"/>
      <c r="I1647" s="1"/>
      <c r="J1647" s="1"/>
      <c r="K1647" s="1"/>
      <c r="L1647" s="1"/>
    </row>
    <row r="1648" spans="7:12" ht="15">
      <c r="G1648" s="1"/>
      <c r="H1648" s="1"/>
      <c r="I1648" s="1"/>
      <c r="J1648" s="1"/>
      <c r="K1648" s="1"/>
      <c r="L1648" s="1"/>
    </row>
    <row r="1649" spans="7:12" ht="15">
      <c r="G1649" s="1"/>
      <c r="H1649" s="1"/>
      <c r="I1649" s="1"/>
      <c r="J1649" s="1"/>
      <c r="K1649" s="1"/>
      <c r="L1649" s="1"/>
    </row>
    <row r="1650" spans="7:12" ht="15">
      <c r="G1650" s="1"/>
      <c r="H1650" s="1"/>
      <c r="I1650" s="1"/>
      <c r="J1650" s="1"/>
      <c r="K1650" s="1"/>
      <c r="L1650" s="1"/>
    </row>
    <row r="1651" spans="7:12" ht="15">
      <c r="G1651" s="1"/>
      <c r="H1651" s="1"/>
      <c r="I1651" s="1"/>
      <c r="J1651" s="1"/>
      <c r="K1651" s="1"/>
      <c r="L1651" s="1"/>
    </row>
    <row r="1652" spans="7:12" ht="15">
      <c r="G1652" s="1"/>
      <c r="H1652" s="1"/>
      <c r="I1652" s="1"/>
      <c r="J1652" s="1"/>
      <c r="K1652" s="1"/>
      <c r="L1652" s="1"/>
    </row>
  </sheetData>
  <mergeCells count="229">
    <mergeCell ref="F85:H85"/>
    <mergeCell ref="F86:H86"/>
    <mergeCell ref="A79:C81"/>
    <mergeCell ref="N79:Y81"/>
    <mergeCell ref="C49:C52"/>
    <mergeCell ref="N49:N52"/>
    <mergeCell ref="O49:O52"/>
    <mergeCell ref="P49:P52"/>
    <mergeCell ref="Q49:Q52"/>
    <mergeCell ref="R49:R52"/>
    <mergeCell ref="A45:A78"/>
    <mergeCell ref="B45:B78"/>
    <mergeCell ref="C45:C48"/>
    <mergeCell ref="N45:N48"/>
    <mergeCell ref="C77:C78"/>
    <mergeCell ref="Y49:Y52"/>
    <mergeCell ref="Y45:Y48"/>
    <mergeCell ref="O45:O48"/>
    <mergeCell ref="Q45:Q48"/>
    <mergeCell ref="R45:R48"/>
    <mergeCell ref="P45:P48"/>
    <mergeCell ref="B85:E85"/>
    <mergeCell ref="B86:E86"/>
    <mergeCell ref="X65:X68"/>
    <mergeCell ref="E6:Y6"/>
    <mergeCell ref="A5:D5"/>
    <mergeCell ref="A6:D6"/>
    <mergeCell ref="E2:Y2"/>
    <mergeCell ref="E3:Y3"/>
    <mergeCell ref="S4:Y4"/>
    <mergeCell ref="E4:R4"/>
    <mergeCell ref="A2:D4"/>
    <mergeCell ref="E5:Y5"/>
    <mergeCell ref="F7:I7"/>
    <mergeCell ref="A9:A14"/>
    <mergeCell ref="B9:B14"/>
    <mergeCell ref="C9:C12"/>
    <mergeCell ref="C13:C14"/>
    <mergeCell ref="A7:A8"/>
    <mergeCell ref="B7:B8"/>
    <mergeCell ref="C7:C8"/>
    <mergeCell ref="D7:D8"/>
    <mergeCell ref="E7:E8"/>
    <mergeCell ref="J7:M7"/>
    <mergeCell ref="N7:R7"/>
    <mergeCell ref="S7:Y7"/>
    <mergeCell ref="C25:C26"/>
    <mergeCell ref="P21:P26"/>
    <mergeCell ref="Q21:Q26"/>
    <mergeCell ref="R21:R26"/>
    <mergeCell ref="A21:A26"/>
    <mergeCell ref="B21:B26"/>
    <mergeCell ref="C21:C24"/>
    <mergeCell ref="C19:C20"/>
    <mergeCell ref="P15:P20"/>
    <mergeCell ref="Q15:Q20"/>
    <mergeCell ref="R15:R20"/>
    <mergeCell ref="A15:A20"/>
    <mergeCell ref="B15:B20"/>
    <mergeCell ref="C15:C18"/>
    <mergeCell ref="V9:V14"/>
    <mergeCell ref="W9:W14"/>
    <mergeCell ref="X9:X14"/>
    <mergeCell ref="V15:V20"/>
    <mergeCell ref="W15:W20"/>
    <mergeCell ref="X15:X20"/>
    <mergeCell ref="V21:V26"/>
    <mergeCell ref="V27:V32"/>
    <mergeCell ref="W27:W32"/>
    <mergeCell ref="X27:X32"/>
    <mergeCell ref="Y27:Y32"/>
    <mergeCell ref="P27:P32"/>
    <mergeCell ref="Q27:Q32"/>
    <mergeCell ref="R27:R32"/>
    <mergeCell ref="S27:S32"/>
    <mergeCell ref="T27:T32"/>
    <mergeCell ref="U27:U32"/>
    <mergeCell ref="C31:C32"/>
    <mergeCell ref="A27:A32"/>
    <mergeCell ref="B27:B32"/>
    <mergeCell ref="C27:C30"/>
    <mergeCell ref="A33:A38"/>
    <mergeCell ref="B33:B38"/>
    <mergeCell ref="C33:C36"/>
    <mergeCell ref="N27:N32"/>
    <mergeCell ref="O27:O32"/>
    <mergeCell ref="N33:N38"/>
    <mergeCell ref="O33:O38"/>
    <mergeCell ref="C37:C38"/>
    <mergeCell ref="W73:W76"/>
    <mergeCell ref="X73:X76"/>
    <mergeCell ref="R65:R68"/>
    <mergeCell ref="A39:A44"/>
    <mergeCell ref="B39:B44"/>
    <mergeCell ref="C39:C42"/>
    <mergeCell ref="C43:C44"/>
    <mergeCell ref="T53:T56"/>
    <mergeCell ref="U53:U56"/>
    <mergeCell ref="S45:S48"/>
    <mergeCell ref="T45:T48"/>
    <mergeCell ref="S49:S52"/>
    <mergeCell ref="T49:T52"/>
    <mergeCell ref="V39:V44"/>
    <mergeCell ref="W39:W44"/>
    <mergeCell ref="X39:X44"/>
    <mergeCell ref="V45:V48"/>
    <mergeCell ref="W45:W48"/>
    <mergeCell ref="X45:X48"/>
    <mergeCell ref="V49:V52"/>
    <mergeCell ref="Y73:Y76"/>
    <mergeCell ref="C69:C72"/>
    <mergeCell ref="N69:N72"/>
    <mergeCell ref="O69:O72"/>
    <mergeCell ref="P69:P72"/>
    <mergeCell ref="Q69:Q72"/>
    <mergeCell ref="R69:R72"/>
    <mergeCell ref="Y69:Y72"/>
    <mergeCell ref="S69:S72"/>
    <mergeCell ref="T69:T72"/>
    <mergeCell ref="U69:U72"/>
    <mergeCell ref="S73:S76"/>
    <mergeCell ref="T73:T76"/>
    <mergeCell ref="U73:U76"/>
    <mergeCell ref="C73:C76"/>
    <mergeCell ref="N73:N76"/>
    <mergeCell ref="O73:O76"/>
    <mergeCell ref="P73:P76"/>
    <mergeCell ref="Q73:Q76"/>
    <mergeCell ref="R73:R76"/>
    <mergeCell ref="V69:V72"/>
    <mergeCell ref="W69:W72"/>
    <mergeCell ref="X69:X72"/>
    <mergeCell ref="V73:V76"/>
    <mergeCell ref="Y65:Y68"/>
    <mergeCell ref="C61:C64"/>
    <mergeCell ref="N61:N64"/>
    <mergeCell ref="O61:O64"/>
    <mergeCell ref="P61:P64"/>
    <mergeCell ref="Q61:Q64"/>
    <mergeCell ref="R61:R64"/>
    <mergeCell ref="Y61:Y64"/>
    <mergeCell ref="S61:S64"/>
    <mergeCell ref="T61:T64"/>
    <mergeCell ref="U61:U64"/>
    <mergeCell ref="S65:S68"/>
    <mergeCell ref="T65:T68"/>
    <mergeCell ref="U65:U68"/>
    <mergeCell ref="C65:C68"/>
    <mergeCell ref="N65:N68"/>
    <mergeCell ref="O65:O68"/>
    <mergeCell ref="P65:P68"/>
    <mergeCell ref="Q65:Q68"/>
    <mergeCell ref="V61:V64"/>
    <mergeCell ref="W61:W64"/>
    <mergeCell ref="X61:X64"/>
    <mergeCell ref="V65:V68"/>
    <mergeCell ref="W65:W68"/>
    <mergeCell ref="Y57:Y60"/>
    <mergeCell ref="C53:C56"/>
    <mergeCell ref="N53:N56"/>
    <mergeCell ref="O53:O56"/>
    <mergeCell ref="P53:P56"/>
    <mergeCell ref="Q53:Q56"/>
    <mergeCell ref="R53:R56"/>
    <mergeCell ref="S57:S60"/>
    <mergeCell ref="T57:T60"/>
    <mergeCell ref="U57:U60"/>
    <mergeCell ref="C57:C60"/>
    <mergeCell ref="N57:N60"/>
    <mergeCell ref="O57:O60"/>
    <mergeCell ref="P57:P60"/>
    <mergeCell ref="Q57:Q60"/>
    <mergeCell ref="R57:R60"/>
    <mergeCell ref="V53:V56"/>
    <mergeCell ref="W53:W56"/>
    <mergeCell ref="X53:X56"/>
    <mergeCell ref="V57:V60"/>
    <mergeCell ref="W57:W60"/>
    <mergeCell ref="X57:X60"/>
    <mergeCell ref="Y53:Y56"/>
    <mergeCell ref="S53:S56"/>
    <mergeCell ref="R9:R14"/>
    <mergeCell ref="N39:N44"/>
    <mergeCell ref="W49:W52"/>
    <mergeCell ref="X49:X52"/>
    <mergeCell ref="U39:U44"/>
    <mergeCell ref="U45:U48"/>
    <mergeCell ref="U49:U52"/>
    <mergeCell ref="O39:O44"/>
    <mergeCell ref="Y33:Y38"/>
    <mergeCell ref="P33:P38"/>
    <mergeCell ref="Q33:Q38"/>
    <mergeCell ref="R33:R38"/>
    <mergeCell ref="S33:S38"/>
    <mergeCell ref="T33:T38"/>
    <mergeCell ref="U33:U38"/>
    <mergeCell ref="V33:V38"/>
    <mergeCell ref="W33:W38"/>
    <mergeCell ref="X33:X38"/>
    <mergeCell ref="Y39:Y44"/>
    <mergeCell ref="P39:P44"/>
    <mergeCell ref="Q39:Q44"/>
    <mergeCell ref="R39:R44"/>
    <mergeCell ref="S39:S44"/>
    <mergeCell ref="T39:T44"/>
    <mergeCell ref="W21:W26"/>
    <mergeCell ref="X21:X26"/>
    <mergeCell ref="N77:X78"/>
    <mergeCell ref="Y77:Y78"/>
    <mergeCell ref="S9:S14"/>
    <mergeCell ref="T9:T14"/>
    <mergeCell ref="U9:U14"/>
    <mergeCell ref="Y9:Y14"/>
    <mergeCell ref="Y15:Y20"/>
    <mergeCell ref="Y21:Y26"/>
    <mergeCell ref="S15:S20"/>
    <mergeCell ref="T15:T20"/>
    <mergeCell ref="U15:U20"/>
    <mergeCell ref="S21:S26"/>
    <mergeCell ref="T21:T26"/>
    <mergeCell ref="U21:U26"/>
    <mergeCell ref="N9:N14"/>
    <mergeCell ref="O9:O14"/>
    <mergeCell ref="N15:N20"/>
    <mergeCell ref="O15:O20"/>
    <mergeCell ref="N21:N26"/>
    <mergeCell ref="O21:O26"/>
    <mergeCell ref="P9:P14"/>
    <mergeCell ref="Q9:Q14"/>
  </mergeCells>
  <dataValidations count="2" disablePrompts="1">
    <dataValidation type="list" allowBlank="1" showInputMessage="1" showErrorMessage="1" sqref="O9 O27 O15 O21 O33 N49:N77 O39">
      <formula1>#REF!</formula1>
    </dataValidation>
    <dataValidation type="list" allowBlank="1" showInputMessage="1" showErrorMessage="1" sqref="C45:C76">
      <formula1>$R$79:$R$81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27" r:id="rId5"/>
  <headerFooter>
    <oddFooter>&amp;C&amp;G</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2019-11-23T05:38:17Z</cp:lastPrinted>
  <dcterms:created xsi:type="dcterms:W3CDTF">2010-03-25T16:40:43Z</dcterms:created>
  <dcterms:modified xsi:type="dcterms:W3CDTF">2019-11-23T05:46:51Z</dcterms:modified>
  <cp:category/>
  <cp:version/>
  <cp:contentType/>
  <cp:contentStatus/>
</cp:coreProperties>
</file>