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Default Extension="gif" ContentType="image/gi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bookViews>
    <workbookView xWindow="0" yWindow="0" windowWidth="15360" windowHeight="7905" activeTab="0"/>
  </bookViews>
  <sheets>
    <sheet name="GESTIÓN" sheetId="1" r:id="rId1"/>
    <sheet name="INVERSIÓN" sheetId="2" r:id="rId2"/>
    <sheet name="ACTIVIDADES" sheetId="3" r:id="rId3"/>
    <sheet name="TERRITORIALIZACIÓN" sheetId="5" r:id="rId4"/>
  </sheets>
  <externalReferences>
    <externalReference r:id="rId7"/>
    <externalReference r:id="rId8"/>
  </externalReferences>
  <definedNames/>
  <calcPr calcId="144525"/>
</workbook>
</file>

<file path=xl/sharedStrings.xml><?xml version="1.0" encoding="utf-8"?>
<sst xmlns="http://schemas.openxmlformats.org/spreadsheetml/2006/main" count="768" uniqueCount="340">
  <si>
    <t>SECRETARÍA DISTRITAL DE AMBIENTE</t>
  </si>
  <si>
    <t xml:space="preserve">FORMATO DE ACTUALIZACIÓN Y SEGUIMIENTO AL COMPONENTE DE GESTIÓN </t>
  </si>
  <si>
    <t>DEPENDENCIA:</t>
  </si>
  <si>
    <t>SUBSECRETARIA GENERAL Y DE CONTROL DISCIPLINARIO</t>
  </si>
  <si>
    <t>CÓDIGO Y NOMBRE PROYECTO:</t>
  </si>
  <si>
    <t>PROYECTO 1100 - DIRECCCIONAMIENTO ESTRATÉGICO, COORDINACION, Y ORIENTACIÓN DE LA SECRETARÍA DISTRITAL DE AMBIENTE.</t>
  </si>
  <si>
    <t xml:space="preserve">Gobierno legítimo, fortalecimiento local y eficiencia  </t>
  </si>
  <si>
    <t>Transparencia, gestión pública y servicio a la ciudadanía</t>
  </si>
  <si>
    <t>1, PRIMERA CATEGORIA</t>
  </si>
  <si>
    <t xml:space="preserve"> 2, META PLAN DE DESARROLLO</t>
  </si>
  <si>
    <t>3, INDICADOR ASOCIADO A LA META PLAN DE DESARROLLO</t>
  </si>
  <si>
    <t>4, % CUMPLIMIENTO ACUMULADO
(Vigencia)</t>
  </si>
  <si>
    <t>5, % DE AVANCE CUATRIENIO</t>
  </si>
  <si>
    <t>6, DESCRIPCIÓN DE LOS AVANCES Y LOGROS ALCANZADOS</t>
  </si>
  <si>
    <t>7, RETRASOS</t>
  </si>
  <si>
    <t>8, SOLUCIONES PLANTEADAS</t>
  </si>
  <si>
    <t>9, BENEFICIOS</t>
  </si>
  <si>
    <t>10, FUENTE DE EVIDENCIAS</t>
  </si>
  <si>
    <t>PROGRAMA</t>
  </si>
  <si>
    <t>1,1 COD.</t>
  </si>
  <si>
    <t xml:space="preserve">1,2 PROYECTO PRIORITARIO  </t>
  </si>
  <si>
    <t>2,1 COD.</t>
  </si>
  <si>
    <t>2,2  META PLAN DE DESARROLLO</t>
  </si>
  <si>
    <t>3,1 COD.</t>
  </si>
  <si>
    <t>3,2 INDICADOR</t>
  </si>
  <si>
    <t>3,3 UNIDAD DE MEDIDA</t>
  </si>
  <si>
    <t>3,4 TIPOLOGÍA</t>
  </si>
  <si>
    <t>3,5 MAGNITUD PD</t>
  </si>
  <si>
    <t>3,7 SEGUIMIENTO VIGENCIA ACTUAL</t>
  </si>
  <si>
    <t>MAR</t>
  </si>
  <si>
    <t>JUN</t>
  </si>
  <si>
    <t>SEPT</t>
  </si>
  <si>
    <t>DIC</t>
  </si>
  <si>
    <t>PROGRAMACIÓN INICIAL CUATRIENIO</t>
  </si>
  <si>
    <t>PROGR. ANUAL CORTE  SEPT</t>
  </si>
  <si>
    <t>PROGR. ANUAL CORTE DIC</t>
  </si>
  <si>
    <t>EJECUTADO</t>
  </si>
  <si>
    <t>REPROGRAMACIÓN VIGENCIA</t>
  </si>
  <si>
    <t>PROGR. ANUAL CORTE  MAR</t>
  </si>
  <si>
    <t>PROGR. ANUAL CORTE  JUN</t>
  </si>
  <si>
    <t>Gestión Pública efectiva y eficiente para brindar un mejor servicio para todos</t>
  </si>
  <si>
    <t>Mejorar el Índice de Gobierno Abierto para la ciudad en diez puntos (Meta Resultado)</t>
  </si>
  <si>
    <t>Mejorar el Índice de Gobierno Abierto en 4 puntos</t>
  </si>
  <si>
    <t>Numérico</t>
  </si>
  <si>
    <t>Constante</t>
  </si>
  <si>
    <t>N/A</t>
  </si>
  <si>
    <t>No se presentaron retrasos</t>
  </si>
  <si>
    <t>No se requirieron acciones, pues no se presentaron retrasos</t>
  </si>
  <si>
    <t>Desarrollo de estrategias de mejoramiento con el fin de fortalecer tanto el Sistema Integrado  de Gestión de la Entidad, cumplimiento de las funciones otorgadas por la ley y logro de los objetivos institucionales en pro de mejorar la prestación de los servicios a los usuarios y  demás partes intersadas.
Fortalecimiento de la percepción de transparencia de la SDA ante el ciudadano, organismos de control político y la Administración Distrital.
Mejora continua en la atención al ciudadano
Obtención por parte del ciudadano de información con carcaterísticas tales como claridad, coherencia, calidez y oportunidad
Mayor acceso por parte de la ciudadanía a la información, trámites y requisitos, propios de la Secretaría Distrital de Ambiente.</t>
  </si>
  <si>
    <t>El programa Anual de Auditoria vigencia 2017 y los Informes normativos se encuentran disponibles en el archivo de gestión de la Oficina de Control Interno y en la página web de la Secretaría Distrital de Ambiente en el link http://www.ambientebogota.gov.co/web/sda/control-interno.
Informe de percepción y satisfacción con el servicio prestado en el área de Atención al Ciudadano
Cronograma de entrenamientos para equipo de Atención al Ciudadano 2017
Cronograma de visitas de seguimiento a puntos de atención 2017
Reportes mensuales de seguimiento a las respuestas de peticiones 
Informe de claridad calidez y oportunidad
Matriz de Cumplimiento y Sostenibilidad de la Ley 1712 de 2014, Decreto 103 de 2015 y Resolución Mintic 3564 de 2015
Plataforma SUIT: http://www.suit.gov.co/inicio</t>
  </si>
  <si>
    <t>Fortalecimiento a la gestión pública efectiva y eficiente</t>
  </si>
  <si>
    <t>Llevar a un 100% la implementación de las leyes 1712 de 2014 (Ley de Transparencia y del Derecho de Acceso a la Información Pública) y 1474 de 2011</t>
  </si>
  <si>
    <t>% de avance en la implementación de las Leyes 1712 de 2014 y 1474 de 2011</t>
  </si>
  <si>
    <t>Porcentaje</t>
  </si>
  <si>
    <t>Suma</t>
  </si>
  <si>
    <t>LEY 1712 DE 2014: Para el cuarto trimestre del año 2017, se implementó lo siguiente: En la categoría "Mecanismos de Contacto" se implementó un (1)  ítem, relacionado con el link al formulario electrónico de solicitudes, en la categoría "Control" se implementó un (1) ítem correspondiente al enlace al sitio web del organismo de control en donde se encuentren los informes que éste ha elaborado sobre la Entidad. Con el objetivo de fortalecer la transparencia y anticorrupción, y por ende de garantizar el buen uso de los recursos y el acceso de la información;  se realizó el seguimiento y monitoreo a los ítems ya implementados, determinando el estado la Ley en la SDA y se implementaron los veintiocho (28) ítems faltantes; lo anterior,  evidencia el cumplimiento a cabalidad de los requisitos de la Ley de Transparencia y permite que los ciudadanos  accedan a la información de la entidad, cuando lo requieran. Es de resaltar, que para continuar con dicho cumplimiento, se requiere actualizaciones y requerimientos mensuales a las diferentes áreas de la SDA con el fin de seguir nutriendo la mencionada Matriz.                                                                                                                                                                                                                                                                                                                                                                                                                                                                                             
LEY 1474 DE 2011: Para el cuarto trimestre del año 2017, se ha venido realizando seguimiento y revisión a los seis (6) componentes, verificando que se haya cumplido con los reportes de avance propuestos por cada una de las áreas a ejecutar en la vigencia en curso,  monitoreando cada una de las acciones planeadas; como consecuencia de lo anterior, se puede concluir que en todas las actividades se llegó a un 100% de ejecución en lo que va corrido del año.   Se apoyó en la realización del Plan Anticorrupción y de Atención al Ciudadano y se realizó el seguimiento y verificación de los seis (6) componentes (mapas de riesgo de corrupción, anti-tramites, rendición de cuentas, atención al ciudadano, transparencia y acceso a la información y gestión ética), con el fin de garantizar su estricto cumplimiento. Se llevó a cabo la Semana de la Ética, con la participación de más de 600 servidores, en las diferentes actividades (dos concursos, un taller-conferencia, liderado por Yokoy Kengi Díaz y clausura, cumpliéndose así con  el sexto componente del Plan Anticorrupción y Atención al Ciudadano llamado “Gestión Ética”.</t>
  </si>
  <si>
    <t xml:space="preserve">Con el cumplimiento de las Leyes 1712 de 2014 y 1474 de 2011, la Secretaría Distrital de Ambiente  ha venido cumpliendo con los mandatos de Ley; la ciudadanía ha tenido las herramientas y los canales para comunicarse permanentemente con la Entidad; el cumplimiento de estas leyes también permitió que las personas conozcan y hagan seguimiento a las acciones de las autoridades, adicionalmente permitió fortalecer la confianza entre la sociedad y la comunidad en general y consecuencialmente, se fomentó la participación social en las decisiones de asuntos públicos. Es pertinente resaltar, que el acceso a la información es una necesidad permanente y propiciarla mejora la calidad de vida de la sociedad.  </t>
  </si>
  <si>
    <t xml:space="preserve">Matriz de Cumplimiento y Sostenibilidad de la Ley 1712 de 2014, Decreto 103 de 2015 y Resolución Mintic 3564 de 2015 con su respectivo seguimiento mensual. Actas de Reuniones con el delegado de Transparencia de la DPSIA. 
Auditoría e informes normativos que reposan en el archivo de gestión Oficina de Control Interno y que son publicados en la página web de la SDA (http://www.ambientebogota.gov.co/web/sda/control-interno).
Página web de la Entidad. Actas de reuniones con los gestores de Ética de la Secretaría Distrital de Ambiente (Componente 6 del PAAC) y reuniones con la Veeduría Distrital.             </t>
  </si>
  <si>
    <t>Incrementar a un 90% la sostenibilidad del SIG en el Gobierno Distrital</t>
  </si>
  <si>
    <t>% de sostenibilidad del Sistema Integrado de Gestión en el Gobierno Distrital</t>
  </si>
  <si>
    <t>Creciente</t>
  </si>
  <si>
    <t>No se requirieron acciones pues no se presentaron retrasos</t>
  </si>
  <si>
    <t xml:space="preserve">* El avance en la implementación y mantenimiento del Sistema Integrado de Gestión permite la estandarización de las actividades que desarrolla la entidad, el trabajo en todos los documentos del Sistema de Gestión de Calidad igualmente optimiza los recursos humanos y físicos.
* Satisfacción de nuestros usuarios, por cuanto la comunicación interna mejora y esto contribuye al fortalecimiento de la confianza de la ciudadanía sobre los servicios que presta la entidad.
* Se ha logrado la documentación de los procedimientos y registros, lo cual denota organización, control y gestión. 
* Asegura a todos los ciudadanos, usuarios y otras partes interesadas, que la Secretaría Distrital de Ambiente desarrolla su actividad cumpliendo la legislación y según la metodología de mejora continua.
* Busca un mayor nivel de pertenencia de los servidores públicos hacia la Entidad, promueve la participación de los servidores en desarrollo de sus actividades.
* Aumento de la eficacia y eficiencia en la gestión de los Subsistemas y en la consecución de los objetivos y las metas tanto de calidad, MECI, gestión documental, medio ambiente, seguridad de la información y salud ocupacional. </t>
  </si>
  <si>
    <t>* Copias de actos  administrativos, oficios y memorandos enviados
* Planes de trabajo, concertados con los procesos. 
* Correos electrónicos enviados
* Actas de reunión
* La documentación, herramientas de medición y seguimiento establecido en el SIG a través de la intranet y del aplicativo ISOLUCION de la siguiente información: manual de procesos y procedimientos,  encuestas de percepción e indicadores. 
* Evidencias de cumplimiento de acciones, registradas en el sistema ISOLUCION</t>
  </si>
  <si>
    <t>126PG01-PR02-F-2-V10.0</t>
  </si>
  <si>
    <t>FORMATO DE ACTUALIZACIÓN Y SEGUIMIENTO AL COMPONENTE DE INVERSIÓN</t>
  </si>
  <si>
    <t>1, LÍNEA DE ACCIÓN</t>
  </si>
  <si>
    <t>2,  META DE PROYECTO</t>
  </si>
  <si>
    <t>3, COD. META PDD A QUE SE ASOCIA META PROY</t>
  </si>
  <si>
    <t>4, COD. META PROYECTO PRIORITARIO</t>
  </si>
  <si>
    <t>5, VARIABLE REQUERIDA</t>
  </si>
  <si>
    <t>6, MAGNITUD PD</t>
  </si>
  <si>
    <t>7, PROGRAMACIÓN - ACTUALIZACIÓN</t>
  </si>
  <si>
    <t>8, EJECUCIÓN</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</si>
  <si>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</si>
  <si>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</si>
  <si>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</si>
  <si>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</si>
  <si>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</si>
  <si>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</si>
  <si>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</si>
  <si>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8,1 SEGUIMIENTO VIGENCIA ACTUAL</t>
  </si>
  <si>
    <t>2,2 META</t>
  </si>
  <si>
    <t>2,3 TIPOLOGÍA</t>
  </si>
  <si>
    <t xml:space="preserve">Gobierno Abierto y Transparente 
</t>
  </si>
  <si>
    <t>Mantener 1 Sistema de Control Interno</t>
  </si>
  <si>
    <t>MAGNITUD META</t>
  </si>
  <si>
    <t>En lo correspondiente al último trimestre de la vigencia, se efectuaron las auditorías internas a los procesos Planeación Ambiental, Gestión Ambiental y Desarrollo Rural, Direccionamiento  Estratégico, Gestión Documental, Control y Mejora y al Comité de Conciliación y Acción de Repetición, de conformidad con el Programa Anual de Auditorías Internas 2017. Se realizó el tercer seguimiento y evaluación de las acciones preventivas y de los planes de mejoramiento por procesos  y se presentaron los informes normativos correspondientes.
Durante la vigencia  se logró la ejecución del Programa Anual de Auditorías para la vigencia 2017, Se efectuaron las auditorías SIG a los proceso: Direccionamiento Estratégico, Comunicaciones, Participación y Educación Ambiental , Planeación Ambiental ,  Evaluación Control y Seguimiento, Gestión Ambiental y Desarrollo Rural, Gestión de Recursos Informáticos y Tecnológicos, Gestión Jurídica, Gestión Talento Humano, Gestión Documental, Gestión de Recursos Físicos, Gestión de Recursos Financieros , Control Disciplinario y Control y Mejora, bajo las normas NTC ISO 9001:2015, NTC ISO 14001:2015 y NTC GP 1000:2009. Así mismo, las auditorías a la Red de Monitoreo de Calidad del Aire de Bogotá y al Comité de Conciliación y Acción de Repetición. Se realizaron las tres (3) evaluaciones de los planes de mejoramiento y los planes de manejo de los riesgos, establecidas para la vigencia 2017, a cada uno de los catorce (14) procesos de la SDA. Por otra parte, se presentaron todos los informes normativos de la vigencia dentro de los términos establecidos por la ley.</t>
  </si>
  <si>
    <t>No se presentaron retrasos en el seguimiento programado</t>
  </si>
  <si>
    <t>Con la realización de las auditorías se logró hacer una revisión de los procesos inherentes a la operación de la SDA e identificar las situaciones objeto de mejora o que requieren los correctivos necesarios para el logro de los objetivos institucionales, con lo cual se fortalece el Sistema Integrado de Gestión de la Entidad.</t>
  </si>
  <si>
    <t>* El programa Anual de Auditoria vigencia 2017 
* Informes de Auditorías e Informes normativos que se encuentran disponibles en el archivo de gestión de la Oficina de Control Interno, en el aplicativo del Sistema Integrado de Gestión ISOLUCION  y en la página web de la Secretaría Distrital de Ambiente en el link http://www.ambientebogota.gov.co/web/sda/control-interno.
* Forest</t>
  </si>
  <si>
    <t>PRESUPUESTO VIGENCIA</t>
  </si>
  <si>
    <t>MAGNITUD META DE RESERVAS</t>
  </si>
  <si>
    <t>RESERVA PRESUPUESTAL</t>
  </si>
  <si>
    <t>TOTAL MAGNITUD META</t>
  </si>
  <si>
    <t xml:space="preserve">TOTAL PRESUPUESTO </t>
  </si>
  <si>
    <t>Mantener mínimo 8 puntos habilitados de Atención al Ciudadano</t>
  </si>
  <si>
    <t>• Fácil acceso de la ciudadanía para realizar los trámites y servicios que presta la Entidad, debido a la ubicación geográfica de los 8 puntos de atención presencial, distribuidos en la ciudad.
• Claridad en la información publicada en Sistema Único de Información de Trámites (SUIT), en concordancia a la Ley 1474 de 2011, la cual es consultada por la ciudadanía para llevar a cabo sus trámites y servicios.
• Oferta de múltiples servicios prestados a la ciudadanía en los puntos de atención, en coherencia con lo establecido en el portafolio de trámites y servicios de la entidad.
• Seguimiento a la calidad del servicio y satisfacción del ciudadano.
• Fortalecimiento de relaciones institucionales con entidades de orden Nacional y Distrital, que permiten mejorar el servicio al ciudadano.
• Identificación e implementación de oportunidades de mejora en el funcionamiento de los puntos de atención, para fortalecer el servicio a la ciudadanía.
• Actualización, unificación y creación de datos ciudadanos en el aplicativo FOREST de la SDA.</t>
  </si>
  <si>
    <t>* Formatos de control a la gestión, contemplados en el procedimiento Servicio al Ciudadano y Correspondencia - Código: 126PA06-PR08.
* Anexo 3: 126PA06-PR08 M-3 "Registro y Control de Servicio al Ciudadano en la SDA", Anexo 4: 126PA06-PR08-M-4 "Encuesta de Percepción y Satisfacción del Servicio Prestado", Anexo 5: 126PA06-PR08-M-5 "Entrega de Documentos", Anexo 9: 126PA06-PR08-M-9 "Entrega de Documentación para Envío a Usuarios".
* Informes de gestión, puntos de atención de 2017.
* Informes de percepción y satisfacción con el servicio prestado.
* Reporte FOREST scanner, seguimiento al total de correspondencia ingresada.
* Reporte FOREST creación y actualización de terceros.  
* Actas de Reunión.
* Procedimiento de Servicio al Ciudadano y Correspondencia, código 126PA06-PR08.
* Cronograma de visitas de seguimiento 2017.
* Plataforma SUIT: http://www.suit.gov.co/inicio</t>
  </si>
  <si>
    <t xml:space="preserve">Seguimiento 100%  PQR´s asignadas respondidas
</t>
  </si>
  <si>
    <t>* Cumplimiento de normatividad vigente, mediante el seguimiento a términos de ley contemplados para las peticiones ingresadas a la Entidad, evitando que la misma se vea inmiscuida en procesos de tipo sancionatorio. 
* Visualización de estado actual por dependencia de peticiones asignadas.
* Obtención de  información bajo el cumplimiento de los criterios de  claridad, coherencia, calidez y oportunidad, por parte del ciudadano.
* Desarrollo de estrategias de mejoramiento.</t>
  </si>
  <si>
    <t>* Anexo 6: 126PA06-PR08-M-6 - Asignación de peticiones.
* Reportes mensuales de seguimiento a las respuestas de peticiones 
* Informe mensual de seguimiento a peticiones
* Informe de seguimiento a los criterios de claridad, calidez, coherencia, oportunidad.
* Reporte FOREST (sábana SDQS)</t>
  </si>
  <si>
    <t xml:space="preserve">
Incrementar 90 % la sostenibilidad el SIG en la SDA
</t>
  </si>
  <si>
    <t xml:space="preserve">* El avance en implementación y mantenimiento del Sistema Integrado de Gestión permite estandarización de actividades; el trabajo en los documentos del Sistema de Gestión de Calidad optimiza recursos humanos y físicos.
* Satisfacción de Usuarios, pues la comunicación interna mejora y esto contribuye al fortalecimiento de la confianza de la ciudadanía sobre los servicios que se presta.
* Con la documentación de los procedimientos y registros, se denota organización, control y gestión. 
* Asegura a todos los ciudadanos, usuarios y otras partes, que la entidad desarrolla actividades cumpliendo la legislación y según la metodología de mejora continua.
* Busca un mayor nivel de pertenencia de servidores públicos hacia la Entidad, promueve la participación de los mismos en desarrollo de sus actividades.
* Aumento de la eficacia y eficiencia en gestión de Subsistemas y en consecución de objetivos y metas de Calidad, MECI, medio ambiente, seguridad de la información y salud ocupacional. </t>
  </si>
  <si>
    <t>* Copias de actos  administrativos, oficios y memorandos enviados
* Planes de Trabajo, concertados con los procesos. 
* Correos electrónicos enviados
* Actas de reunión
* La documentación, herramientas de medición y seguimiento establecido en el SIG a través de la intranet y del aplicativo ISOLUCION de la siguiente información: manual de procesos y procedimientos,  encuestas de percepción e indicadores. 
* Evidencias de cumplimiento de acciones, registradas en el sistema ISOLUCION</t>
  </si>
  <si>
    <t xml:space="preserve">Seguimiento 100 % de la Ley 1712 y 1474
</t>
  </si>
  <si>
    <t>Durante el cuarto trimestre del año 2017, se realizó seguimiento a subcategorías  de “Matriz de Cumplimiento y Sostenibilidad de la Ley 1712 de 2014”, como: mecanismos para la atención, localización física, correo electrónico, preguntas frecuentes, glosario, calendario de actividades, misión y visión, objetivos, estrategias, metas, procesos y procedimientos, organigrama, directorio de entidades y agremiaciones, ofertas de empleo, presupuesto general asignado y su ejecución, estados financieros, rendición de cuentas, plan de servicio al ciudadano, plan anticorrupción, informe de gestión, reportes de control interno, planes de mejoramiento, información para población vulnerable, información contractual y su ejecución, plan anual de adquisiciones, trámites y servicios, tablas de retención documental,  mecanismos para presentar PQR´S y sus informes, entre otros; se realizó mantenimiento y seguimiento a los ítems de dicha matriz, implementándose 28 ítems en total para lograr la implementación total de los mismo, lo que nos permite afirmar que la SDA cumple con los requisitos de la Ley de Transparencia.  Se realizó seguimientos al Plan Anticorrupción y Atención al Ciudadano; se verificó que sus componentes (mapas de riesgo de corrupción, anti-trámites, rendición de cuentas, atención al ciudadano, transparencia y acceso a la información y gestión ética), cumplieran con los  reportes de avance de cada área, encontrando que las actividades llegaron a un 100% de ejecución para este periodo.
Del 11 al 15 de septiembre, se llevó a cabo la Semana de la Ética, con la participación de más de 600 servidores, en las diferentes actividades (dos concursos, un taller-conferencia y clausura). Se entregaron 100 bolsas en cambrel, 30 memorias USB y 50 plantas y se suministraron 550 refrigerios en el taller-conferencia liderado por Yokoy Kengi Díaz, de esta manera, se logró cumplir de manera exitosa el sexto componente del Plan Anticorrupción y Atención al Ciudadano llamado Gestión Ética.</t>
  </si>
  <si>
    <t>Con el seguimiento y monitoreo al cumplimiento de la Ley 1712 de 2014 y 1474 de 2011, la Secretaría Distrital de Ambiente cumple con los mandatos de ley y garantiza, de manera permanente, que los ciudadanos tengan información a la mano y actualizada, útil para su conocimiento y fines pertinentes; así las cosas, la ciudadanía tendrá las herramientas y los canales para comunicarse permanentemente con la Entidad.
El cumplimiento de estas leyes también permitirá que las personas conozcan y hagan seguimiento a las acciones de las autoridades, adicionalmente permitirá fortalecer la confianza entre la sociedad y la comunidad en general y consecuentemente, se fomentará la participación social en las decisiones relacionadas con asuntos públicos.</t>
  </si>
  <si>
    <t xml:space="preserve">* Matriz de Cumplimiento y Sostenibilidad de la Ley 1712 de 2014, Decreto 103 de 2015 y Resolución Mintic 3564 de 2015, con su respectivo seguimiento mensual. 
* Actas de reunión con DPSIA, Control Interno, Corporativa, Control Interno Disciplinario y Subdirección Financiera.
* Auditoría e informes normativos que reposan en el archivo de gestión Oficina de Control Interno y que son publicados en la página web de la SDA (http://www.ambientebogota.gov.co/web/sda/control-interno).
* Página web de la Entidad. Actas de reunión con los gestores de Ética de la Secretaría Distrital de Ambiente (Componente 6 del PAAC). 
* Acta de reunión con la Veeduría Distrital.                                                       </t>
  </si>
  <si>
    <t>Operar un proceso de Direccionamiento Estratégico</t>
  </si>
  <si>
    <t xml:space="preserve">* Archivo físico de Autos y Resoluciones en custodia y base de datos de Actos Administrativos recibidos 
* Expedientes de procesos disciplinarios que incluyen actas de reparto, indagaciones preliminares, actos administrativos, autos, entre otros documentos relacionados 
* Actas de reunión 
* Conceptos escritos 
* Base de datos de control de respuestas a derechos de petición de Concejales, Congresistas, Alcaldías Locales, solicitudes de proposiciones, y solicitudes de comentarios a Proyectos de Acuerdos y de Ley
* Evidencias de publicación de Flash Disciplinarios, registrados en el sistema ISOLUCION </t>
  </si>
  <si>
    <t>TOTAL PROYECTO</t>
  </si>
  <si>
    <t>FORMATO ACTUALIZACIÓN Y SEGUIMIENTO A LAS ACTIVIDADES</t>
  </si>
  <si>
    <t>CÓDIGO Y NOMBRE DE PROYECTO:</t>
  </si>
  <si>
    <t>PROYECTO 1100 - "DIRECCCIONAMIENTO ESTRATÉGICO, COORDINACION, Y ORIENTACIÓN DE LA SECRETARÍA DISTRITAL DE AMBIENTE".</t>
  </si>
  <si>
    <t>2, META DE PROYECTO</t>
  </si>
  <si>
    <t>3, ACTIVIDAD</t>
  </si>
  <si>
    <t>4, SE EJECUTA CON RECURSOS DE:</t>
  </si>
  <si>
    <t>5, PONDERACIÓN HORIZONTAL AÑO: 2017</t>
  </si>
  <si>
    <t xml:space="preserve">6,PONDERACIÓN VERTICAL </t>
  </si>
  <si>
    <t>DESCRIPCIÓN DE LA ACTIVIDAD 3 TRIMESTRE</t>
  </si>
  <si>
    <t>4,1 VIGENCIA</t>
  </si>
  <si>
    <t>4,2 RESERVA</t>
  </si>
  <si>
    <t>VARIABLES</t>
  </si>
  <si>
    <t>Ene</t>
  </si>
  <si>
    <t>Feb</t>
  </si>
  <si>
    <t>Mar</t>
  </si>
  <si>
    <t>Abr</t>
  </si>
  <si>
    <t>May</t>
  </si>
  <si>
    <t>Jun</t>
  </si>
  <si>
    <t>Jul</t>
  </si>
  <si>
    <t>Ago</t>
  </si>
  <si>
    <t>Sep</t>
  </si>
  <si>
    <t>Oct</t>
  </si>
  <si>
    <t>Nov</t>
  </si>
  <si>
    <t>Dic</t>
  </si>
  <si>
    <t>Total</t>
  </si>
  <si>
    <t>6,1 META</t>
  </si>
  <si>
    <t>6,2 ACTIVIDAD</t>
  </si>
  <si>
    <t>Gobierno Abierto y Transparente</t>
  </si>
  <si>
    <t xml:space="preserve">
Mantener 1 Sistema de Control Interno</t>
  </si>
  <si>
    <t>Ejecutar Auditorías Internas de Gestión y del Sistema Integrado de Gestión</t>
  </si>
  <si>
    <t>X</t>
  </si>
  <si>
    <t>Programado</t>
  </si>
  <si>
    <t>Ejecución de las auditorías internas, de conformidad con el Programa Anual de Auditorías para la vigencia 2017, correspondientes al cuarto trimestre cuyos informes fueron remitidos a los responsables de los procesos mediante comunicación oficial interna, así: auditorías internas a los procesos Planeación Ambiental (2017IE202637 del 12 de octubre de 2017), Gestión Ambiental y Desarrollo Rural (2017IE230586 del 17 de noviembre de 2017), Direccionamiento Estratégico (2017IE232646 del 20 de noviembre de 2017), Gestión Documental (2017IE202648 del 12 de octubre de 2017), Control y Mejora (2017IE218414 del 2 de noviembre de 2017) y auditoría al Comité de Conciliación y Acción de Repetición (2017IE250725 del 11 de diciembre de 2017). Se remitió el informe consolidado al Subsecretario General y de Control Disciplinario, mediante memorando 2017IE239875 del 28 de noviembre de 2017.</t>
  </si>
  <si>
    <t>Ejecutado</t>
  </si>
  <si>
    <t>Realizar evaluación de riesgos institucionales</t>
  </si>
  <si>
    <t>De conformidad con lo establecido en el Plan de Acción de la Oficina de Control Interno - vigencia 2017, se realizó el tercer seguimiento y evaluación de las acciones preventivas formuladas para el manejo de los 42 riesgos definidos, así como la verificación de la materialización efectiva de los mismos. Los resultados y recomendaciones frente a la administración de dichos riesgos, se presentaron a los responsables de proceso mediante comunicación oficial interna (radicado 2017IE229973 del 17 de noviembre de 2017).  A partir de las evaluaciones efectuadas por la OCI a la administración de los riesgos en la SDA, se pudo evidenciar la aplicación de los métodos de control establecidos por los procesos para prevenir o mitigar los riesgos y eficacia de los mecanismos de monitoreo de la materialización del riesgo; se recomendó evaluar la conveniencia de definir controles y acciones desde cada proceso para la administración de los riesgos transversales.</t>
  </si>
  <si>
    <t>Realizar seguimiento a los planes de mejoramiento por procesos de la entidad</t>
  </si>
  <si>
    <t>La Oficina de Control Interno, en su función de evaluación y seguimiento, establecida en el artículo 3º del Decreto Nacional N° 1537 de 2001 y de conformidad con el Plan de Acción para la vigencia 2017, programó el tercer seguimiento al cumplimiento de las acciones de los Planes de  Mejoramiento por Procesos, el cual fue comunicado a través de memorando 2017IE180990  del 15 de septiembre de 2017. Como resultado de la evaluación al cumplimiento de los planes de mejoramiento de la SDA, se estableció el avance de 123 acciones entre correctivas y de mejora, el   cumplimiento a 35 acciones y la necesidad de reformular 9, teniendo en cuenta que se superó la fecha de terminación programada. Así mismo, se presentaron las observaciones y recomendaciones para el fortalecimiento del Sistema Integrado de Gestión. El informe con los resultados del seguimiento se comunicó a los responsables de proceso, mediante comunicación oficial interna (Radicado 2017IE229973 del 17 de noviembre de 2017).</t>
  </si>
  <si>
    <t>Elaborar y presentar informes normativos</t>
  </si>
  <si>
    <t>Para el cuarto trimestre de 2017, se presentaron los  siguientes informes: diagnóstico para la implementación del Modelo Integrado de Planeación y Gestión-MIGP (diligenciamiento del aplicativo FIRAG II - http://www.funcionpublica.gov.co/ ), seguimiento al Estado de Control Interno de esta entidad - Informe Pormenorizado (Reporte Noviembre, publicado en link  http://www.ambientebogota.gov.co/web/sda/control-interno),  seguimiento a Directrices para Prevenir Conductas Irregulares sobre Incumplimiento de Manuales de Funciones y de Procedimientos y Pérdida de Elementos y Documentos Públicos (2017IE226651  del 14 de noviembre de 2017) y seguimiento y recomendaciones orientadas al cumplimiento de las metas del Plan de Desarrollo a cargo de la Entidad ( Reporte octubre - diligenciamiento aplicativo Secretaría General).</t>
  </si>
  <si>
    <t xml:space="preserve">Sostenibilidad en la operación y funcionamiento de los puntos de atención al ciudadano de la SDA
</t>
  </si>
  <si>
    <t>Visitas de seguimiento trimestral a la operación de los diferentes puntos de atención</t>
  </si>
  <si>
    <t>Entrenar, capacitar y fortalecer en los temas relacionados con la normatividad, procedimientos, aspectos técnicos, políticas y lineamientos para la atención al ciudadano y prestación de servicios de la SDA</t>
  </si>
  <si>
    <t>Seguimiento a la gestión de los puntos de atención de Atención al ciudadano:
- Realizar el seguimiento y control mensual al 100% de la correspondencia  externa enviada de la SDA.
- Seguimiento a la creación de terceros.
- Seguimiento a la gestión operativa de las ventanillas atención.</t>
  </si>
  <si>
    <t>Adelantar las gestiones interinstitucionales que sean requeridas</t>
  </si>
  <si>
    <t>En el cuarto trimestre de 2017, se asistió a mesa de trabajo programada con Veeduría Distrital, en la cual se realizó retroalimentación de la evaluación realizada al servicio prestado por la SDA a la ciudadanía, la cual arrojó un 82,13% de cumplimiento en la línea “Cualificación de Equipos de Trabajo” y un 100% de cumplimiento en la línea de “Transparencia Activa”; a su vez, se identificaron aspectos a mejorar en procura de garantizar un servicio de calidad a la ciudadanía.
Durante la vigencia 2017, se asistió mesas de trabajo y espacios de entrenamiento con Entidades de orden nacional, como el Departamento Administrativo de la Función Pública, con quien se realizó seguimiento a la inscripción y racionalización de trámites en el Sistema Único de Información de Trámites (SUIT) y seguimiento al Plan Anticorrupción y de Atención al Ciudadano (PAAC).</t>
  </si>
  <si>
    <t>Gestión y actualización de:
Guía de trámites y servicios,
Mapa callejero
Gestión y actualización del Sistema Único de Información de Trámites - SUIT
Racionalización de los trámites</t>
  </si>
  <si>
    <t>Durante el cuarto trimestre del año 2017,  se efectuó  revisión, verificación, validación y actualización de la información publicada en la Guía de Trámites y Servicios, en lo concerniente al marco normativo, formatos y listas de requisitos; adicionalmente se incluyó un nuevo trámite: "Permiso de Recolección de Especímenes de Especies Silvestres de la Diversidad Biológica con Fines de Investigación Científica No Comercial", consolidando así un total de 44 trámites y servicios disponibles a la ciudadanía.
En relación con las actividades anteriormente mencionadas, se emitieron certificados de confiabilidad de manera mensual a la Dirección del Sistema Distrital de Servicio a la Ciudadanía, cumpliendo de esta manera con la Circular 131 de 2013, en la cual se garantiza que la totalidad de la información relacionada con trámites y servicios, publicada se encuentre validada y actualizada.
 Durante el cuarto trimestre del 2017, se efectuó la revisión, verificación y actualización tecnológica y administrativa de los 20 trámites inscritos en el SUIT- Sistema único de Información y Trámites, incluyendo las coordenadas del nuevo punto de atención Súper CADE Engativá. En conclusión, se racionalizaron los 20 trámites inscritos.</t>
  </si>
  <si>
    <t>Adelantar los informes periódicos de competencia de Servicio al Ciudadano</t>
  </si>
  <si>
    <t>Durante el cuarto trimestre del 2017, se llevó a cabo seguimiento a los canales de atención de la SDA, a través de informe de gestión, el cual consolida los datos remitidos por cada uno de los puntos, mediante el formato 126PA06-PR08 M-3 "Registro y Control de Servicio al Ciudadano en la SDA", consolidando así datos frente a la cantidad de usuarios atendidos por canal de atención, número de radicaciones realizadas, número de liquidaciones efectuadas, número de asesorías brindadas y temáticas de consulta.
Por otra parte, se llevó a cabo informe de satisfacción con el servicio recibido, a través de la tabulación y análisis del formato 126PA06-PR08-M-4 "Encuesta de Percepción y Satisfacción del Servicio Prestado"; dichas encuestas se aplicaron en los 8 puntos de atención presencial manejados por la Entidad.</t>
  </si>
  <si>
    <t>Revisión y Verificación del cuarto componente del Plan Anticorrupción "Mecanismos para mejorar la Atención Ciudadana"</t>
  </si>
  <si>
    <t>Adelantar y hacer seguimiento a las encuestas de satisfacción del servicio</t>
  </si>
  <si>
    <t>Verificar que la Página Web se encuentre actualizada con la información asociada con el servicio al ciudadano y los puntos donde hace presencia la Secretaria Distrital de Ambiente</t>
  </si>
  <si>
    <t>Durante el cuarto trimestre del 2017, se verificó, actualizó y validó la Página Web de la Entidad, en la sección Servicio al Ciudadano, con el fin de garantizar que la información publicada de los 8 puntos de atención presencial, trámites y servicios de la Entidad, se encuentre actualizada.
Adicionalmente se reportó el traslado del Instituto Distrital de Protección y Bienestar Animal en la página Web de la Entidad, a través de un Banner informativo. “Se informa a toda la ciudadanía, que por medio del Decreto 546 de 2016, se creó en Bogotá el Instituto Distrital de Protección y Bienestar Animal, el cual se encuentra ubicado en la calle 116 No. 70 G -82, allí se recibirán las solicitudes sobre fauna doméstica, quejas por maltrato animal y todo lo relacionado con el bienestar y protección animal.”</t>
  </si>
  <si>
    <t>Realizar el seguimiento y control mensual al 100% de las asignaciones en el sistema de correspondencia al interior de la entidad</t>
  </si>
  <si>
    <t>Seguimiento al 100% de las PQR asignadas respondidas</t>
  </si>
  <si>
    <t>Realizar el seguimiento al trámite y cierre del 98% de las PQR´s allegadas a la SDA en el marco de las leyes y políticas institucionales de Atención al Ciudadano</t>
  </si>
  <si>
    <t>Realizar seguimiento a la calidad, calidez y oportunidad de la respuesta dada por cada una de las áreas de la entidad</t>
  </si>
  <si>
    <t>Incrementar 90 % la sostenibilidad el SIG en la SDA</t>
  </si>
  <si>
    <t>Hacer seguimiento de la implementación del MECI:2014</t>
  </si>
  <si>
    <t>Se realizó la actualización permanente del aplicativo ISOLUCION con las siguientes actividades: cargue de los productos mínimos del Modelo Estándar de Control Interno (resultados informe ejecutivo anual realizado ante el DAFP, informe ejecutivo anual MECI año 2016, reporte de productos no conformes, informe "Encuesta Percepción del Proceso de Evaluación Control y Seguimiento", correspondiente al primer trimestre año 2017, informe "Encuestas de Percepción Atención al Ciudadano", informe "Autoevaluación de la Gestión de los meses de marzo y abril año 2017", documentos de formulación de proyectos de inversión (fichas EBI,  planes de acción, formulación), cartilla de inducción y reinducción, informe de gestión "Plan Institucional de Capacitación año 2016", informe "Plan de Bienestar e Incentivos año 2015", Plan Institucional de Capacitación año 2017, Plan Institucional de Incentivos año 2017).
Conforme con la revisión de la información publicada en el módulo MECI del programa ISOLUCION, frente a la normatividad vigente, se alineó con los requerimientos definidos por el DAFP los cuales no contemplan, en el módulo de Talento Humano, registro de ”Instancias de Gestión”, Plan de Capacitación, Inducción y Reinducción. Lo anterior será publicado individualmente en el proceso de Gestión de Talento Humano.</t>
  </si>
  <si>
    <t>Actualización del nomograma de la SDA</t>
  </si>
  <si>
    <t>En el transcurso de cuarto trimestre de 2017, al igual que durante el resto de la vigencia, se realizaron los ajustes a nomogramas, conforme con la revisión realizada a los procesos y procedimientos del Sistema Integrado de Gestión, actividad en la cual se identificaron las normas que se encontraban derogadas en su totalidad y parcialmente.
Se revisaron más de 50 resoluciones relacionadas con aprobación, modificación o derogación de procedimientos del SIG; se ha actualizado en ISOLUCION la vigencia de las normas con las que se ha trabajado.
Se realizó actualización de normogramas de los procedimientos pertenecientes a procesos de Participación y Educación Ambiental, Gestión Ambiental y Desarrollo Rural, Planeación Ambiental, Gestión de Recursos Financieros y Gestión de Talento Humano. Adicionalmente, en la matriz de requisitos legales en Seguridad y Salud en el Trabajo, se realizó el despliegue de los artículos que estaban pendientes por identificar del Decreto Ley 1072 de 2015.</t>
  </si>
  <si>
    <t>Seguimiento al cumplimiento de los planes de mejoramiento y plan de manejo de riesgos</t>
  </si>
  <si>
    <t>Durante el cuarto trimestre 2017, se revisó el cargue de las acciones preventivas relacionadas con los riesgos de todos los  procesos, se realizó el seguimiento al cumplimiento del plan de mejoramiento de procesos, para lo cual se efectuaron reuniones de trabajo con los enlaces del SIG a fin de validar la evidencias de las acciones, apoyando a los mismos en el cargue de la información en el aplicativo ISOLUCION. Adicionalmente, como estrategia de control, se enviaron correos internos a los enlaces para dar cumplimiento al reporte en el aplicativo ISOLUCION. 
Se  actualizó el plan de emergencias en un 80%, en cumplimiento de la Resolución 004 del 2009 de FOPAE y se generaron los formatos de planeación y evaluación de simulacros. 
Se incluyeron los peligros que estaban pendientes por identificar en la matriz de peligros y se realizaron visitas de seguimiento para validar la información. 
Se actualizó la matriz de requisitos legales y se incluyó en el procedimiento, la metodología de evaluación legal. 
En Seguridad y Salud en el Trabajo se tienen en desarrollo: los programas de Vigilancia Epidemiológica y Riesgo Psicosocial para los funcionarios; y en proceso de revisión, el manejo que se le va a dar a los contratistas.
Se integró el procedimiento de reporte de incidentes y de investigación con el fin de mejorar el flujo de proceso para ambas actividades.</t>
  </si>
  <si>
    <t>Socialización y sensibilización de todos los procedimientos y lineamientos de los Subsistemas del SIG</t>
  </si>
  <si>
    <t>De acuerdo al Plan de Sensibilización del Sistema Integrado de Gestión, formulado en el mes de abril y dando cumplimiento con el cronograma establecido, durante el cuarto trimestre de la vigencia 2017, se trabajaron tales como: Subsistema de Control Interno (productos mínimos, autoevaluación, bienestar, reuniones efectivas – Octubre) y Subsistema de Responsabilidad Social (iniciativas de responsabilidad social - Noviembre).
Adicionalmente se socializó a los enlaces del SIG, el diligenciamiento del cuadro de Caracterización Documental, Índice de información Clasificada y Reserva e Inventario de Activos de Información.</t>
  </si>
  <si>
    <t>Actualización de los procedimientos y demás documentos en el aplicativo ISOLUCION</t>
  </si>
  <si>
    <t>Se implementó el Plan de Trabajo para la vigencia 2017, concertado con cada uno de los enlaces de los procesos del SIG; durante el último trimestre 2017, se aprobaron las caracterizaciones de los procesos de Gestión de Recursos Financieros y Gestión de Talento Humano.
En el proceso Evaluación Control y Seguimiento, se actualizaron 33 procedimientos de los cuales 6 son de la Dirección de Control Ambiental, 6 de la Subdirección de Calidad del Aire, 6 de la Subdirección de Control Ambiental al Sector Publico, 12 de la Subdirección del Recurso Hídrico y del Suelo y 3 de la Subdirección de Silvicultura; se actualizaron 19 procedimientos y se crearon 7, pertenecientes al proceso de Gestión Ambiental y Desarrollo Rural; se actualizaron 4 procedimientos pertenecientes al proceso de Participación y Educación Ambiental; y se actualizaron 6 procedimientos pertenecientes al proceso de Planeación Ambiental.</t>
  </si>
  <si>
    <t>Preparación y atención de auditorías de entes externos</t>
  </si>
  <si>
    <t>Se contrató la auditoría de seguimiento  No. 1, a la certificación ISO 14001 (Contrato No. 20171311 del 27 de septiembre), la cual se efectuó del 24 al 27 de octubre de 2017. Adicionalmente, se contrató la auditoría de recertificación de ISO 9001:2015 NTCGP 1000:2009, la cual se llevó a cabo entre el 11 y 14 de diciembre. En ambas auditorías el resultado fue el mantenimiento de las certificaciones.</t>
  </si>
  <si>
    <t>Ajuste de documentación del SIG de la SDA con el fin que se apliquen los lineamientos entregados por la Secretaría General frente a la implementación de la norma NTD</t>
  </si>
  <si>
    <t>Con el fin de documentar las mejoras relacionadas con la alineación de la documentación de todos los subsistemas que conforman el SIG y a su vez con la implementación de los lineamientos entregados por la Secretaría General, frente a la implementación de la norma NTD, durante el último trimestre del 2017, se actualizó el procedimiento de Control de Documentos Externos - Normograma y el procedimiento de Control de la Información Documentada del Sistema Integrado de Gestión-SIG, del proceso de Gestión Documental.</t>
  </si>
  <si>
    <t>Verificación del desempeño del Subsistema de Seguridad de la Información</t>
  </si>
  <si>
    <t>Durante el último trimestre del 2017, se realizó la verificación del desempeño del Subsistema de Gestión de Seguridad de la Información, lo cual se llevó a acabo analizando el avance del plan de trabajo y como insumo, se tuvo en cuenta el reporte de avance a la Alta Consejería para las TIC. El proceso anterior arrojó una calificación avanzada del Subsistema (62.4%), y reconocimiento distrital como la entidad con mayor avance de la implementación del Modelo de Seguridad Para la Información.</t>
  </si>
  <si>
    <t>Verificación del desempeño del Subsistema de Responsabilidad Social</t>
  </si>
  <si>
    <t>Se efectuaron dos reuniones con la Dirección de Gestión Ambiental, así  mismo los procesos entregaron, junto con la información para la Revisión por la Dirección, el diagnóstico del Subsistema el cual fue aprobado en dicha reunión, el 19 de diciembre del año en curso. El diagnóstico arrojó el plan de acción de responsabilidad social para la vigencia 2018 con una meta de ejecutar el 70% de las acciones establecidas
Por otro lado, en los procedimientos actualizados, se incluyó un lineamiento de este Subsistema.</t>
  </si>
  <si>
    <t>Verificación del desempeño del Subsistema de Seguridad y Salud en el Trabajo</t>
  </si>
  <si>
    <t>En el último trimestre del 2017,  se revisaron y aprobaron los procedimientos “Identificación de Peligros” y “Evaluación y Valoración de Riesgos”, y se revisó el procedimiento “Notificación e investigación de incidentes, accidentes y enfermedades laborales”. Por otra parte, se identificaron los requisitos legales aplicables al SIG y se realizó el levantamiento de la información para la construcción de las matrices de identificación de peligros, valoración del riesgo y determinación de controles, de la sede principal y demás sedes.
Lo anterior, con base en el "Plan de Mejoramiento pre-auditoria SST", formulado con el fin de realizar el análisis de 47 hallazgos detectados en la pre-auditoria al Sistema de Seguridad y Salud en el Trabajo.</t>
  </si>
  <si>
    <t>Revisión por la Dirección</t>
  </si>
  <si>
    <t>Se realizó el comite de Revisión por la Dirección, el día 19 de diciembre de 2017; se consolidó el informe y presentaciones enviadas por cada proceso, se elaboró el acta de la reunión y la comunicación oficial interna de análisis de las acciones de mejora; en dicha Revisión, se presentó el informe de auditorías internas realizadas en la vigencia, resultado de análisis de encuentas de percepción a procesos misionales, conformidad del producto o servicio, desempeño de la seguridad y salud en el trabajo, desempeño de la seguridad de la información, resultados de la refernciación competitiva, cambios que podrían afectar el SIG y recomendacio0nes para la mejora.</t>
  </si>
  <si>
    <t>Revisión y actualización del mapa y plan de manejo de riesgos</t>
  </si>
  <si>
    <t>Se realizó presentación y se convocó a reunión a responsables de proceso e integrantes del equipo operativo del SIG o los funcionarios designados, dando directrices para el tratamiento y manejo de riesgos, para la actualización de:  DOFA, matriz de aspectos e impactos ambientales, panorama de riesgos y mapa de riesgos. Se elaboró cronograma con líderes de procesos, con le fin de definir riesgos para la vigencia 2018.</t>
  </si>
  <si>
    <t>Seguimiento 100% de la Ley 1712 Y 1474</t>
  </si>
  <si>
    <t>Garantizar que los mecanismos de contacto con el sujeto obligado y la información de interés de la ciudadanía estén debidamente publicados en el botón de transparencia y acceso a la información</t>
  </si>
  <si>
    <t>Durante el cuarto trimestre de 2017, se garantizó a través de monitoreos mensuales, que los mecanismos de contacto de la SDA con la ciudadanía y la información de interés de ésta, estuviesen debidamente publicados en el botón de transparencia. Como consecuencia de lo anterior, se implementó  un (1)  ítem, relacionado con el link al formulario electrónico, cumpliendo con el ítem 10 de la “Matriz de Cumplimiento y Sostenibilidad de la Ley 1712 de 2014”, Decreto 103 de 2015 y Resolución MinTic 3564 de 2015 y de esta manera,  se pudo  concluir que se implementó el 100% de los ítems y requisitos de la Matriz de cumplimiento de la Ley de Transparencia, garantizando el acceso a la información por parte de la ciudadanía.</t>
  </si>
  <si>
    <t>Verificar que la información  relacionada con la estructura orgánica y la normatividad de la Entidad esté publicada en el botón de Transparencia y Acceso a la Información</t>
  </si>
  <si>
    <t>Durante el cuarto trimestre de 2017, se verificó que la información relacionada con la estructura orgánica (directorio de información de servidores públicos y contratistas, directorio de entidades, ofertas de empleo de la SDA, directorio de agremiaciones y otros grupos de interés) y la normatividad de la Entidad, continuara publicada en el botón de transparencia de la página web de la Entidad a través de monitoreos mensuales, de esta manera se evidencia el cumplimiento de la normatividad vigente con relación a todos los temas de la Ley de Transparencia (Ley1712 de 2014).</t>
  </si>
  <si>
    <t>Salvaguardar que el presupuesto y la planeación de la Entidad estén contenidas en el botón de transparencia y acceso a la información</t>
  </si>
  <si>
    <t xml:space="preserve">Durante el cuarto trimestre de 2017, se salvaguardó, a través de monitoreos mensuales, que  la  ejecución presupuestal histórica anual, el presupuesto general asignado, los estados financieros,  las políticas lineamientos y manuales, el plan de gasto público, los programas y proyectos en ejecución, metas objetivos e indicadores de gestión, la participación en la formulación de políticas y las áreas responsables de la orientación y vigilancia para su cumplimiento, estén contenidos en el botón de Transparencia y Acceso a la Información de la página Web de la Entidad.  </t>
  </si>
  <si>
    <t>Verificar que la información contractual, de control de trámites y servicios e instrumentos de gestión de información publica estén publicados en el botón de Transparencia y Acceso a la Información</t>
  </si>
  <si>
    <t>Durante el cuarto trimestre de 2017, se verificó que la información de reportes de control interno, planes de mejoramiento, informes de gestión, entes de control que vigilan a la entidad, información para población vulnerable, la defensa judicial de la Entidad,  toda la información relacionada con la contratación de la SDA ( publicación de la ejecución de los contratos,  plan anual de adquisiciones),  trámites y servicios e instrumentos de gestión de información pública (registros de activos de información, índice de información clasificada y reservada), estuviese publicada en el botón de Transparencia y Acceso a la Información de la página web de la Entidad; se consolidó y publicó la información correspondiente al ítem 107 " Enlace al sitio web del organismo de control en donde se encuentren los informes que éste ha elaborado sobre la Entidad".</t>
  </si>
  <si>
    <t>Hacer seguimiento al cumplimiento de los componentes del Plan Anticorrupción y de Atención al Ciudadano 2017, al interior de la Entidad</t>
  </si>
  <si>
    <t>Durante el cuarto trimestre de 2017, se realizó el seguimiento a la implementación de la Ley 1474 de 2011  en la página web de la Entidad, cumpliendo con los términos legales y los requerimientos de ley. Los aspectos que se evaluaron en el Plan Anticorrupción fueron: mapas de riesgo de corrupción, anti-trámites, rendición de cuentas, atención al ciudadano, transparencia y acceso a la información y gestión ética, revisando que en cada componente se fuera cumpliendo con las metas pactadas y que las acciones programadas por cada área llegaran a término.</t>
  </si>
  <si>
    <t>Gestionar los Actos administrativos en custodia de la Subsecretaría</t>
  </si>
  <si>
    <t>Promoción y afianzamiento de los valores éticos institucionales y fortalecimiento de la gestión ética</t>
  </si>
  <si>
    <t>Adelantar acciones preventivas disciplinarias</t>
  </si>
  <si>
    <t>Actualizar y mantener la plataforma del SIDD, y el 100% de los expedientes físicos de la oficina</t>
  </si>
  <si>
    <t>Coordinar procesos misionales y proyectos estratégicos para la administración distrital</t>
  </si>
  <si>
    <t>Atender y gestionar la respuesta del 100% de los derechos de petición, radicados en la SDA por parte de concejales, congresistas, y alcaldías locales</t>
  </si>
  <si>
    <t>Dar respuesta oportuna al 100% de las proposiciones, radicadas en la SDA por parte del Concejo de Bogotá y el Congreso de la República</t>
  </si>
  <si>
    <t>Asistir al 100% de los comités de seguimiento estratégico, realizados por la Secretaría Distrital de Gobierno</t>
  </si>
  <si>
    <t>Atender el 100% de los requerimientos sobre comentarios de proyectos de acuerdo y proyectos de ley, radicados por la Secretaría Distrital de Gobierno a la Secretaría Distrital de Ambiente</t>
  </si>
  <si>
    <t>TOTAL PONDERACIÓN</t>
  </si>
  <si>
    <t>FORMATO DE  ACTUALIZACIÓN Y SEGUIMIENTO A LA TERRITORIALIZACIÓN DE LA INVERSIÓN</t>
  </si>
  <si>
    <t>PROYECTO:</t>
  </si>
  <si>
    <t>PERIODO:</t>
  </si>
  <si>
    <t>1, COD. META</t>
  </si>
  <si>
    <t>2, META PROYECTO</t>
  </si>
  <si>
    <t>3, NOMBRE -PUNTO DE INVERSIÓN (LOCALIDAD, ESPECIAL, DISTRITAL)</t>
  </si>
  <si>
    <t>4, VARIABLE</t>
  </si>
  <si>
    <t>5, PROGRAMACIÓN-ACTUALIZACIÓN</t>
  </si>
  <si>
    <t>6, ACTUALIZACIÓN</t>
  </si>
  <si>
    <t>7, SEGUIMIENTO META</t>
  </si>
  <si>
    <t>8, LOCALIZACIÓN GEOGRÁFICA</t>
  </si>
  <si>
    <t>9,  POBLACIÓN</t>
  </si>
  <si>
    <t>6,1 ACTUALIZACIÓN MARZO</t>
  </si>
  <si>
    <t>6,2 ACTUALIZACIÓN JUNIO</t>
  </si>
  <si>
    <t>6,3 ACTUALIZACIÓN SEPTIEMBRE</t>
  </si>
  <si>
    <t>6,4 ACTUALIZACIÓN DICIEMBRE</t>
  </si>
  <si>
    <t>7,1 SEGUIMIENTO MARZO</t>
  </si>
  <si>
    <t>7,2 SEGUIMIENTO JUNIO</t>
  </si>
  <si>
    <t>7,3 SEGUIMIENTO SEPTIEMBRE</t>
  </si>
  <si>
    <t>7,4 SEGUIMIENTO DICIEMBRE</t>
  </si>
  <si>
    <t>8,1 LOCALIDADES</t>
  </si>
  <si>
    <t>8,2 UPZ</t>
  </si>
  <si>
    <t>8,3 BARRIO</t>
  </si>
  <si>
    <t>8,4 PUNTO, LÍNEA O POLÍGONO</t>
  </si>
  <si>
    <t>8,5 ÁREA DE INFLUENCIA</t>
  </si>
  <si>
    <t>9,1 NUMERO DE HOMBRES</t>
  </si>
  <si>
    <t>9,2 NUMERO DE MUJERES</t>
  </si>
  <si>
    <t xml:space="preserve">NUMERO INTERSEXUAL </t>
  </si>
  <si>
    <t>9,3 GRUPO ETARIO</t>
  </si>
  <si>
    <t>9,4 CONDICION POBLACIONAL</t>
  </si>
  <si>
    <t>9,6 TOTAL POBLACIÓN
PERSONAS/CANTIDAD</t>
  </si>
  <si>
    <t xml:space="preserve">Distrtial. 
Descripción: :
Procesos de la Entidad.  Realizar evaluacion y seguimiento a la gestion y procesos institucionales de la SDA. </t>
  </si>
  <si>
    <t>Magnitud Vigencia</t>
  </si>
  <si>
    <t>Distrito Capital</t>
  </si>
  <si>
    <t>Chapinero</t>
  </si>
  <si>
    <t>Chapinero Central</t>
  </si>
  <si>
    <t xml:space="preserve">Avenida Caracas N° 54 - 38   </t>
  </si>
  <si>
    <t xml:space="preserve">Desde este punto de inversión no se hace identificación de genero </t>
  </si>
  <si>
    <t>No identofoca</t>
  </si>
  <si>
    <t>Desde nuestra compencia no se hace distinción para los grupos Etareos</t>
  </si>
  <si>
    <t>Todos los Grupos</t>
  </si>
  <si>
    <t>No Identifica Grupos Etnicos</t>
  </si>
  <si>
    <t>Recursos Vigencia</t>
  </si>
  <si>
    <t>Magnitud Reservas</t>
  </si>
  <si>
    <t>Reservas Presupuestales</t>
  </si>
  <si>
    <t xml:space="preserve">Dirección:  Entidad.Seguimiento al 100% de las PQR asignadas respondidas por la SDA.
Descripción:   Oportunidad y calidad de las respuestas de PQR dadas por la entidad. </t>
  </si>
  <si>
    <t xml:space="preserve">Dirección: Entidad.   SIG de la Entidad.
Descripción:  Acciones para la implementacion y desarrollo del SIG en la Entidad. </t>
  </si>
  <si>
    <t>Dirección: Cumplimiento  del Plan Anticorrupcion y de atencion al ciudadano 2017  en la Entidad. MPI5.</t>
  </si>
  <si>
    <t>Dirección: Entidad. 
 Gestion del Medio ambiente del Distrito Capital.
Descripción:  Atender, gestionar, manejar y coordinar los procesos misionales y proyectos para la administracion del medio ambiente distrital.</t>
  </si>
  <si>
    <t>Distrito Capital - Chapinero
Descripción: Mantener como mínimo 8 puntos habilitados de atención al ciudadano</t>
  </si>
  <si>
    <t>Punto de Inversión Bosa</t>
  </si>
  <si>
    <t>Bosa</t>
  </si>
  <si>
    <t>Apogeo</t>
  </si>
  <si>
    <t>Olarte</t>
  </si>
  <si>
    <t>Avenida Calle 57 R SUR # 72 D - 12</t>
  </si>
  <si>
    <t>Punto de Inversión Kennedy</t>
  </si>
  <si>
    <t>Kennedy</t>
  </si>
  <si>
    <t xml:space="preserve">
 Gran Britalia</t>
  </si>
  <si>
    <t>Tintalito</t>
  </si>
  <si>
    <t xml:space="preserve">
Av Carrera 86 No. 43 - 55 Sur</t>
  </si>
  <si>
    <t>Punto de Inversión Fontibón</t>
  </si>
  <si>
    <t>Fontibón</t>
  </si>
  <si>
    <t>Fontibon</t>
  </si>
  <si>
    <t>Zona Franca</t>
  </si>
  <si>
    <t>Diagonal 16 No. 104 51</t>
  </si>
  <si>
    <t>Punto de Inversión Suba</t>
  </si>
  <si>
    <t>Suba</t>
  </si>
  <si>
    <t>El Pino</t>
  </si>
  <si>
    <t>Calle 145 No. 103B 90</t>
  </si>
  <si>
    <t>Punto de Inversión Teusaquillo</t>
  </si>
  <si>
    <t>Teusaquillo</t>
  </si>
  <si>
    <t>Quinta Paredes</t>
  </si>
  <si>
    <t>Carrera 30 No. 25-90 supercade CAD</t>
  </si>
  <si>
    <t>Punto de Inversión Puente Aranda</t>
  </si>
  <si>
    <t>Puente Aranda</t>
  </si>
  <si>
    <t>Muzu</t>
  </si>
  <si>
    <t>Ospina Perez Sur</t>
  </si>
  <si>
    <t xml:space="preserve">Carrera 51F No. 43 - 50 Sur </t>
  </si>
  <si>
    <t>Punto de Inversión Engativa</t>
  </si>
  <si>
    <t>Engativá</t>
  </si>
  <si>
    <t>Villa Gladys</t>
  </si>
  <si>
    <t>Transversal 113b # 66-54</t>
  </si>
  <si>
    <t>Punto de Inversión Usaquén</t>
  </si>
  <si>
    <t>Usaquén</t>
  </si>
  <si>
    <t xml:space="preserve">Toberin </t>
  </si>
  <si>
    <t>El Toberin</t>
  </si>
  <si>
    <t>Carrera 21 # 169 - 62, Centro Comercial Stuttgart. Local 118</t>
  </si>
  <si>
    <t>TOTAL MP1</t>
  </si>
  <si>
    <t>Total Magnitud MP1</t>
  </si>
  <si>
    <t>Total Recursos Vigencia MP1</t>
  </si>
  <si>
    <t>Total Reservas MP1</t>
  </si>
  <si>
    <t>TOTALES - PROYECTO</t>
  </si>
  <si>
    <t>Total Recursos Vigencia - Proyecto</t>
  </si>
  <si>
    <t>Total  Recursos Reservas - Proyecto</t>
  </si>
  <si>
    <t>FORMULACIÓN 2017</t>
  </si>
  <si>
    <t>FORMULACIÓN RESERVAS</t>
  </si>
  <si>
    <t>ACTUALIZACIÓN SEPTIEMBRE</t>
  </si>
  <si>
    <t>Se avanzó con la actualización permanente del aplicativo ISOLUCION, incluyendo capacitaciones de su manejo y se realizó su actualización a versión 4.6, la cual incluye el módulo del SSST, acorde a la norma; se actualizaron 79 documentos, entre caracterizaciones y procedimientos, para los cuales también se revisaron 29 resoluciones relacionadas con su aprobación, modificación o derogación; se realizó seguimiento al Subsistema de Gestión de Seguridad de la Información - SSI, analizando el avance del plan de trabajo y el reporte de avance a la Alta Consejería para las TIC; se realizó seguimiento a la implementación del Subsistema de Seguridad y Salud en el Trabajo - SSST, aprobándose un procedimiento e identificándose matrices de peligro, tanto de la sede principal como de las demás. Se atendieron auditorías de seguimiento No. 1 a ISO 14001 y recertificación ISO 9001 versión 2015, obteniendo el mantenimiento de dichas certificaciones.
En el 2016, se finalizó la homologación de las normas ISO 14001 e ISO 9001 versiones 2015. Durante la vigencia 2017, se apoyó la implementación y seguimiento del SSST, según anexo 1 de la Resolución 1111 de 2017, expedida por el Ministerio de Trabajo, del SSI, adoptando 4 procedimientos, revisando estado de avance de pruebas de efectividad, estratificación de la entidad, indicadores de gestión, plan de comunicación, seguridad en la nube, evidencia digital, continuidad del negocio, entre otros; y para el Subsistema de Gestión Documental - SGD, se efectuó la correlación entre la guía de trámites, Tablas de Retención Documental y procesos del sistema FOREST y se inició la actualización del Cuadro de Caracterización Documental. Se actualizaron 215 documentos (procedimientos, formatos y caracterizaciones) y se realizó cargue de las acciones preventivas de 42 riesgos de los procesos, 19 procedimientos y un instructivo que están en flujo de aprobación, en el sistema ISOLUCION.
Adicionalmente, desde la oficina de Control Interno, se realizaron auditorías a catorce (14) procesos del SIG, la evaluación de la implementación de las acciones preventivas formuladas para el manejo de los 42 riesgos y seguimientos al cumplimiento de las acciones de los Planes de Mejoramiento por Procesos. Por otra parte y como evidencia de la sostenibilidad del SIG desde el área de Atención al Ciudadano y PQR´S, se actualizó el procedimiento “Servicio al Ciudadano y Correspondencia”, mediante Resoluciones 00686 de marzo de 2017 y 3150 de noviembre de 2017; se obtuvo un 93% de satisfacción frente al servicio prestado en los diferentes puntos de atención.
Finalmente, desde el Direccionamiento Estratégico y a través de la custodia de Actos Administrativos, se da cumplimiento a las Tablas de Retención Documental definidas dentro del Subsistema de Gestión Documental y, a través de la oficina de Control Interno Disciplinario, se da cumplimiento legal al proceso "Control Disciplinario".</t>
  </si>
  <si>
    <t>Se actualizaron 79 documentos (procedimientos, formatos y caracterizaciones) y se atendió la auditoría de recertificación de calidad con transición a la ISO 9001:2015 y de seguimiento N° 1 a la ISO 14001; en Seguridad de la Información: adopción de lineamientos de referencia y buenas prácticas para gestión y gobierno, definición y diseño de Arquitectura Empresarial, modelo de gobierno y automatización de nuevos procedimientos; en Seguridad y Salud en el Trabajo: elaboración de matrices de identificación de peligros, visitas para identificar peligros, valorar riesgos y determinar controles a sedes de la SDA; en Responsabilidad Social: aprobación del plan de acción 2018; en Control Interno: seguimiento al módulo MECI y Mapa de Riesgos, Plan de Manejo de Riesgos, Planes de Mejoramiento y DOFA.
En el 2016, se finalizó la homologación de las normas ISO 14001 e ISO 9001 versiones 2015. En 2017, se actualizaron 215 documentos (procedimientos, formatos y caracterizaciones); SGD: apoyo en diligenciamiento de la matriz documental, correlación entre guía de trámites, Tablas de Retención Documental y procesos del sistema FOREST; SSI: avance en implementación de documentación para el Modelo de Seguridad de la Información con calificación del 62.4%; cumplimento a 24 acciones del Plan de Mejoramiento, aprobación del Plan de Emergencias, revisión de metodología del análisis de vulnerabilidad, evaluación de simulacro, diseño del Manual de Contratistas para exámenes médicos ocupacionales; seguimiento vigencias 2016 y 2017, aprobando los planes de acción, del Subs. de Responsabilidad Social. Seguimiento a la implementación de la norma NTD- SIG 001:2011, en el aplicativo de la Alcaldía, se capacitó en formación de auditores y conceptos de las normas (9001,14001, 17025 y 27001,1072), gestión del riesgo y formulación de indicadores, se realizó actualización permanente del aplicativo ISOLUCIÓN (paso de versión 4.3 a 4.6).</t>
  </si>
  <si>
    <t>Durante el cuarto trimestre del 2017, la SDA garantizó la sostenibilidad y funcionamiento de los puntos habilitados, a través de la atención de 29.499 ciudadanos, de los cuales 10.272 fueron atendidos por canal presencial, 4.371 por canal telefónico y 14.856 por el canal virtual.
* Canal presencial: Se brindó atención así: Súper CADE Cra. 30 CAD - 558 ciudadanos; Súper CADE Suba - 211 Ciudadanos; Súper CADE Bosa - 168 ciudadanos; Súper CADE Américas - 174 ciudadanos; CADE Toberín - 176 Ciudadanos; CADE Engativá - 299 ciudadanos, CADE Fontibón - 223 ciudadanos; Sede Principal – 8.408 ciudadanos y Súper CADE móvil-55 ciudadanos. 
El punto de mayor atención a la ciudadanía fue la sede principal de la Entidad, quien registró un  82% del total de los ciudadanos atendidos en el canal presencial, durante este periodo. Se prestó atención en la sede provisional - calle 64 # 15A - 06 (del 24-03-2017 al 22-12-2017) y en la Avenida Caracas No. 54 – 38 desde el 26-12-2017 hasta el 31-12-2017.
* Canal virtual: Durante este trimestre se atendieron un total de 14.856 ciudadanos, quienes realizaron proceso de liquidación y radicación de trámites y servicios parcialmente virtuales; aquellos que la Entidad actualmente tiene habilitados a través de la página web Institucional.
* Canal telefónico: Durante este periodo se atendieron a 4.371 ciudadanos por este medio.</t>
  </si>
  <si>
    <t>Durante el cuarto trimestre del 2017, se realizó visita de seguimiento al Súper CADE Engativá, con el fin de verificar las instalaciones físicas del punto, el funcionamiento de la red de internet y la calidad de atención prestada por el servidor del grupo de Atención al Ciudadano y Correspondencia, designado. 
Durante la vigencia 2017, se realizaron visitas de seguimiento a los puntos de atención manejados por la Entidad: Sede Principal, Súper CADES (Bosa, Carrera 30, Américas, Suba, Engativá) y CADES (Muzú y Toberín), con el fin revisar los siguientes aspectos: condiciones de la infraestructura física, tipos de servicios prestados, calidad del servicio, evaluación del recurso humano bajo criterios como el cumplimiento de horario de atención al ciudadano, manejo de las herramientas FOREST e ISOLUCION, tiempos de espera, manejo de matrices de control del procedimiento asociado, número de ciudadanos atendidos y uso de elementos institucionales, logrando evidenciar lo siguientes resultados:
* Las condiciones de infraestructura física de los puntos de atención son óptimas para prestar el servicio a la ciudadanía.
* Los servicios que se prestan en los puntos de atención visitados son coherentes con el portafolio de trámites y servicios de la Entidad.
* La calidad del servicio está siendo monitoreada en todos los puntos de atención por medio de la encuesta de percepción y satisfacción ciudadana.
* Los tiempos de espera de la ciudadanía, son monitoreados por medio del sistema de asignación de turnos del punto.
* Los servidores de los puntos de atención visitados, se encuentran cumpliendo con el horario de atención establecido y con el uso de elementos instituciones; así mismo, se identificaron dudas frente al diligenciamiento de las matrices de control del procedimiento, para lo cual se realizó retroalimentación en busca de lograr una mejora en la operatividad.</t>
  </si>
  <si>
    <t>Durante el cuarto trimestre del año 2017, se desarrollaron los siguientes entrenamientos en procura de mejorar la atención que se brinda desde cada uno de los canales de atención de la Entidad. 
Octubre 3 – manejo de Digiturno e informes que arroja el sistema
Octubre 26 – manejo integral de residuos
Noviembre 3 – socialización del procedimiento de servicio al ciudadano.</t>
  </si>
  <si>
    <t>Durante el cuarto trimestre del 2017, se llevó a cabo seguimiento al 100% de la correspondencia. Se enviaron 12.873 documentos a la ciudadanía a través del servicio de motorizados, manejado actualmente con la empresa contratista 472. Así mismo, en lo referente a la creación de terceros, se registraron las siguientes cifras durante este periodo: 1.250 terceros creados, 918 terceros modificados y 850 unificados.
Frente al seguimiento de la gestión operativa de las ventanillas de atención, durante el cuarto trimestre del año 2017, se brindó atención a 10.217 ciudadanos, en los diferentes puntos de atención presencial, distribuidos de la siguiente manera: Súper CADE Cra. 30 CAD 558 ciudadanos; Súper CADE Suba 211 Ciudadanos; Súper CADE Bosa 168 ciudadanos; Súper CADE Américas 174 ciudadanos; CADE Toberín 176 Ciudadanos; CADE Engativá 299 ciudadanos, CADE Fontibón 223 ciudadanos; y Sede Principal 8.408  ciudadanos
Frente a la vigencia 2017 la Entidad prestó atención a través de sus ventanillas de atención a 42.607 ciudadanos de la siguiente manera: Súper CADE Cra 30, 1975 ciudadanos; Súper CADE Suba 836 ciudadanos; Súper CADE Bosa 391 ciudadanos; Súper CADE Américas 1018 ciudadanos; CADE Muzú 335 ciudadanos;  CADE Toberín 667 ciudadanos; CADE Engativá 511 ciudadanos, CADE Fontibón 565 ciudadanos; y Sede Principal 36.309 ciudadanos, así mismo se enviaron 45.374 documentos a la ciudadanía y  frente a la gestión de terceros, se crearon 3.500,  modificaron 2.953 y unificaron 3.323.</t>
  </si>
  <si>
    <t>Durante el cuarto trimestre del 2017, se llevó a cabo reporte de actividades ejecutadas en el tercer cuatrimestre de la vigencia en curso, del Plan Anticorrupción y de Atención a la Ciudadanía - PACC, logrando así dar cumplimiento al 100%  de las actividades planteadas en los seis (6) componentes: mapas de riesgo de corrupción, anti-tramites, rendición de cuentas, atención al ciudadano, transparencia y acceso a la información y gestión ética.</t>
  </si>
  <si>
    <t>Durante el cuarto trimestre del año, se llevó a cabo informe y análisis de percepción y satisfacción del servicio prestado por la SDA en los diferentes puntos de atención, a través de la implementación del formato 126PA06-PR08-M-4 “Encuesta de Percepción y Satisfacción del Servicio Prestado", en los puntos de atención presencial. Se llevaron a cabo 860 encuestas en los 8 puntos, en las cuales 827 usuarios manifestaron sentirse satisfechos o muy satisfechos con la atención prestada, ante la pregunta: “¿Se encuentra Usted satisfecho con el servicio prestado por el servidor de la SDA?", logrando así un nivel de satisfacción del 96%, frente al servicio prestado.</t>
  </si>
  <si>
    <t>Durante el cuarto trimestre del año 2017, se realizó seguimiento a 28.391 documentos radicados a través del sistema de correspondencia FOREST, lo cual equivale al 100% de asignaciones realizadas. Dicha acción se llevó a cabo por medio de reporte Forest Scanner, generado diariamente, con el fin de supervisar que los documentos se encuentren completos, digitalizados y direccionados de manera correcta al área competente. Se realizó seguimiento a la totalidad de radicados, distribuidos de la siguiente manera: Despacho 13, Atención al Ciudadano 148, Dirección de Control Ambiental 211 , Dirección de Gestión Ambiental 225, Dirección de Gestión Corporativa 255, Dirección de Planeación y Sistemas de Información Ambiental 344,Dirección Legal Ambiental 1.324 , Subdirección de Calidad del Aire, Auditiva y Visual 2.823, Quejas y Soluciones 1075, Oficina Asesora de Comunicaciones 189, Oficina de Control Interno 247, Oficina de Participación, Educación y Localidades 207, Subdirección Contractual 651 , Subdirección de Control Ambiental al Sector Público 972, Subdirección de Ecosistemas y Ruralidad 261, Subdirección de Ecourbanismo y Gestión Ambiental Empresarial 230, Subdirección de Políticas y Planes Ambientales 169, Subdirección de Proyectos y Cooperación Internacional 625, Subdirección del Recurso Hídrico y del Suelo 1.577, Subdirección de Silvicultura Flora y Fauna Silvestre 1.459, Subdirección Financiera 236, Subsecretaría General y de Control Disciplinario 294, Registros Webfile 14.856.</t>
  </si>
  <si>
    <t xml:space="preserve">Durante el cuarto trimestre del 2017, se recibió, clasificó y asignó un total de 3.837 PQRS, de la siguiente manera: octubre: 1424, noviembre: 1.394, diciembre: 1019; sobre estas peticiones se ha  llevado a cabo el respectivo seguimiento, a través de reportes e informes mensuales. </t>
  </si>
  <si>
    <t>Durante el cuarto trimestre del 2017, se amplió el alcance del informe de claridad, calidez, coherencia y oportunidad, en aspectos como tamaño de la muestra y método de evaluación, lo cual se puede evidenciar en el procedimiento 126PA06-PR08 “Servicio al Ciudadano y Correspondencia” - Resolución 3150 del 3 de noviembre de 2017.
Adicionalmente, se tomó una muestra aleatoria de 355 peticiones de un total de 4.596 peticiones registradas en el SDQS, logrando así un nivel de confianza del 95% y un margen de error del 5%, por tanto se dio cumplimiento a lo establecido en la acción de mejora N° 214, relacionada con seguimiento a la oportunidad de respuestas a PQR´s.</t>
  </si>
  <si>
    <t>Durante el cuarto trimestre del 2017 se mantuvo la prestación del servicio en 8 puntos habilitados por la SDA, atendiendo a 29.499 ciudadanos, 10.272 - canal presencial, 4.371- canal telefónico y 14.856- canal virtual) y se enviaron 12.873 documentos a la ciudadanía.
Como parte de la operación, se incluyó un nuevo trámite en la Guía de Trámites y Servicios Portal Bogotá, sumado a la actualización del marco normativo, formatos y lista de requisitos de la totalidad de los trámites y servicios y la inclusión de un trámite nuevo; productos obtenidos durante los primeros 9 meses de la vigencia.
Adicionalmente se desmontaron del SUIT- Sistema Único de Información y Trámites, dos trámites que la Entidad no está realizando, después de contar con aval del área misional, y se efectuó la revisión, verificación y actualización de 20 trámites inscritos previamente, al igual que la inclusión de las coordenadas del nuevo punto de atención Súper CADE Engativá. 
Se adelantaron procesos de contratación relacionados con la consultoría para el desarrollo de un modelo de servicio de la SDA y adquisición de equipos requeridos para la prestación del servicio en los diferentes puntos de atención, en coherencia al proceso de adecuación de infraestructura física de la sala de atención – sede principal, la cual entró en funcionamiento nuevamente, a partir del 26 de diciembre de la vigencia en curso.
En lo corrido de la vigencia 2017 el grupo Servicio al Ciudadano y Correspondencia atendió un total de 119.808  ciudadanos y reubicó el punto de atención CADE Muzú en el Súper CADE Engativá, por baja afluencia ciudadana.
Se contó con un equipo de trabajo compuesto por: 7 bachilleres, 12 técnicos y 12 profesionales; y se comprometieron recursos en el arriendo de una sede provisional - calle 64 # 15A - 06 (desde 24-03-2017 hasta el 22-12-2017) y en la adquisición de material POP, destinado a la promoción institucional en los puntos de atención y en 10 ferias del servicio al ciudadano.</t>
  </si>
  <si>
    <t>En el cuarto trimestre del año 2017, se clasificó, asignó y realizó seguimiento a un total de 3.787 PQR´S; de igual forma, se llevó a cabo informe de seguimiento mensual e Informe de claridad, calidez, coherencia y oportunidad, los cuales tienen como objetivo elevar el porcentaje de respuestas oportunas, claras y establecer parámetros de transparencia, eficiencia y oportunidad. El grupo de quejas y reclamos contó con 2 profesionales y un técnico, los cuales realizan evaluación, radicación, asignación y seguimiento a los derechos de petición que ingresan a la SDA; y elaboran, analizan y socializan los informes de seguimiento a la claridad, calidez, coherencia y oportunidad.
Respecto a la vigencia 2017, se realizó el seguimiento a las 16.592 PQR´S ingresadas a la Entidad, las cuales fueron direccionadas a las diferentes áreas, teniendo como referencia los plazos establecidos por la Ley 1755 de 2015. Así mismo, la Subsecretaría General y de Control Disciplinario, a través del grupo de Servicio al Ciudadano y Correspondencia, estableció mecanismos de seguimiento, como informes mensuales, con el propósito de evidenciar y minimizar las respuestas fuera de término. De acuerdo a lo anterior, se obtuvieron los siguientes resultados:
* Peticiones con trámite dentro del término: 14.411
* Peticiones con trámite fuera del término: 1.971
* Peticiones sin respuesta en término: 159
* Peticiones sin respuesta fuera de término: 51</t>
  </si>
  <si>
    <r>
      <t xml:space="preserve">La SDA aportó a través de este proyecto a los siguientes cuatro (4) componentes:
1. Control Interno
Se realizaron auditorías a catorce (14) procesos del SIG de la Entidad y al Comité de Conciliación y Acción de Repetición, de conformidad con el Programa Anual de Auditorías Internas 2017. Por otra parte, se realizaron tres seguimientos al cumplimiento de las acciones de los Planes de Mejoramiento por Procesos y tres seguimientos al cumplimiento de las acciones de los Planes de Manejo de Riesgos. Así mismo, se presentaron todos los informes normativos mes a mes.
6. Gobierno en línea
Frente a la herramienta SUIT, una vez inscritos 20 trámites en los primeros 9 meses de la vigencia, se llevó a cabo revisión, verificación y actualización de los mismos; se incluyó un nuevo trámite en la Guía de Trámites y Servicios Portal Bogotá, sumado a  la actualización del marco normativo, formatos y lista de requisitos de la totalidad de los trámites y servicios y la inclusión de un trámite nuevo. 
Durante la vigencia se revisó, verificó, validó y actualizó la información publicada en la Guía de Trámites y Servicios (incluyendo los traslados de la Sede Principal de Servicio al Ciudadano) y se han emitido certificados de confiabilidad de manera mensual a la Dirección del Sistema Distrital de Servicio a la Ciudadanía. 
7. Rendición de cuentas
Seguimiento y monitoreo de la Matriz de Cumplimiento y Sostenibilidad de la Ley de Transparecia, la cual incluye items con el fin de garantizar el buen uso de los recursos y el acceso de la información por parte de la ciudadanía. En la categoría "Mecanismos de Contacto" se implementó un (1)  ítem, relacionado con el link al formulario electrónico de solicitudes, en la categoría "Control" se implementó un (1) ítem correspondiente al enlace al sitio web del organismo de control en donde se encuentren los informes que éste ha elaborado sobre la Entidad; se verificó que todas las actividades tendientes al cumplimiento de los 6 componentes del Plan Anticorrupción y Atención al Ciudadano, estuvieran al 100%. 
8. Atención al Ciudadano
Durante el cuarto trimestre del 2017 se mantuvo la prestación del servicio en 8 puntos habilitados por la SDA, atendiendo a </t>
    </r>
    <r>
      <rPr>
        <sz val="11"/>
        <rFont val="Calibri"/>
        <family val="2"/>
      </rPr>
      <t>29.499</t>
    </r>
    <r>
      <rPr>
        <sz val="11"/>
        <color indexed="8"/>
        <rFont val="Calibri"/>
        <family val="2"/>
      </rPr>
      <t xml:space="preserve"> ciudadanos. Se llevaron a cabo visitas de seguimiento a puntos de atención de la Red CADE, con el fin de garantizar el funcionamiento y calidad en el servicio, reforzada a través de entrenamientos al equipo en actividades de radicación y asesoría, y medida a través de la aplicación de encuestas de percepción y satisfacción, logrando un 93% de satisfacción por el servicio prestado. En lo corrido de la vigencia 2017, el grupo Servicio al Ciudadano y Correspondencia atendió un total de</t>
    </r>
    <r>
      <rPr>
        <sz val="11"/>
        <rFont val="Calibri"/>
        <family val="2"/>
      </rPr>
      <t xml:space="preserve"> 116.011</t>
    </r>
    <r>
      <rPr>
        <sz val="11"/>
        <color indexed="8"/>
        <rFont val="Calibri"/>
        <family val="2"/>
      </rPr>
      <t xml:space="preserve">  ciudadanos y reubicó el punto de atención CADE Muzú en el Súper CADE Engativá, por baja afluencia ciudadana.</t>
    </r>
  </si>
  <si>
    <t>Durante el cuarto trimestre de la vigencia 2017 se realizaron las siguientes actividades : 
* Se recibieron 307 resoluciones y 650 autos originales notificados y ejecutoriados, para custodia a la SGCD, lo cual a su vez alimenta la base de datos de Actos Administrativos recibidos y sus respectivas estadísticas; estado actual al día.
*Se encarpetó y continuó con la organización del archivo físico de autos y resoluciones de las vigencias en custodia, (2013-2014,2015,2016,2017) se ubicó en cajas, estado actual al día.</t>
  </si>
  <si>
    <t>Durante el cuarto trimestre de 2017, se convocó a los Gestores de Ética de la SDA en siete (7) oportunidades, con el fin de avocar los siguientes temas: 
* Elaboración de informes de gestión ética año 2017, consolidando un informe por cada actividad realizada en la semana de la ética año 2017.
* Revisión de los informes de gestión ética año 2017, donde los gestores evalúan cada uno para su respectiva viabilidad.
* Definir el producto o reconocimiento a entregar a los servidores de la SDA en las actividades de promoción de valores Éticos en la SDA.
* Generar una interlocución con la persona encargada del tema de ética en la Dirección de Gestión Corporativa, con el fin de construir acciones conjuntas en aras de impulsar los valores éticos institucionales al interior de la SDA.
* Gestar una actividad para el mes de diciembre de 2017, en donde se promocione el valor ético de “Vocación de Servicio” y se le de algún reconocimiento a quienes se destaquen en dicha actividad.
* Analizar la reglamentación de la actividad de promoción del valor ético de “Vocación de servicio” y sus respectivas sugerencias y correcciones.
* Preparación de los informes correspondientes para la presentación ante el Comité Ético de la SDA, de las actividades realizadas en el año 2017 y su respectiva sustentación y posterior aprobación por parte dicho comité.</t>
  </si>
  <si>
    <t>Los expedientes que cursan y cursaron en la Subsecretaría General y de Control Disciplinario se encuentran debidamente rotulados, foliados y en el archivo rodante, debidamente separados los activos de los ya archivados, para su identificación y manejo, así como las copias de los autos inhibitorios y las remisiones por competencia para un porcentaje del 100%. Durante el cuarto trimestre, se llevó a cabo capacitación en el manejo del aplicativo SIDD, dirigida al grupo de disciplinarios. Esta fue una jornada práctica en el aplicativo, subiendo documentos y archivando los expedientes que así estaban reportados con su respectivo auto de archivo. Igualmente, para la actualización de la plataforma del SIDD, se atendió la visita practicada por parte de la Dirección Distrital de Asuntos Disciplinarios el día 07 de noviembre, se asistió a capacitación el día 08 de noviembre, citada por la misma Dirección, con el fin de explicar cómo se crea un expediente una vez se efectúa el reparto y todos los demás pasos a seguir y cómo se suben los documentos relevantes del expediente. Es importante precisar que la información a cargar en la plataforma SIDD, está contenida y actualizada en la base de datos de la Oficina de Control Interno Disciplinario, con el fin de tener la información lista para subir a dicha plataforma.</t>
  </si>
  <si>
    <t>Durante el cuarto trimestre de 2017, se emitió concepto técnico a propuestas de asociación público privadas como " Red peatonal Venecia Parqueaderos subterráneos”, “Diseño, construcción y mantenimiento de redes ambientales seguras y gestión del estacionamiento sector Venecia”, así como la “Solicitud concepto sobre proyecto iniciativa privada – APP “NUEVO PARQUE SALITRE MÁGICO", con recomendaciones ambientales para el desarrollo del proyecto, en cumplimiento de la Guía Ambiental en etapa de prefactibilidad; se realizaron mesas de trabajo interinstitucionales, para la identificación preliminar de predios, implementación patios zonales del SITP, donde se realizó el análisis y aprobación entre Transmilenio y la SDA, de las fichas de los proyectos, que han sido priorizados para la implementación de los patios (El Gaco, San José, Cerros de Oriente, Alamenda – Jardín y Gaviotas), y la revisión de documentación para trámites ambientales. 
Por otro lado, en comité técnico jurídico, se trataron los temas relacionados con la ALO y la actualización de los planes de manejo ambiental de los humedales de Bogotá, y la propuesta de SCAAV para emisiones de fuentes móviles. Finalmente se analizó el estudio y diseño para la construcción del Tramo 1 de la Primera Línea del Metro de Bogotá (PLMB).</t>
  </si>
  <si>
    <t>Se asistió a los comités de enlace con el Concejo de Bogotá y el Congreso de la República, citados por la Dirección de Relaciones Políticas de la Secretaría Distrital de Gobierno los días:  24 de octubre, 27 de noviembre y el 20 de diciembre de 2017. En dichos comités se trataron y discutieron temas de importancia para la SDA y el Distrito Capital, en relación con el trámite de los proyectos de acuerdos y de ley en curso, las peticiones presentadas por el Congreso de la República y el Concejo de Bogotá, el apoyo de las Entidades del Distrito a la Registraduría  para las elecciones del año 2018, la aprobación del presupuesto 2018 para las Entidades del Distrito y las citaciones e invitaciones realizadas por el Concejo de Bogotá y el Congreso de la República.</t>
  </si>
  <si>
    <t>A lo largo del cuarto strimestre de 2017, se atendieron oportunamente 107 derechos de petición provenientes del Concejo de Bogotá y del Congreso de la República, relacionados con: Humedales, hornos crematorios en los cementerios, contratación de las entidades, control de la polvora, el Sendero Panoramico Corta fuegos, red de monitereo de mercurio, el plan parcial Bavaria, educación ambiental, la Reserva Thomas Van Der Hammen, el proyecto Ciudad Lagos de Torca, el Plan de Ordenamiento Zonal Norte, publicidad exterior visual, tratamientos silviculturales, quejas por contaminación en el aire y auditivas, información contratos SDA, fallo de Cerros Orientales, vertimientos, políticas ambientales, la política de humedales, el relleno sanitario Doña Juana, corredores ecológicos de ronda y Red de Monitoreo de Calidad del Aire para Bogotá.</t>
  </si>
  <si>
    <t>Durante el cuarto trimestre de 2017, se atendieron 22 proyectos de acuerdo y 2 proyectos de ley, relacionados con el fortalecimiento de prácticas de eco-conducción, la creación del Sistema Distrital de Certificación Ambiental de Establecimientos Educativos, la modificación y adición parcial del Acuerdo 01 de 1998 (publicidad exterior visual),  zonas de embellecimiento y apropiación, política de ecourbanismo y construcción sostenible de Bogotá, estrategias para promover el uso de la bicicleta en Bogotá, regulación del uso de productos desechables en entidades públicas, divulgación básica de emergencias y contingencias en los eventos públicos.</t>
  </si>
  <si>
    <t>Apoyo de proyectos estratégicos para la administración distrital que conllevan beneficios para toda la ciudadanía, de tipo ambiental y de movilidad.
Fortalecimiento de las relaciones con entes de control político a través de rendición de cuentas acerca de las justificaciones del actuar de la SDA.
Participación activa de la Entidad en los nuevos proyectos normativos, como Autoridad Ambiental Urbana, generando apoyo o contribución en el desarrollo y actualización jurídica del país, a través de la emisión oportuna de conceptos o comentarios de tipo jurídico, técnico y financiero a proyectos de Ley y de Acuerdo, desde la competencia de la SDA.
Cumplimiento de la normatividad vigente en lo relacionado con el control disciplinario ( Ley 734 de 2002 y 1474 de 2011), garantizando honestidad y transparencia por parte de los servidores de la entidad en el ejercicio de sus actividades.
Gestión documental y protección de los actos administrativos en custodia de la Subsecretaría General y de Control Disciplinario.</t>
  </si>
  <si>
    <t>A lo largo del cuarto trimestre de 2017, se atendieron oportunamente 20 proposiciones, relacionadas con: el cabildante estudiantil, eficacia de los acuerdos distritales, el relleno sanitario Doña Juana, parques y zonas verdes del Distrito, perros peligrosos, construcción de baños públicos, la Reserva Forestal Thomas Van Der Hammen, el cumplimiento del fallo de los Cerros Orientales,  Política para prevenir el cambio climático, Política de Humedales, Política de Bogotá Rural, el estado de los Hornos Crematorios y el estado de los Humedales.</t>
  </si>
  <si>
    <t>Durante el último trimestre de 2017, se elaboraron y reportaron los flash disciplinarios, mes a mes. Para el mes de octubre, flash relacionado con "Qué es el Derecho Disciplinario"; noviembre, flash relacionado con "Qué contempla la Ley Disciplinaria"; y diciembre, flash relacionado con "La titularidad disciplinaria".  Se aperturaron cinco (5) nuevas indagaciones preliminares, se profirieron quince (15) autos de archivo, seis (6) auto de cierre de investigación, dos (2) autos inhibitorios y cuatro (4) constancias de ejecutoria. Igualmente se efectuó impulso procesal a  cuarenta (40) expedientes, entendiendo que a cada expediente se le puede realizar uno o más impulsos procesales, como son: diligencias de versiones libres, declaraciones juramentadas, práctica y valoración de pruebas, elaboración y sustanciación, edictos y estados, notificaciones personales, autos de cierre de investigación, autos de prórroga de la investigaciones, autos de remisión por competencia y fallos de primera instancia, los cuales reposan en cada uno de los expedientes. Todo acorde con el procedimiento disciplinario ordinario reglado en la Ley 734 de 2002 y 1474 de 2011. Se cierra el cuarto trimestre de 2017 con noventa y cuatro (94) expedientes activos.</t>
  </si>
  <si>
    <t>Se apoyó en la atención a la “Solicitud concepto sobre proyecto iniciativa privada – APP “NUEVO PARQUE SALITRE MÁGICO", con recomendaciones ambientales para el desarrollo del proyecto y análisis y aprobación entre Transmilenio y la SDA, de las fichas de los proyectos, que han sido priorizados para la implementación de los patios (El Gaco, San José, Cerros de Oriente, Alamenda – Jardín y Gaviotas)
Se atendieron comités de trámite de proyectos de acuerdos y de ley en curso, peticiones presentadas por el Congreso de la República y el Concejo de Bogotá y citaciones e invitaciones realizadas por dichos entes de control político; se atendieron 110 (2017-I), 180 (2017-II), 96 (2017-III)  y 107 (2017-IV), derechos de petición provenientes del Concejo de Bogotá y del Congreso de la República, se atendieron 34 (2017-I), 25 (2017-II), 26 (2017-III) y 20 (2017.IV), proposiciones, 37  (2017-I), 29  (2017-II), 26 (2017-III) y 22 (2017-IV), proyectos de acuerdo y los Proyectos de Ley 01 de 2015, 05 de 2016, 054 de 2016, 203 de 2016, 210 de 2016, 182 de 2016, 023 de 2017, 041 de 2017 y 080 Cámara y Senado de 2016.
Con miras a realizar acciones de custodia de Actos Administrativos misionales, se realizó inventario y transferencia de resoluciones de la vigencia 2012, se continuó organizando el archivo físico de autos y resoluciones de las vigencias en custodia y se recibieron 496 (2017-I), 321 (2017-II), 309 (2017-III) y 307 (2017-IV), resoluciones y 432 (2017-I), 675 (2017-II), 574 (2017-III) y 650 (2017-IV), autos originales notificados y ejecutoriados, para su custodia en la SGCD.
Finalmente y desde la oficina de Control Disciplinario, se han elaborado flashes mes a mes; para el cuarto trimestre flashes relacionados con qué es el Derecho Disciplinario, qué contempla la Ley Disciplinaria y la titularidad disciplinaria; se aperturaron 5 nuevas indagaciones preliminares, se profirieron 15 autos de archivo, 6 auto de cierre de investigación y 4 constancias de ejecutoria.</t>
  </si>
  <si>
    <t>ID Meta</t>
  </si>
  <si>
    <t>9,5 GRUPOS ETNICOS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</si>
</sst>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 #,##0.00_);_(&quot;$&quot;\ * \(#,##0.00\);_(&quot;$&quot;\ * &quot;-&quot;??_);_(@_)"/>
    <numFmt numFmtId="43" formatCode="_(* #,##0.00_);_(* \(#,##0.00\);_(* &quot;-&quot;??_);_(@_)"/>
    <numFmt numFmtId="164" formatCode="0.0%"/>
    <numFmt numFmtId="165" formatCode="&quot; &quot;* #,##0&quot;   &quot;;&quot;-&quot;* #,##0&quot;   &quot;;&quot; &quot;* &quot;-&quot;??&quot;   &quot;"/>
    <numFmt numFmtId="166" formatCode="&quot; &quot;[$COP]&quot; &quot;* #,##0&quot; &quot;;&quot; &quot;[$COP]&quot; &quot;* \(#,##0\);&quot; &quot;[$COP]&quot; &quot;* &quot;-&quot;??&quot; &quot;"/>
    <numFmt numFmtId="167" formatCode="#,##0&quot; &quot;;\(#,##0\)"/>
    <numFmt numFmtId="168" formatCode="&quot; &quot;* #,##0&quot; € &quot;;&quot;-&quot;* #,##0&quot; € &quot;;&quot; &quot;* &quot;-&quot;??&quot; € &quot;"/>
    <numFmt numFmtId="169" formatCode="[$$-240A]\ #,##0"/>
    <numFmt numFmtId="170" formatCode="_-* #,##0.00\ &quot;€&quot;_-;\-* #,##0.00\ &quot;€&quot;_-;_-* &quot;-&quot;??\ &quot;€&quot;_-;_-@_-"/>
    <numFmt numFmtId="171" formatCode="_([$$-240A]\ * #,##0_);_([$$-240A]\ * \(#,##0\);_([$$-240A]\ * &quot;-&quot;??_);_(@_)"/>
    <numFmt numFmtId="172" formatCode="_-* #,##0.00\ _€_-;\-* #,##0.00\ _€_-;_-* &quot;-&quot;??\ _€_-;_-@_-"/>
    <numFmt numFmtId="173" formatCode="_(&quot;$&quot;* #,##0_);_(&quot;$&quot;* \(#,##0\);_(&quot;$&quot;* &quot;-&quot;??_);_(@_)"/>
    <numFmt numFmtId="174" formatCode="_(&quot;$&quot;\ * #,##0_);_(&quot;$&quot;\ * \(#,##0\);_(&quot;$&quot;\ * &quot;-&quot;??_);_(@_)"/>
  </numFmts>
  <fonts count="11">
    <font>
      <sz val="11"/>
      <color indexed="8"/>
      <name val="Calibri"/>
      <family val="2"/>
    </font>
    <font>
      <sz val="10"/>
      <name val="Arial"/>
      <family val="2"/>
    </font>
    <font>
      <sz val="11"/>
      <color theme="1"/>
      <name val="Helvetica Neue"/>
      <family val="2"/>
      <scheme val="minor"/>
    </font>
    <font>
      <b/>
      <sz val="11"/>
      <color indexed="8"/>
      <name val="Calibri"/>
      <family val="2"/>
    </font>
    <font>
      <sz val="11"/>
      <name val="Calibri"/>
      <family val="2"/>
    </font>
    <font>
      <sz val="8"/>
      <name val="Arial"/>
      <family val="2"/>
    </font>
    <font>
      <b/>
      <sz val="8"/>
      <color indexed="8"/>
      <name val="Arial"/>
      <family val="2"/>
    </font>
    <font>
      <b/>
      <sz val="8"/>
      <name val="Arial"/>
      <family val="2"/>
    </font>
    <font>
      <sz val="8"/>
      <color indexed="8"/>
      <name val="Arial"/>
      <family val="2"/>
    </font>
    <font>
      <sz val="8"/>
      <color theme="1"/>
      <name val="Arial"/>
      <family val="2"/>
    </font>
    <font>
      <u val="single"/>
      <sz val="11"/>
      <name val="Arial"/>
      <family val="2"/>
    </font>
  </fonts>
  <fills count="9">
    <fill>
      <patternFill/>
    </fill>
    <fill>
      <patternFill patternType="gray125"/>
    </fill>
    <fill>
      <patternFill patternType="solid">
        <fgColor indexed="9"/>
        <bgColor indexed="64"/>
      </patternFill>
    </fill>
    <fill>
      <patternFill patternType="solid">
        <fgColor indexed="10"/>
        <bgColor indexed="64"/>
      </patternFill>
    </fill>
    <fill>
      <patternFill patternType="solid">
        <fgColor indexed="15"/>
        <bgColor indexed="64"/>
      </patternFill>
    </fill>
    <fill>
      <patternFill patternType="solid">
        <fgColor theme="0"/>
        <bgColor indexed="64"/>
      </patternFill>
    </fill>
    <fill>
      <patternFill patternType="solid">
        <fgColor rgb="FF92D050"/>
        <bgColor indexed="64"/>
      </patternFill>
    </fill>
    <fill>
      <patternFill patternType="solid">
        <fgColor theme="8" tint="0.7999799847602844"/>
        <bgColor indexed="64"/>
      </patternFill>
    </fill>
    <fill>
      <patternFill patternType="solid">
        <fgColor theme="6" tint="0.7999799847602844"/>
        <bgColor indexed="64"/>
      </patternFill>
    </fill>
  </fills>
  <borders count="48">
    <border>
      <left/>
      <right/>
      <top/>
      <bottom/>
      <diagonal/>
    </border>
    <border>
      <left style="thin">
        <color indexed="8"/>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style="thin">
        <color indexed="11"/>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11"/>
      </right>
      <top style="thin">
        <color indexed="11"/>
      </top>
      <bottom/>
    </border>
    <border>
      <left style="thin">
        <color indexed="8"/>
      </left>
      <right/>
      <top/>
      <bottom/>
    </border>
    <border>
      <left/>
      <right style="thin">
        <color indexed="11"/>
      </right>
      <top style="thin">
        <color indexed="11"/>
      </top>
      <bottom style="thin">
        <color indexed="11"/>
      </bottom>
    </border>
    <border>
      <left style="thin">
        <color indexed="8"/>
      </left>
      <right style="thin">
        <color indexed="11"/>
      </right>
      <top/>
      <bottom style="thin">
        <color indexed="11"/>
      </bottom>
    </border>
    <border>
      <left style="thin">
        <color indexed="11"/>
      </left>
      <right style="thin">
        <color indexed="11"/>
      </right>
      <top style="thin">
        <color indexed="11"/>
      </top>
      <bottom/>
    </border>
    <border>
      <left style="thin">
        <color indexed="11"/>
      </left>
      <right style="thin">
        <color indexed="11"/>
      </right>
      <top/>
      <bottom style="thin">
        <color indexed="11"/>
      </bottom>
    </border>
    <border>
      <left/>
      <right/>
      <top style="thin">
        <color indexed="11"/>
      </top>
      <bottom/>
    </border>
    <border>
      <left/>
      <right style="thin">
        <color indexed="11"/>
      </right>
      <top style="thin">
        <color indexed="11"/>
      </top>
      <bottom/>
    </border>
    <border>
      <left/>
      <right style="thin">
        <color indexed="11"/>
      </right>
      <top/>
      <bottom/>
    </border>
    <border>
      <left style="thin">
        <color indexed="11"/>
      </left>
      <right/>
      <top style="thin">
        <color indexed="8"/>
      </top>
      <bottom style="thin">
        <color indexed="8"/>
      </bottom>
    </border>
    <border>
      <left/>
      <right/>
      <top style="thin">
        <color indexed="8"/>
      </top>
      <bottom style="thin">
        <color indexed="8"/>
      </bottom>
    </border>
    <border>
      <left style="thin">
        <color indexed="11"/>
      </left>
      <right/>
      <top style="thin">
        <color indexed="8"/>
      </top>
      <bottom/>
    </border>
    <border>
      <left/>
      <right/>
      <top style="thin">
        <color indexed="8"/>
      </top>
      <bottom/>
    </border>
    <border>
      <left style="thin">
        <color indexed="11"/>
      </left>
      <right/>
      <top/>
      <bottom/>
    </border>
    <border>
      <left style="thin">
        <color indexed="11"/>
      </left>
      <right/>
      <top/>
      <bottom style="thin">
        <color indexed="11"/>
      </bottom>
    </border>
    <border>
      <left/>
      <right style="thin">
        <color indexed="11"/>
      </right>
      <top/>
      <bottom style="thin">
        <color indexed="11"/>
      </bottom>
    </border>
    <border>
      <left style="thin">
        <color indexed="11"/>
      </left>
      <right/>
      <top style="thin">
        <color indexed="11"/>
      </top>
      <bottom style="thin">
        <color indexed="11"/>
      </bottom>
    </border>
    <border>
      <left/>
      <right/>
      <top/>
      <bottom style="thin">
        <color indexed="11"/>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right style="thin"/>
      <top style="thin"/>
      <bottom style="thin"/>
    </border>
    <border>
      <left style="thin"/>
      <right style="thin"/>
      <top style="thin"/>
      <bottom style="medium"/>
    </border>
    <border>
      <left style="thin"/>
      <right style="thin"/>
      <top style="thin"/>
      <bottom/>
    </border>
    <border>
      <left style="thin"/>
      <right style="thin"/>
      <top/>
      <bottom/>
    </border>
    <border>
      <left style="thin"/>
      <right style="thin"/>
      <top/>
      <bottom style="thin"/>
    </border>
    <border>
      <left style="medium">
        <color indexed="8"/>
      </left>
      <right style="thin">
        <color indexed="11"/>
      </right>
      <top style="thin">
        <color indexed="8"/>
      </top>
      <bottom style="thin">
        <color indexed="11"/>
      </bottom>
    </border>
    <border>
      <left style="thin">
        <color indexed="11"/>
      </left>
      <right style="thin">
        <color indexed="11"/>
      </right>
      <top style="thin">
        <color indexed="8"/>
      </top>
      <bottom style="thin">
        <color indexed="11"/>
      </bottom>
    </border>
    <border>
      <left style="medium">
        <color indexed="8"/>
      </left>
      <right style="thin">
        <color indexed="11"/>
      </right>
      <top style="thin">
        <color indexed="8"/>
      </top>
      <bottom style="thin">
        <color indexed="8"/>
      </bottom>
    </border>
    <border>
      <left style="thin">
        <color indexed="8"/>
      </left>
      <right style="thin">
        <color indexed="11"/>
      </right>
      <top style="thin">
        <color indexed="8"/>
      </top>
      <bottom style="thin">
        <color indexed="11"/>
      </bottom>
    </border>
    <border>
      <left style="thin">
        <color indexed="11"/>
      </left>
      <right style="thin">
        <color indexed="8"/>
      </right>
      <top style="thin">
        <color indexed="8"/>
      </top>
      <bottom style="thin">
        <color indexed="11"/>
      </bottom>
    </border>
    <border>
      <left style="thin">
        <color indexed="11"/>
      </left>
      <right style="thin">
        <color indexed="8"/>
      </right>
      <top style="thin">
        <color indexed="11"/>
      </top>
      <bottom style="thin">
        <color indexed="11"/>
      </bottom>
    </border>
    <border>
      <left style="thin">
        <color indexed="8"/>
      </left>
      <right style="thin">
        <color indexed="11"/>
      </right>
      <top style="thin">
        <color indexed="11"/>
      </top>
      <bottom style="thin">
        <color indexed="8"/>
      </bottom>
    </border>
    <border>
      <left style="thin">
        <color indexed="11"/>
      </left>
      <right style="thin">
        <color indexed="8"/>
      </right>
      <top style="thin">
        <color indexed="11"/>
      </top>
      <bottom style="thin">
        <color indexed="8"/>
      </bottom>
    </border>
    <border>
      <left style="thin">
        <color indexed="8"/>
      </left>
      <right style="thin">
        <color indexed="8"/>
      </right>
      <top style="thin">
        <color indexed="8"/>
      </top>
      <bottom style="thin">
        <color indexed="11"/>
      </bottom>
    </border>
    <border>
      <left style="thin">
        <color indexed="8"/>
      </left>
      <right style="thin">
        <color indexed="8"/>
      </right>
      <top style="thin">
        <color indexed="11"/>
      </top>
      <bottom style="thin">
        <color indexed="8"/>
      </bottom>
    </border>
    <border>
      <left style="thin">
        <color indexed="8"/>
      </left>
      <right style="medium">
        <color indexed="8"/>
      </right>
      <top style="thin">
        <color indexed="8"/>
      </top>
      <bottom style="thin">
        <color indexed="11"/>
      </bottom>
    </border>
    <border>
      <left style="thin">
        <color indexed="8"/>
      </left>
      <right style="medium">
        <color indexed="8"/>
      </right>
      <top style="thin">
        <color indexed="11"/>
      </top>
      <bottom style="thin">
        <color indexed="8"/>
      </bottom>
    </border>
    <border>
      <left style="thin">
        <color indexed="11"/>
      </left>
      <right/>
      <top style="thin">
        <color indexed="8"/>
      </top>
      <bottom style="thin">
        <color indexed="11"/>
      </bottom>
    </border>
    <border>
      <left/>
      <right/>
      <top style="thin">
        <color indexed="8"/>
      </top>
      <bottom style="thin">
        <color indexed="11"/>
      </bottom>
    </border>
    <border>
      <left/>
      <right style="thin">
        <color indexed="11"/>
      </right>
      <top style="thin">
        <color indexed="8"/>
      </top>
      <bottom style="thin">
        <color indexed="11"/>
      </bottom>
    </border>
  </borders>
  <cellStyleXfs count="28">
    <xf numFmtId="0" fontId="0" fillId="0" borderId="0" applyNumberFormat="0" applyFill="0" applyBorder="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0" fontId="1" fillId="0" borderId="0">
      <alignment/>
      <protection/>
    </xf>
    <xf numFmtId="170" fontId="0" fillId="0" borderId="0" applyFont="0" applyFill="0" applyBorder="0" applyAlignment="0" applyProtection="0"/>
    <xf numFmtId="172" fontId="0" fillId="0" borderId="0" applyFont="0" applyFill="0" applyBorder="0" applyAlignment="0" applyProtection="0"/>
    <xf numFmtId="0" fontId="1" fillId="0" borderId="0">
      <alignment/>
      <protection/>
    </xf>
    <xf numFmtId="44" fontId="2" fillId="0" borderId="0" applyFont="0" applyFill="0" applyBorder="0" applyAlignment="0" applyProtection="0"/>
    <xf numFmtId="9" fontId="2" fillId="0" borderId="0" applyFont="0" applyFill="0" applyBorder="0" applyAlignment="0" applyProtection="0"/>
  </cellStyleXfs>
  <cellXfs count="226">
    <xf numFmtId="0" fontId="0" fillId="0" borderId="0" xfId="0" applyFont="1" applyAlignment="1">
      <alignment/>
    </xf>
    <xf numFmtId="0" fontId="0" fillId="2" borderId="1" xfId="0" applyFont="1" applyFill="1" applyBorder="1" applyAlignment="1">
      <alignment horizontal="center" vertical="center"/>
    </xf>
    <xf numFmtId="0" fontId="0" fillId="2" borderId="2" xfId="0" applyFont="1" applyFill="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horizontal="center" vertical="center"/>
    </xf>
    <xf numFmtId="0" fontId="0" fillId="2" borderId="3" xfId="0" applyFont="1" applyFill="1" applyBorder="1" applyAlignment="1">
      <alignment horizontal="center" vertical="center"/>
    </xf>
    <xf numFmtId="165" fontId="0" fillId="2" borderId="3" xfId="0" applyNumberFormat="1" applyFont="1" applyFill="1" applyBorder="1" applyAlignment="1">
      <alignment horizontal="center" vertical="center"/>
    </xf>
    <xf numFmtId="49" fontId="3" fillId="3" borderId="4" xfId="0" applyNumberFormat="1" applyFont="1" applyFill="1" applyBorder="1" applyAlignment="1">
      <alignment horizontal="center" vertical="center" wrapText="1"/>
    </xf>
    <xf numFmtId="0" fontId="0" fillId="2" borderId="5" xfId="0" applyFont="1" applyFill="1" applyBorder="1" applyAlignment="1">
      <alignment horizontal="center" vertical="center"/>
    </xf>
    <xf numFmtId="49" fontId="0" fillId="3" borderId="4" xfId="0" applyNumberFormat="1" applyFont="1" applyFill="1" applyBorder="1" applyAlignment="1">
      <alignment horizontal="center" vertical="center" wrapText="1"/>
    </xf>
    <xf numFmtId="0" fontId="0" fillId="2" borderId="6" xfId="0" applyNumberFormat="1" applyFont="1" applyFill="1" applyBorder="1" applyAlignment="1">
      <alignment horizontal="center" vertical="center"/>
    </xf>
    <xf numFmtId="0" fontId="0" fillId="2" borderId="7" xfId="0" applyNumberFormat="1" applyFont="1" applyFill="1" applyBorder="1" applyAlignment="1">
      <alignment horizontal="center" vertical="center"/>
    </xf>
    <xf numFmtId="0" fontId="0" fillId="2" borderId="2" xfId="0" applyNumberFormat="1" applyFont="1" applyFill="1" applyBorder="1" applyAlignment="1">
      <alignment horizontal="center" vertical="center"/>
    </xf>
    <xf numFmtId="0" fontId="0" fillId="2" borderId="8" xfId="0" applyFont="1" applyFill="1" applyBorder="1" applyAlignment="1">
      <alignment horizontal="center" vertical="center"/>
    </xf>
    <xf numFmtId="3" fontId="0" fillId="2" borderId="2" xfId="0" applyNumberFormat="1" applyFont="1" applyFill="1" applyBorder="1" applyAlignment="1">
      <alignment horizontal="center" vertical="center"/>
    </xf>
    <xf numFmtId="168" fontId="0" fillId="2" borderId="2" xfId="0" applyNumberFormat="1" applyFont="1" applyFill="1" applyBorder="1" applyAlignment="1">
      <alignment horizontal="center" vertical="center"/>
    </xf>
    <xf numFmtId="0" fontId="0" fillId="2" borderId="2" xfId="0" applyFont="1" applyFill="1" applyBorder="1" applyAlignment="1">
      <alignment/>
    </xf>
    <xf numFmtId="0" fontId="0" fillId="0" borderId="0" xfId="0" applyNumberFormat="1" applyFont="1" applyAlignment="1">
      <alignment/>
    </xf>
    <xf numFmtId="0" fontId="0" fillId="0" borderId="0" xfId="0" applyFont="1" applyAlignment="1">
      <alignment/>
    </xf>
    <xf numFmtId="0" fontId="0" fillId="2" borderId="9" xfId="0" applyFont="1" applyFill="1" applyBorder="1" applyAlignment="1">
      <alignment/>
    </xf>
    <xf numFmtId="0" fontId="0" fillId="2" borderId="10" xfId="0" applyFont="1" applyFill="1" applyBorder="1" applyAlignment="1">
      <alignment/>
    </xf>
    <xf numFmtId="0" fontId="0" fillId="2" borderId="11" xfId="0" applyFont="1" applyFill="1" applyBorder="1" applyAlignment="1">
      <alignment vertical="center"/>
    </xf>
    <xf numFmtId="0" fontId="0" fillId="2" borderId="12" xfId="0" applyFont="1" applyFill="1" applyBorder="1" applyAlignment="1">
      <alignment vertical="center"/>
    </xf>
    <xf numFmtId="0" fontId="0" fillId="2" borderId="0" xfId="0" applyFont="1" applyFill="1" applyBorder="1" applyAlignment="1">
      <alignment vertical="center"/>
    </xf>
    <xf numFmtId="0" fontId="0" fillId="2" borderId="13" xfId="0" applyFont="1" applyFill="1" applyBorder="1" applyAlignment="1">
      <alignment vertical="center"/>
    </xf>
    <xf numFmtId="0" fontId="0" fillId="2" borderId="3" xfId="0" applyFont="1" applyFill="1" applyBorder="1" applyAlignment="1">
      <alignment vertical="center"/>
    </xf>
    <xf numFmtId="10" fontId="0" fillId="2" borderId="3" xfId="0" applyNumberFormat="1" applyFont="1" applyFill="1" applyBorder="1" applyAlignment="1">
      <alignment vertical="center"/>
    </xf>
    <xf numFmtId="10" fontId="0" fillId="2" borderId="14" xfId="0" applyNumberFormat="1" applyFont="1" applyFill="1" applyBorder="1" applyAlignment="1">
      <alignment vertical="center"/>
    </xf>
    <xf numFmtId="0" fontId="0" fillId="2" borderId="15" xfId="0" applyFont="1" applyFill="1" applyBorder="1" applyAlignment="1">
      <alignment vertical="center"/>
    </xf>
    <xf numFmtId="0" fontId="0" fillId="2" borderId="16" xfId="0" applyFont="1" applyFill="1" applyBorder="1" applyAlignment="1">
      <alignment vertical="center"/>
    </xf>
    <xf numFmtId="0" fontId="0" fillId="2" borderId="17" xfId="0" applyFont="1" applyFill="1" applyBorder="1" applyAlignment="1">
      <alignment vertical="center"/>
    </xf>
    <xf numFmtId="0" fontId="0" fillId="2" borderId="18" xfId="0" applyFont="1" applyFill="1" applyBorder="1" applyAlignment="1">
      <alignment vertical="center"/>
    </xf>
    <xf numFmtId="10" fontId="0" fillId="2" borderId="0" xfId="0" applyNumberFormat="1" applyFont="1" applyFill="1" applyBorder="1" applyAlignment="1">
      <alignment vertical="center"/>
    </xf>
    <xf numFmtId="0" fontId="0" fillId="2" borderId="10" xfId="0" applyFont="1" applyFill="1" applyBorder="1" applyAlignment="1">
      <alignment vertical="center"/>
    </xf>
    <xf numFmtId="0" fontId="0" fillId="2" borderId="19" xfId="0" applyFont="1" applyFill="1" applyBorder="1" applyAlignment="1">
      <alignment vertical="center"/>
    </xf>
    <xf numFmtId="0" fontId="0" fillId="2" borderId="20" xfId="0" applyFont="1" applyFill="1" applyBorder="1" applyAlignment="1">
      <alignment vertical="center"/>
    </xf>
    <xf numFmtId="0" fontId="0" fillId="2" borderId="2" xfId="0" applyFont="1" applyFill="1" applyBorder="1" applyAlignment="1">
      <alignment vertical="center"/>
    </xf>
    <xf numFmtId="0" fontId="0" fillId="2" borderId="21" xfId="0" applyFont="1" applyFill="1" applyBorder="1" applyAlignment="1">
      <alignment vertical="center"/>
    </xf>
    <xf numFmtId="0" fontId="0" fillId="2" borderId="7" xfId="0" applyFont="1" applyFill="1" applyBorder="1" applyAlignment="1">
      <alignment vertical="center"/>
    </xf>
    <xf numFmtId="0" fontId="0" fillId="2" borderId="22" xfId="0" applyFont="1" applyFill="1" applyBorder="1" applyAlignment="1">
      <alignment vertical="center"/>
    </xf>
    <xf numFmtId="10" fontId="0" fillId="2" borderId="22" xfId="0" applyNumberFormat="1" applyFont="1" applyFill="1" applyBorder="1" applyAlignment="1">
      <alignment vertical="center"/>
    </xf>
    <xf numFmtId="49" fontId="3" fillId="4" borderId="4" xfId="0" applyNumberFormat="1" applyFont="1" applyFill="1" applyBorder="1" applyAlignment="1">
      <alignment horizontal="center" vertical="center" wrapText="1"/>
    </xf>
    <xf numFmtId="0" fontId="3" fillId="2" borderId="3" xfId="0" applyFont="1" applyFill="1" applyBorder="1" applyAlignment="1">
      <alignment vertical="center"/>
    </xf>
    <xf numFmtId="0" fontId="0" fillId="2" borderId="3" xfId="0" applyFont="1" applyFill="1" applyBorder="1" applyAlignment="1">
      <alignment horizontal="left" vertical="center"/>
    </xf>
    <xf numFmtId="10" fontId="0" fillId="2" borderId="3" xfId="0" applyNumberFormat="1" applyFont="1" applyFill="1" applyBorder="1" applyAlignment="1">
      <alignment horizontal="center" vertical="center"/>
    </xf>
    <xf numFmtId="0" fontId="0" fillId="2" borderId="23" xfId="0" applyFont="1" applyFill="1" applyBorder="1" applyAlignment="1">
      <alignment vertical="top" wrapText="1"/>
    </xf>
    <xf numFmtId="0" fontId="0" fillId="2" borderId="15" xfId="0" applyFont="1" applyFill="1" applyBorder="1" applyAlignment="1">
      <alignment vertical="top" wrapText="1"/>
    </xf>
    <xf numFmtId="0" fontId="0" fillId="2" borderId="15" xfId="0" applyFont="1" applyFill="1" applyBorder="1" applyAlignment="1">
      <alignment vertical="center" wrapText="1"/>
    </xf>
    <xf numFmtId="0" fontId="0" fillId="2" borderId="15" xfId="0" applyFont="1" applyFill="1" applyBorder="1" applyAlignment="1">
      <alignment/>
    </xf>
    <xf numFmtId="0" fontId="0" fillId="2" borderId="24" xfId="0" applyFont="1" applyFill="1" applyBorder="1" applyAlignment="1">
      <alignment/>
    </xf>
    <xf numFmtId="0" fontId="0" fillId="2" borderId="7" xfId="0" applyFont="1" applyFill="1" applyBorder="1" applyAlignment="1">
      <alignment/>
    </xf>
    <xf numFmtId="165" fontId="0" fillId="2" borderId="2" xfId="0" applyNumberFormat="1" applyFont="1" applyFill="1" applyBorder="1" applyAlignment="1">
      <alignment vertical="center"/>
    </xf>
    <xf numFmtId="10" fontId="0" fillId="2" borderId="2" xfId="0" applyNumberFormat="1" applyFont="1" applyFill="1" applyBorder="1" applyAlignment="1">
      <alignment vertical="center"/>
    </xf>
    <xf numFmtId="10" fontId="0" fillId="2" borderId="21" xfId="0" applyNumberFormat="1" applyFont="1" applyFill="1" applyBorder="1" applyAlignment="1">
      <alignment vertical="center"/>
    </xf>
    <xf numFmtId="0" fontId="0" fillId="2" borderId="15" xfId="0" applyFont="1" applyFill="1" applyBorder="1" applyAlignment="1">
      <alignment horizontal="center" vertical="center" wrapText="1"/>
    </xf>
    <xf numFmtId="0" fontId="3" fillId="3" borderId="4" xfId="0" applyFont="1" applyFill="1" applyBorder="1" applyAlignment="1">
      <alignment horizontal="center" vertical="center"/>
    </xf>
    <xf numFmtId="165" fontId="0" fillId="2" borderId="2" xfId="0" applyNumberFormat="1" applyFont="1" applyFill="1" applyBorder="1" applyAlignment="1">
      <alignment horizontal="left" vertical="center"/>
    </xf>
    <xf numFmtId="0" fontId="0" fillId="2" borderId="0" xfId="0" applyFont="1" applyFill="1" applyBorder="1" applyAlignment="1">
      <alignment horizontal="justify" vertical="center" wrapText="1"/>
    </xf>
    <xf numFmtId="0" fontId="0" fillId="2" borderId="0" xfId="0" applyFont="1" applyFill="1" applyBorder="1" applyAlignment="1">
      <alignment horizontal="center" vertical="center" wrapText="1"/>
    </xf>
    <xf numFmtId="0" fontId="0" fillId="2" borderId="7" xfId="0" applyFont="1" applyFill="1" applyBorder="1" applyAlignment="1">
      <alignment horizontal="center" vertical="center"/>
    </xf>
    <xf numFmtId="0" fontId="0" fillId="2" borderId="2" xfId="0" applyFont="1" applyFill="1" applyBorder="1" applyAlignment="1">
      <alignment horizontal="justify" vertical="center" wrapText="1"/>
    </xf>
    <xf numFmtId="0" fontId="0" fillId="2" borderId="2" xfId="0" applyFont="1" applyFill="1" applyBorder="1" applyAlignment="1">
      <alignment horizontal="justify" vertical="center"/>
    </xf>
    <xf numFmtId="9" fontId="0" fillId="2" borderId="2" xfId="0" applyNumberFormat="1" applyFont="1" applyFill="1" applyBorder="1" applyAlignment="1">
      <alignment horizontal="center" vertical="center"/>
    </xf>
    <xf numFmtId="9" fontId="0" fillId="2" borderId="2" xfId="0" applyNumberFormat="1" applyFont="1" applyFill="1" applyBorder="1" applyAlignment="1">
      <alignment horizontal="left" vertical="center"/>
    </xf>
    <xf numFmtId="3" fontId="0" fillId="5" borderId="4" xfId="0" applyNumberFormat="1" applyFont="1" applyFill="1" applyBorder="1" applyAlignment="1">
      <alignment horizontal="center" vertical="center" wrapText="1"/>
    </xf>
    <xf numFmtId="0" fontId="0" fillId="5" borderId="4" xfId="0" applyNumberFormat="1" applyFont="1" applyFill="1" applyBorder="1" applyAlignment="1">
      <alignment horizontal="center" vertical="center"/>
    </xf>
    <xf numFmtId="49" fontId="3" fillId="2" borderId="4" xfId="0" applyNumberFormat="1" applyFont="1" applyFill="1" applyBorder="1" applyAlignment="1">
      <alignment horizontal="right" vertical="center"/>
    </xf>
    <xf numFmtId="0" fontId="3" fillId="2" borderId="4" xfId="0" applyFont="1" applyFill="1" applyBorder="1" applyAlignment="1">
      <alignment horizontal="right" vertical="center"/>
    </xf>
    <xf numFmtId="49" fontId="0" fillId="5" borderId="4" xfId="0" applyNumberFormat="1" applyFont="1" applyFill="1" applyBorder="1" applyAlignment="1">
      <alignment horizontal="justify" vertical="center" wrapText="1"/>
    </xf>
    <xf numFmtId="0" fontId="0" fillId="5" borderId="4" xfId="0" applyFont="1" applyFill="1" applyBorder="1" applyAlignment="1">
      <alignment horizontal="center" vertical="center"/>
    </xf>
    <xf numFmtId="49" fontId="0" fillId="5" borderId="4" xfId="0" applyNumberFormat="1" applyFont="1" applyFill="1" applyBorder="1" applyAlignment="1">
      <alignment horizontal="center" vertical="center" wrapText="1"/>
    </xf>
    <xf numFmtId="49" fontId="0" fillId="5" borderId="4" xfId="0" applyNumberFormat="1" applyFont="1" applyFill="1" applyBorder="1" applyAlignment="1">
      <alignment horizontal="center" vertical="center"/>
    </xf>
    <xf numFmtId="164" fontId="0" fillId="5" borderId="4" xfId="0" applyNumberFormat="1" applyFont="1" applyFill="1" applyBorder="1" applyAlignment="1">
      <alignment horizontal="center" vertical="center"/>
    </xf>
    <xf numFmtId="49" fontId="0" fillId="5" borderId="4" xfId="0" applyNumberFormat="1" applyFont="1" applyFill="1" applyBorder="1" applyAlignment="1">
      <alignment horizontal="left" vertical="top" wrapText="1"/>
    </xf>
    <xf numFmtId="9" fontId="0" fillId="5" borderId="4" xfId="0" applyNumberFormat="1" applyFont="1" applyFill="1" applyBorder="1" applyAlignment="1">
      <alignment horizontal="center" vertical="center"/>
    </xf>
    <xf numFmtId="49" fontId="0" fillId="5" borderId="4" xfId="0" applyNumberFormat="1" applyFont="1" applyFill="1" applyBorder="1" applyAlignment="1">
      <alignment horizontal="left" vertical="center" wrapText="1"/>
    </xf>
    <xf numFmtId="0" fontId="0" fillId="5" borderId="4" xfId="0" applyNumberFormat="1" applyFont="1" applyFill="1" applyBorder="1" applyAlignment="1">
      <alignment horizontal="justify" vertical="center"/>
    </xf>
    <xf numFmtId="10" fontId="0" fillId="5" borderId="4" xfId="0" applyNumberFormat="1" applyFont="1" applyFill="1" applyBorder="1" applyAlignment="1">
      <alignment horizontal="center" vertical="center"/>
    </xf>
    <xf numFmtId="166" fontId="0" fillId="5" borderId="4" xfId="0" applyNumberFormat="1" applyFont="1" applyFill="1" applyBorder="1" applyAlignment="1">
      <alignment horizontal="center" vertical="center"/>
    </xf>
    <xf numFmtId="166" fontId="3" fillId="5" borderId="4" xfId="0" applyNumberFormat="1" applyFont="1" applyFill="1" applyBorder="1" applyAlignment="1">
      <alignment horizontal="center" vertical="center"/>
    </xf>
    <xf numFmtId="167" fontId="3" fillId="5" borderId="4" xfId="0" applyNumberFormat="1" applyFont="1" applyFill="1" applyBorder="1" applyAlignment="1">
      <alignment horizontal="center" vertical="center"/>
    </xf>
    <xf numFmtId="167" fontId="0" fillId="5" borderId="4" xfId="0" applyNumberFormat="1" applyFont="1" applyFill="1" applyBorder="1" applyAlignment="1">
      <alignment horizontal="center" vertical="center"/>
    </xf>
    <xf numFmtId="9" fontId="0" fillId="5" borderId="4" xfId="0" applyNumberFormat="1" applyFont="1" applyFill="1" applyBorder="1" applyAlignment="1">
      <alignment horizontal="center" vertical="center" wrapText="1"/>
    </xf>
    <xf numFmtId="10" fontId="0" fillId="5" borderId="4" xfId="0" applyNumberFormat="1" applyFont="1" applyFill="1" applyBorder="1" applyAlignment="1">
      <alignment horizontal="center" vertical="center" wrapText="1"/>
    </xf>
    <xf numFmtId="49" fontId="0" fillId="5" borderId="4" xfId="0" applyNumberFormat="1" applyFont="1" applyFill="1" applyBorder="1" applyAlignment="1">
      <alignment vertical="center"/>
    </xf>
    <xf numFmtId="0" fontId="3" fillId="5" borderId="4" xfId="0" applyFont="1" applyFill="1" applyBorder="1" applyAlignment="1">
      <alignment horizontal="center" vertical="center" wrapText="1"/>
    </xf>
    <xf numFmtId="10" fontId="3" fillId="5" borderId="4" xfId="0" applyNumberFormat="1" applyFont="1" applyFill="1" applyBorder="1" applyAlignment="1">
      <alignment horizontal="center" vertical="center" wrapText="1"/>
    </xf>
    <xf numFmtId="0" fontId="3" fillId="5" borderId="23" xfId="0" applyFont="1" applyFill="1" applyBorder="1" applyAlignment="1">
      <alignment horizontal="justify" vertical="center" wrapText="1"/>
    </xf>
    <xf numFmtId="0" fontId="3" fillId="5" borderId="4" xfId="0" applyFont="1" applyFill="1" applyBorder="1" applyAlignment="1">
      <alignment horizontal="right" vertical="center"/>
    </xf>
    <xf numFmtId="0" fontId="3" fillId="5" borderId="23" xfId="0" applyFont="1" applyFill="1" applyBorder="1" applyAlignment="1">
      <alignment horizontal="right" vertical="center"/>
    </xf>
    <xf numFmtId="0" fontId="0" fillId="5" borderId="17" xfId="0" applyFont="1" applyFill="1" applyBorder="1" applyAlignment="1">
      <alignment vertical="center"/>
    </xf>
    <xf numFmtId="10" fontId="0" fillId="5" borderId="17" xfId="0" applyNumberFormat="1" applyFont="1" applyFill="1" applyBorder="1" applyAlignment="1">
      <alignment vertical="center"/>
    </xf>
    <xf numFmtId="49" fontId="0" fillId="5" borderId="4" xfId="0" applyNumberFormat="1" applyFont="1" applyFill="1" applyBorder="1" applyAlignment="1">
      <alignment horizontal="center" vertical="center" wrapText="1"/>
    </xf>
    <xf numFmtId="49" fontId="3" fillId="5" borderId="4" xfId="0" applyNumberFormat="1" applyFont="1" applyFill="1" applyBorder="1" applyAlignment="1">
      <alignment horizontal="center" vertical="center" wrapText="1"/>
    </xf>
    <xf numFmtId="0" fontId="3" fillId="5" borderId="4" xfId="0" applyFont="1" applyFill="1" applyBorder="1" applyAlignment="1">
      <alignment horizontal="center" vertical="center" wrapText="1"/>
    </xf>
    <xf numFmtId="3" fontId="3" fillId="5" borderId="4" xfId="0" applyNumberFormat="1" applyFont="1" applyFill="1" applyBorder="1" applyAlignment="1">
      <alignment horizontal="center" vertical="center" wrapText="1"/>
    </xf>
    <xf numFmtId="0" fontId="0" fillId="5" borderId="25" xfId="0" applyFont="1" applyFill="1" applyBorder="1" applyAlignment="1">
      <alignment horizontal="center" vertical="center"/>
    </xf>
    <xf numFmtId="0" fontId="0" fillId="5" borderId="26" xfId="0" applyFont="1" applyFill="1" applyBorder="1" applyAlignment="1">
      <alignment horizontal="center" vertical="center"/>
    </xf>
    <xf numFmtId="0" fontId="0" fillId="5" borderId="27" xfId="0" applyFont="1" applyFill="1" applyBorder="1" applyAlignment="1">
      <alignment horizontal="center" vertical="center"/>
    </xf>
    <xf numFmtId="0" fontId="5" fillId="0" borderId="0" xfId="22" applyFont="1">
      <alignment/>
      <protection/>
    </xf>
    <xf numFmtId="0" fontId="7" fillId="6" borderId="28" xfId="22" applyFont="1" applyFill="1" applyBorder="1" applyAlignment="1">
      <alignment horizontal="center" vertical="center" wrapText="1"/>
      <protection/>
    </xf>
    <xf numFmtId="0" fontId="7" fillId="6" borderId="29" xfId="22" applyFont="1" applyFill="1" applyBorder="1" applyAlignment="1">
      <alignment horizontal="center" vertical="center" wrapText="1"/>
      <protection/>
    </xf>
    <xf numFmtId="3" fontId="8" fillId="5" borderId="28" xfId="22" applyNumberFormat="1" applyFont="1" applyFill="1" applyBorder="1" applyAlignment="1">
      <alignment horizontal="center" vertical="center" wrapText="1"/>
      <protection/>
    </xf>
    <xf numFmtId="171" fontId="8" fillId="5" borderId="28" xfId="23" applyNumberFormat="1" applyFont="1" applyFill="1" applyBorder="1" applyAlignment="1">
      <alignment horizontal="center" vertical="center" wrapText="1"/>
    </xf>
    <xf numFmtId="171" fontId="8" fillId="5" borderId="30" xfId="23" applyNumberFormat="1" applyFont="1" applyFill="1" applyBorder="1" applyAlignment="1">
      <alignment vertical="center" wrapText="1"/>
    </xf>
    <xf numFmtId="171" fontId="8" fillId="5" borderId="31" xfId="23" applyNumberFormat="1" applyFont="1" applyFill="1" applyBorder="1" applyAlignment="1">
      <alignment vertical="center" wrapText="1"/>
    </xf>
    <xf numFmtId="171" fontId="8" fillId="5" borderId="32" xfId="23" applyNumberFormat="1" applyFont="1" applyFill="1" applyBorder="1" applyAlignment="1">
      <alignment vertical="center" wrapText="1"/>
    </xf>
    <xf numFmtId="9" fontId="8" fillId="5" borderId="28" xfId="21" applyFont="1" applyFill="1" applyBorder="1" applyAlignment="1">
      <alignment horizontal="center" vertical="center" wrapText="1"/>
    </xf>
    <xf numFmtId="164" fontId="8" fillId="5" borderId="28" xfId="21" applyNumberFormat="1" applyFont="1" applyFill="1" applyBorder="1" applyAlignment="1">
      <alignment horizontal="center" vertical="center" wrapText="1"/>
    </xf>
    <xf numFmtId="4" fontId="8" fillId="5" borderId="28" xfId="22" applyNumberFormat="1" applyFont="1" applyFill="1" applyBorder="1" applyAlignment="1">
      <alignment horizontal="center" vertical="center" wrapText="1"/>
      <protection/>
    </xf>
    <xf numFmtId="0" fontId="5" fillId="0" borderId="0" xfId="22" applyFont="1" applyBorder="1">
      <alignment/>
      <protection/>
    </xf>
    <xf numFmtId="0" fontId="5" fillId="0" borderId="0" xfId="22" applyFont="1" applyBorder="1" applyAlignment="1">
      <alignment wrapText="1"/>
      <protection/>
    </xf>
    <xf numFmtId="3" fontId="1" fillId="5" borderId="28" xfId="22" applyNumberFormat="1" applyFont="1" applyFill="1" applyBorder="1" applyAlignment="1">
      <alignment horizontal="center" vertical="center" wrapText="1"/>
      <protection/>
    </xf>
    <xf numFmtId="0" fontId="5" fillId="5" borderId="0" xfId="22" applyFont="1" applyFill="1" applyBorder="1">
      <alignment/>
      <protection/>
    </xf>
    <xf numFmtId="0" fontId="5" fillId="5" borderId="0" xfId="22" applyFont="1" applyFill="1" applyBorder="1" applyAlignment="1">
      <alignment wrapText="1"/>
      <protection/>
    </xf>
    <xf numFmtId="0" fontId="5" fillId="7" borderId="0" xfId="22" applyFont="1" applyFill="1" applyBorder="1">
      <alignment/>
      <protection/>
    </xf>
    <xf numFmtId="0" fontId="5" fillId="7" borderId="0" xfId="22" applyFont="1" applyFill="1">
      <alignment/>
      <protection/>
    </xf>
    <xf numFmtId="171" fontId="5" fillId="5" borderId="28" xfId="24" applyNumberFormat="1" applyFont="1" applyFill="1" applyBorder="1" applyAlignment="1">
      <alignment/>
    </xf>
    <xf numFmtId="171" fontId="8" fillId="5" borderId="28" xfId="22" applyNumberFormat="1" applyFont="1" applyFill="1" applyBorder="1" applyAlignment="1">
      <alignment vertical="center" wrapText="1"/>
      <protection/>
    </xf>
    <xf numFmtId="172" fontId="5" fillId="5" borderId="0" xfId="24" applyFont="1" applyFill="1" applyBorder="1"/>
    <xf numFmtId="0" fontId="5" fillId="8" borderId="0" xfId="22" applyFont="1" applyFill="1" applyBorder="1">
      <alignment/>
      <protection/>
    </xf>
    <xf numFmtId="0" fontId="5" fillId="8" borderId="0" xfId="22" applyFont="1" applyFill="1">
      <alignment/>
      <protection/>
    </xf>
    <xf numFmtId="173" fontId="5" fillId="0" borderId="0" xfId="22" applyNumberFormat="1" applyFont="1">
      <alignment/>
      <protection/>
    </xf>
    <xf numFmtId="172" fontId="5" fillId="0" borderId="0" xfId="24" applyFont="1" applyBorder="1"/>
    <xf numFmtId="172" fontId="5" fillId="0" borderId="0" xfId="22" applyNumberFormat="1" applyFont="1" applyBorder="1">
      <alignment/>
      <protection/>
    </xf>
    <xf numFmtId="0" fontId="5" fillId="0" borderId="28" xfId="22" applyFont="1" applyBorder="1">
      <alignment/>
      <protection/>
    </xf>
    <xf numFmtId="0" fontId="7" fillId="0" borderId="28" xfId="25" applyFont="1" applyBorder="1" applyAlignment="1">
      <alignment horizontal="center" vertical="center" wrapText="1"/>
      <protection/>
    </xf>
    <xf numFmtId="174" fontId="5" fillId="0" borderId="28" xfId="26" applyNumberFormat="1" applyFont="1" applyBorder="1" applyAlignment="1">
      <alignment horizontal="center"/>
    </xf>
    <xf numFmtId="9" fontId="5" fillId="0" borderId="28" xfId="27" applyFont="1" applyBorder="1" applyAlignment="1">
      <alignment/>
    </xf>
    <xf numFmtId="0" fontId="7" fillId="0" borderId="0" xfId="22" applyFont="1" applyBorder="1" applyAlignment="1">
      <alignment horizontal="center" vertical="center"/>
      <protection/>
    </xf>
    <xf numFmtId="0" fontId="5" fillId="0" borderId="0" xfId="22" applyFont="1" applyAlignment="1">
      <alignment/>
      <protection/>
    </xf>
    <xf numFmtId="0" fontId="8" fillId="5" borderId="28" xfId="22" applyFont="1" applyFill="1" applyBorder="1" applyAlignment="1">
      <alignment horizontal="left" vertical="center" wrapText="1"/>
      <protection/>
    </xf>
    <xf numFmtId="169" fontId="8" fillId="5" borderId="28" xfId="22" applyNumberFormat="1" applyFont="1" applyFill="1" applyBorder="1" applyAlignment="1">
      <alignment horizontal="left" vertical="center" wrapText="1"/>
      <protection/>
    </xf>
    <xf numFmtId="166" fontId="0" fillId="5" borderId="4" xfId="0" applyNumberFormat="1" applyFont="1" applyFill="1" applyBorder="1" applyAlignment="1">
      <alignment horizontal="center" vertical="center" wrapText="1"/>
    </xf>
    <xf numFmtId="9" fontId="5" fillId="5" borderId="28" xfId="21" applyFont="1" applyFill="1" applyBorder="1" applyAlignment="1">
      <alignment horizontal="center" vertical="center" wrapText="1"/>
    </xf>
    <xf numFmtId="0" fontId="8" fillId="5" borderId="28" xfId="22" applyFont="1" applyFill="1" applyBorder="1" applyAlignment="1">
      <alignment vertical="center" wrapText="1"/>
      <protection/>
    </xf>
    <xf numFmtId="169" fontId="8" fillId="5" borderId="28" xfId="22" applyNumberFormat="1" applyFont="1" applyFill="1" applyBorder="1" applyAlignment="1">
      <alignment vertical="center" wrapText="1"/>
      <protection/>
    </xf>
    <xf numFmtId="172" fontId="8" fillId="5" borderId="28" xfId="20" applyNumberFormat="1" applyFont="1" applyFill="1" applyBorder="1" applyAlignment="1">
      <alignment horizontal="center" vertical="center" wrapText="1"/>
    </xf>
    <xf numFmtId="43" fontId="8" fillId="5" borderId="28" xfId="20" applyFont="1" applyFill="1" applyBorder="1" applyAlignment="1">
      <alignment horizontal="center" vertical="center" wrapText="1"/>
    </xf>
    <xf numFmtId="3" fontId="10" fillId="5" borderId="28" xfId="22" applyNumberFormat="1" applyFont="1" applyFill="1" applyBorder="1" applyAlignment="1">
      <alignment horizontal="center" vertical="center" wrapText="1"/>
      <protection/>
    </xf>
    <xf numFmtId="171" fontId="7" fillId="5" borderId="28" xfId="23" applyNumberFormat="1" applyFont="1" applyFill="1" applyBorder="1" applyAlignment="1">
      <alignment horizontal="center" vertical="center"/>
    </xf>
    <xf numFmtId="0" fontId="3" fillId="2" borderId="33" xfId="0" applyFont="1" applyFill="1" applyBorder="1" applyAlignment="1">
      <alignment horizontal="right" vertical="center"/>
    </xf>
    <xf numFmtId="0" fontId="0" fillId="2" borderId="34" xfId="0" applyFont="1" applyFill="1" applyBorder="1" applyAlignment="1">
      <alignment/>
    </xf>
    <xf numFmtId="49" fontId="3" fillId="3" borderId="4" xfId="0" applyNumberFormat="1"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4" xfId="0" applyNumberFormat="1" applyFont="1" applyFill="1" applyBorder="1" applyAlignment="1">
      <alignment horizontal="center" vertical="center"/>
    </xf>
    <xf numFmtId="0" fontId="3" fillId="3" borderId="4" xfId="0" applyFont="1" applyFill="1" applyBorder="1" applyAlignment="1">
      <alignment horizontal="center" vertical="center"/>
    </xf>
    <xf numFmtId="49" fontId="3" fillId="2" borderId="35" xfId="0" applyNumberFormat="1" applyFont="1" applyFill="1" applyBorder="1" applyAlignment="1">
      <alignment horizontal="right" vertical="center"/>
    </xf>
    <xf numFmtId="0" fontId="3" fillId="2" borderId="3" xfId="0" applyFont="1" applyFill="1" applyBorder="1" applyAlignment="1">
      <alignment horizontal="right" vertical="center"/>
    </xf>
    <xf numFmtId="49" fontId="3" fillId="3" borderId="4" xfId="0" applyNumberFormat="1" applyFont="1" applyFill="1" applyBorder="1" applyAlignment="1">
      <alignment horizontal="center" vertical="center"/>
    </xf>
    <xf numFmtId="49" fontId="0" fillId="2" borderId="4" xfId="0" applyNumberFormat="1" applyFont="1" applyFill="1" applyBorder="1" applyAlignment="1">
      <alignment horizontal="left" vertical="center" wrapText="1"/>
    </xf>
    <xf numFmtId="0" fontId="0" fillId="2" borderId="4" xfId="0" applyFont="1" applyFill="1" applyBorder="1" applyAlignment="1">
      <alignment horizontal="left" vertical="center" wrapText="1"/>
    </xf>
    <xf numFmtId="0" fontId="0" fillId="2" borderId="4" xfId="0" applyFont="1" applyFill="1" applyBorder="1" applyAlignment="1">
      <alignment horizontal="center"/>
    </xf>
    <xf numFmtId="49" fontId="3" fillId="3" borderId="4" xfId="0" applyNumberFormat="1" applyFont="1" applyFill="1" applyBorder="1" applyAlignment="1">
      <alignment horizontal="center" wrapText="1"/>
    </xf>
    <xf numFmtId="0" fontId="3" fillId="3" borderId="4" xfId="0" applyFont="1" applyFill="1" applyBorder="1" applyAlignment="1">
      <alignment horizontal="center" wrapText="1"/>
    </xf>
    <xf numFmtId="49" fontId="3" fillId="3" borderId="4" xfId="0" applyNumberFormat="1" applyFont="1" applyFill="1" applyBorder="1" applyAlignment="1">
      <alignment horizontal="left" vertical="center" wrapText="1"/>
    </xf>
    <xf numFmtId="0" fontId="3" fillId="3" borderId="4" xfId="0" applyFont="1" applyFill="1" applyBorder="1" applyAlignment="1">
      <alignment horizontal="left" vertical="center" wrapText="1"/>
    </xf>
    <xf numFmtId="0" fontId="0" fillId="5" borderId="25" xfId="0" applyFont="1" applyFill="1" applyBorder="1" applyAlignment="1">
      <alignment horizontal="center" vertical="center"/>
    </xf>
    <xf numFmtId="0" fontId="0" fillId="5" borderId="26" xfId="0" applyFont="1" applyFill="1" applyBorder="1" applyAlignment="1">
      <alignment horizontal="center" vertical="center"/>
    </xf>
    <xf numFmtId="0" fontId="0" fillId="5" borderId="27" xfId="0" applyFont="1" applyFill="1" applyBorder="1" applyAlignment="1">
      <alignment horizontal="center" vertical="center"/>
    </xf>
    <xf numFmtId="49" fontId="0" fillId="5" borderId="4" xfId="0" applyNumberFormat="1" applyFont="1" applyFill="1" applyBorder="1" applyAlignment="1">
      <alignment horizontal="left" vertical="top" wrapText="1"/>
    </xf>
    <xf numFmtId="0" fontId="0" fillId="5" borderId="4" xfId="0" applyFont="1" applyFill="1" applyBorder="1" applyAlignment="1">
      <alignment horizontal="left" vertical="top" wrapText="1"/>
    </xf>
    <xf numFmtId="0" fontId="3" fillId="3" borderId="23" xfId="0" applyNumberFormat="1" applyFont="1" applyFill="1" applyBorder="1" applyAlignment="1">
      <alignment horizontal="center" vertical="center"/>
    </xf>
    <xf numFmtId="0" fontId="3" fillId="3" borderId="15" xfId="0" applyFont="1" applyFill="1" applyBorder="1" applyAlignment="1">
      <alignment horizontal="center" vertical="center"/>
    </xf>
    <xf numFmtId="0" fontId="3" fillId="3" borderId="24" xfId="0" applyFont="1" applyFill="1" applyBorder="1" applyAlignment="1">
      <alignment horizontal="center" vertical="center"/>
    </xf>
    <xf numFmtId="49" fontId="0" fillId="5" borderId="4" xfId="0" applyNumberFormat="1" applyFont="1" applyFill="1" applyBorder="1" applyAlignment="1">
      <alignment horizontal="center" vertical="center" wrapText="1"/>
    </xf>
    <xf numFmtId="0" fontId="0" fillId="5" borderId="4" xfId="0" applyFont="1" applyFill="1" applyBorder="1" applyAlignment="1">
      <alignment horizontal="center" vertical="center" wrapText="1"/>
    </xf>
    <xf numFmtId="0" fontId="0" fillId="5" borderId="4" xfId="0" applyFont="1" applyFill="1" applyBorder="1" applyAlignment="1">
      <alignment horizontal="left" vertical="top"/>
    </xf>
    <xf numFmtId="10" fontId="0" fillId="5" borderId="36" xfId="0" applyNumberFormat="1" applyFont="1" applyFill="1" applyBorder="1" applyAlignment="1">
      <alignment horizontal="center" vertical="center"/>
    </xf>
    <xf numFmtId="10" fontId="0" fillId="5" borderId="37" xfId="0" applyNumberFormat="1" applyFont="1" applyFill="1" applyBorder="1" applyAlignment="1">
      <alignment horizontal="center" vertical="center"/>
    </xf>
    <xf numFmtId="10" fontId="0" fillId="5" borderId="1" xfId="0" applyNumberFormat="1" applyFont="1" applyFill="1" applyBorder="1" applyAlignment="1">
      <alignment horizontal="center" vertical="center"/>
    </xf>
    <xf numFmtId="10" fontId="0" fillId="5" borderId="38" xfId="0" applyNumberFormat="1" applyFont="1" applyFill="1" applyBorder="1" applyAlignment="1">
      <alignment horizontal="center" vertical="center"/>
    </xf>
    <xf numFmtId="10" fontId="0" fillId="5" borderId="39" xfId="0" applyNumberFormat="1" applyFont="1" applyFill="1" applyBorder="1" applyAlignment="1">
      <alignment horizontal="center" vertical="center"/>
    </xf>
    <xf numFmtId="10" fontId="0" fillId="5" borderId="40" xfId="0" applyNumberFormat="1" applyFont="1" applyFill="1" applyBorder="1" applyAlignment="1">
      <alignment horizontal="center" vertical="center"/>
    </xf>
    <xf numFmtId="0" fontId="0" fillId="5" borderId="4" xfId="0" applyNumberFormat="1" applyFont="1" applyFill="1" applyBorder="1" applyAlignment="1">
      <alignment horizontal="center" vertical="center" wrapText="1"/>
    </xf>
    <xf numFmtId="49" fontId="0" fillId="2" borderId="4" xfId="0" applyNumberFormat="1" applyFont="1" applyFill="1" applyBorder="1" applyAlignment="1">
      <alignment horizontal="center" vertical="center" wrapText="1"/>
    </xf>
    <xf numFmtId="0" fontId="0" fillId="2" borderId="4" xfId="0" applyFont="1" applyFill="1" applyBorder="1" applyAlignment="1">
      <alignment horizontal="center" vertical="center" wrapText="1"/>
    </xf>
    <xf numFmtId="49" fontId="3" fillId="3" borderId="23" xfId="0" applyNumberFormat="1" applyFont="1" applyFill="1" applyBorder="1" applyAlignment="1">
      <alignment horizontal="center" vertical="center"/>
    </xf>
    <xf numFmtId="0" fontId="0" fillId="2" borderId="4" xfId="0" applyFont="1" applyFill="1" applyBorder="1" applyAlignment="1">
      <alignment horizontal="center" vertical="center"/>
    </xf>
    <xf numFmtId="10" fontId="0" fillId="5" borderId="4" xfId="0" applyNumberFormat="1" applyFont="1" applyFill="1" applyBorder="1" applyAlignment="1">
      <alignment horizontal="center" vertical="center" wrapText="1"/>
    </xf>
    <xf numFmtId="49" fontId="0" fillId="5" borderId="4" xfId="0" applyNumberFormat="1" applyFont="1" applyFill="1" applyBorder="1" applyAlignment="1">
      <alignment horizontal="justify" vertical="top" wrapText="1"/>
    </xf>
    <xf numFmtId="0" fontId="0" fillId="5" borderId="4" xfId="0" applyFont="1" applyFill="1" applyBorder="1" applyAlignment="1">
      <alignment horizontal="justify" vertical="top" wrapText="1"/>
    </xf>
    <xf numFmtId="0" fontId="0" fillId="5" borderId="4" xfId="0" applyFont="1" applyFill="1" applyBorder="1" applyAlignment="1">
      <alignment horizontal="justify" vertical="top"/>
    </xf>
    <xf numFmtId="49" fontId="3" fillId="5" borderId="4" xfId="0" applyNumberFormat="1" applyFont="1" applyFill="1" applyBorder="1" applyAlignment="1">
      <alignment horizontal="center" vertical="center" wrapText="1"/>
    </xf>
    <xf numFmtId="0" fontId="3" fillId="5" borderId="4" xfId="0" applyFont="1" applyFill="1" applyBorder="1" applyAlignment="1">
      <alignment horizontal="center" vertical="center" wrapText="1"/>
    </xf>
    <xf numFmtId="49" fontId="0" fillId="5" borderId="4" xfId="0" applyNumberFormat="1" applyFont="1" applyFill="1" applyBorder="1" applyAlignment="1">
      <alignment horizontal="justify" vertical="center" wrapText="1"/>
    </xf>
    <xf numFmtId="0" fontId="0" fillId="5" borderId="4" xfId="0" applyFont="1" applyFill="1" applyBorder="1" applyAlignment="1">
      <alignment horizontal="justify" vertical="center" wrapText="1"/>
    </xf>
    <xf numFmtId="10" fontId="3" fillId="5" borderId="4" xfId="0" applyNumberFormat="1" applyFont="1" applyFill="1" applyBorder="1" applyAlignment="1">
      <alignment horizontal="center" vertical="center" wrapText="1"/>
    </xf>
    <xf numFmtId="49" fontId="3" fillId="4" borderId="4" xfId="0" applyNumberFormat="1" applyFont="1" applyFill="1" applyBorder="1" applyAlignment="1">
      <alignment horizontal="center" vertical="center" wrapText="1"/>
    </xf>
    <xf numFmtId="0" fontId="3" fillId="4" borderId="4" xfId="0" applyFont="1" applyFill="1" applyBorder="1" applyAlignment="1">
      <alignment horizontal="center" vertical="center" wrapText="1"/>
    </xf>
    <xf numFmtId="0" fontId="0" fillId="2" borderId="4" xfId="0" applyFont="1" applyFill="1" applyBorder="1" applyAlignment="1">
      <alignment/>
    </xf>
    <xf numFmtId="49" fontId="0" fillId="5" borderId="41" xfId="0" applyNumberFormat="1" applyFont="1" applyFill="1" applyBorder="1" applyAlignment="1">
      <alignment horizontal="justify" vertical="top" wrapText="1"/>
    </xf>
    <xf numFmtId="0" fontId="0" fillId="5" borderId="42" xfId="0" applyFont="1" applyFill="1" applyBorder="1" applyAlignment="1">
      <alignment horizontal="justify" vertical="top" wrapText="1"/>
    </xf>
    <xf numFmtId="49" fontId="0" fillId="5" borderId="25" xfId="0" applyNumberFormat="1" applyFont="1" applyFill="1" applyBorder="1" applyAlignment="1">
      <alignment horizontal="justify" vertical="top" wrapText="1"/>
    </xf>
    <xf numFmtId="0" fontId="0" fillId="5" borderId="27" xfId="0" applyFont="1" applyFill="1" applyBorder="1" applyAlignment="1">
      <alignment horizontal="justify" vertical="top" wrapText="1"/>
    </xf>
    <xf numFmtId="49" fontId="0" fillId="5" borderId="43" xfId="0" applyNumberFormat="1" applyFont="1" applyFill="1" applyBorder="1" applyAlignment="1">
      <alignment horizontal="justify" vertical="top" wrapText="1"/>
    </xf>
    <xf numFmtId="0" fontId="0" fillId="5" borderId="44" xfId="0" applyFont="1" applyFill="1" applyBorder="1" applyAlignment="1">
      <alignment horizontal="justify" vertical="top"/>
    </xf>
    <xf numFmtId="0" fontId="5" fillId="0" borderId="28" xfId="22" applyFont="1" applyBorder="1" applyAlignment="1">
      <alignment horizontal="center"/>
      <protection/>
    </xf>
    <xf numFmtId="0" fontId="6" fillId="6" borderId="28" xfId="22" applyFont="1" applyFill="1" applyBorder="1" applyAlignment="1">
      <alignment horizontal="center" vertical="center" wrapText="1"/>
      <protection/>
    </xf>
    <xf numFmtId="0" fontId="7" fillId="6" borderId="28" xfId="22" applyFont="1" applyFill="1" applyBorder="1" applyAlignment="1">
      <alignment horizontal="center" vertical="center" wrapText="1"/>
      <protection/>
    </xf>
    <xf numFmtId="0" fontId="8" fillId="5" borderId="28" xfId="22" applyFont="1" applyFill="1" applyBorder="1" applyAlignment="1">
      <alignment horizontal="justify" vertical="center" wrapText="1"/>
      <protection/>
    </xf>
    <xf numFmtId="0" fontId="8" fillId="5" borderId="28" xfId="22" applyFont="1" applyFill="1" applyBorder="1" applyAlignment="1">
      <alignment horizontal="center" vertical="center" wrapText="1"/>
      <protection/>
    </xf>
    <xf numFmtId="3" fontId="9" fillId="5" borderId="28" xfId="0" applyNumberFormat="1" applyFont="1" applyFill="1" applyBorder="1" applyAlignment="1">
      <alignment horizontal="center" vertical="center" wrapText="1"/>
    </xf>
    <xf numFmtId="0" fontId="5" fillId="5" borderId="28" xfId="0" applyFont="1" applyFill="1" applyBorder="1" applyAlignment="1">
      <alignment horizontal="center" vertical="center" wrapText="1"/>
    </xf>
    <xf numFmtId="0" fontId="5" fillId="5" borderId="28" xfId="22" applyFont="1" applyFill="1" applyBorder="1" applyAlignment="1">
      <alignment horizontal="center" vertical="center" wrapText="1"/>
      <protection/>
    </xf>
    <xf numFmtId="169" fontId="8" fillId="5" borderId="28" xfId="22" applyNumberFormat="1" applyFont="1" applyFill="1" applyBorder="1" applyAlignment="1">
      <alignment horizontal="left" vertical="center" wrapText="1"/>
      <protection/>
    </xf>
    <xf numFmtId="0" fontId="9" fillId="5" borderId="28" xfId="0" applyFont="1" applyFill="1" applyBorder="1"/>
    <xf numFmtId="171" fontId="8" fillId="5" borderId="28" xfId="23" applyNumberFormat="1" applyFont="1" applyFill="1" applyBorder="1" applyAlignment="1">
      <alignment horizontal="center" vertical="center" wrapText="1"/>
    </xf>
    <xf numFmtId="1" fontId="5" fillId="5" borderId="28" xfId="0" applyNumberFormat="1" applyFont="1" applyFill="1" applyBorder="1" applyAlignment="1">
      <alignment horizontal="center" vertical="center" wrapText="1"/>
    </xf>
    <xf numFmtId="1" fontId="9" fillId="5" borderId="28" xfId="0" applyNumberFormat="1" applyFont="1" applyFill="1" applyBorder="1" applyAlignment="1">
      <alignment horizontal="center" vertical="center" wrapText="1"/>
    </xf>
    <xf numFmtId="166" fontId="0" fillId="5" borderId="25" xfId="0" applyNumberFormat="1" applyFont="1" applyFill="1" applyBorder="1" applyAlignment="1">
      <alignment horizontal="center" vertical="center" wrapText="1"/>
    </xf>
    <xf numFmtId="166" fontId="0" fillId="5" borderId="26" xfId="0" applyNumberFormat="1" applyFont="1" applyFill="1" applyBorder="1" applyAlignment="1">
      <alignment horizontal="center" vertical="center" wrapText="1"/>
    </xf>
    <xf numFmtId="166" fontId="0" fillId="5" borderId="27" xfId="0" applyNumberFormat="1" applyFont="1" applyFill="1" applyBorder="1" applyAlignment="1">
      <alignment horizontal="center" vertical="center" wrapText="1"/>
    </xf>
    <xf numFmtId="171" fontId="8" fillId="5" borderId="30" xfId="23" applyNumberFormat="1" applyFont="1" applyFill="1" applyBorder="1" applyAlignment="1">
      <alignment horizontal="center" vertical="center" wrapText="1"/>
    </xf>
    <xf numFmtId="171" fontId="8" fillId="5" borderId="31" xfId="23" applyNumberFormat="1" applyFont="1" applyFill="1" applyBorder="1" applyAlignment="1">
      <alignment horizontal="center" vertical="center" wrapText="1"/>
    </xf>
    <xf numFmtId="171" fontId="8" fillId="5" borderId="32" xfId="23" applyNumberFormat="1" applyFont="1" applyFill="1" applyBorder="1" applyAlignment="1">
      <alignment horizontal="center" vertical="center" wrapText="1"/>
    </xf>
    <xf numFmtId="169" fontId="8" fillId="5" borderId="28" xfId="22" applyNumberFormat="1" applyFont="1" applyFill="1" applyBorder="1" applyAlignment="1">
      <alignment vertical="center" wrapText="1"/>
      <protection/>
    </xf>
    <xf numFmtId="0" fontId="5" fillId="5" borderId="28" xfId="22" applyFont="1" applyFill="1" applyBorder="1" applyAlignment="1">
      <alignment horizontal="center"/>
      <protection/>
    </xf>
    <xf numFmtId="0" fontId="7" fillId="5" borderId="28" xfId="22" applyFont="1" applyFill="1" applyBorder="1" applyAlignment="1">
      <alignment horizontal="center" vertical="center" wrapText="1"/>
      <protection/>
    </xf>
    <xf numFmtId="43" fontId="5" fillId="5" borderId="28" xfId="22" applyNumberFormat="1" applyFont="1" applyFill="1" applyBorder="1" applyAlignment="1">
      <alignment horizontal="center"/>
      <protection/>
    </xf>
    <xf numFmtId="0" fontId="7" fillId="0" borderId="0" xfId="22" applyFont="1" applyBorder="1" applyAlignment="1">
      <alignment horizontal="center" vertical="center"/>
      <protection/>
    </xf>
    <xf numFmtId="0" fontId="7" fillId="0" borderId="0" xfId="22" applyFont="1" applyAlignment="1">
      <alignment horizontal="right"/>
      <protection/>
    </xf>
    <xf numFmtId="49" fontId="3" fillId="2" borderId="45" xfId="0" applyNumberFormat="1" applyFont="1" applyFill="1" applyBorder="1" applyAlignment="1">
      <alignment horizontal="right" vertical="center"/>
    </xf>
    <xf numFmtId="0" fontId="3" fillId="2" borderId="46" xfId="0" applyFont="1" applyFill="1" applyBorder="1" applyAlignment="1">
      <alignment horizontal="right" vertical="center"/>
    </xf>
    <xf numFmtId="0" fontId="3" fillId="2" borderId="47" xfId="0" applyFont="1" applyFill="1" applyBorder="1" applyAlignment="1">
      <alignment horizontal="right" vertical="center"/>
    </xf>
    <xf numFmtId="0" fontId="0" fillId="2" borderId="0" xfId="0" applyFont="1" applyFill="1" applyBorder="1" applyAlignment="1">
      <alignment horizontal="right" vertical="center"/>
    </xf>
  </cellXfs>
  <cellStyles count="14">
    <cellStyle name="Normal" xfId="0"/>
    <cellStyle name="Percent" xfId="15"/>
    <cellStyle name="Currency" xfId="16"/>
    <cellStyle name="Currency [0]" xfId="17"/>
    <cellStyle name="Comma" xfId="18"/>
    <cellStyle name="Comma [0]" xfId="19"/>
    <cellStyle name="Millares" xfId="20"/>
    <cellStyle name="Porcentaje" xfId="21"/>
    <cellStyle name="Normal 3 2" xfId="22"/>
    <cellStyle name="Moneda 2" xfId="23"/>
    <cellStyle name="Millares 2 2" xfId="24"/>
    <cellStyle name="Normal 2" xfId="25"/>
    <cellStyle name="Moneda 2 3" xfId="26"/>
    <cellStyle name="Porcentual 2" xfId="27"/>
  </cellStyles>
  <tableStyles count="0"/>
  <colors>
    <indexedColors>
      <rgbColor rgb="00000000"/>
      <rgbColor rgb="00FFFFFF"/>
      <rgbColor rgb="00FF0000"/>
      <rgbColor rgb="0000FF00"/>
      <rgbColor rgb="000000FF"/>
      <rgbColor rgb="00FFFF00"/>
      <rgbColor rgb="00FF00FF"/>
      <rgbColor rgb="0000FFFF"/>
      <rgbColor rgb="00000000"/>
      <rgbColor rgb="00FFFFFF"/>
      <rgbColor rgb="0092D050"/>
      <rgbColor rgb="00AAAAAA"/>
      <rgbColor rgb="00FF0000"/>
      <rgbColor rgb="00FFFF00"/>
      <rgbColor rgb="00BFBFBF"/>
      <rgbColor rgb="007BB800"/>
      <rgbColor rgb="0000B050"/>
      <rgbColor rgb="00B8CCE4"/>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0</xdr:row>
      <xdr:rowOff>19050</xdr:rowOff>
    </xdr:from>
    <xdr:to>
      <xdr:col>4</xdr:col>
      <xdr:colOff>1076325</xdr:colOff>
      <xdr:row>3</xdr:row>
      <xdr:rowOff>161925</xdr:rowOff>
    </xdr:to>
    <xdr:grpSp>
      <xdr:nvGrpSpPr>
        <xdr:cNvPr id="4" name="Picture 110"/>
        <xdr:cNvGrpSpPr/>
      </xdr:nvGrpSpPr>
      <xdr:grpSpPr>
        <a:xfrm>
          <a:off x="2600325" y="19050"/>
          <a:ext cx="1638300" cy="904875"/>
          <a:chOff x="0" y="0"/>
          <a:chExt cx="1724025" cy="904279"/>
        </a:xfrm>
      </xdr:grpSpPr>
      <xdr:sp macro="" textlink="">
        <xdr:nvSpPr>
          <xdr:cNvPr id="2" name="Shape 2"/>
          <xdr:cNvSpPr/>
        </xdr:nvSpPr>
        <xdr:spPr>
          <a:xfrm>
            <a:off x="0" y="0"/>
            <a:ext cx="1724025" cy="904279"/>
          </a:xfrm>
          <a:prstGeom prst="rect">
            <a:avLst/>
          </a:prstGeom>
          <a:solidFill>
            <a:srgbClr val="FFFFFF"/>
          </a:solidFill>
          <a:ln w="12700" cap="flat">
            <a:noFill/>
          </a:ln>
        </xdr:spPr>
        <xdr:txBody>
          <a:bodyPr/>
          <a:lstStyle/>
          <a:p>
            <a:endParaRPr/>
          </a:p>
        </xdr:txBody>
      </xdr:sp>
      <xdr:pic>
        <xdr:nvPicPr>
          <xdr:cNvPr id="3" name="image1.jpeg"/>
          <xdr:cNvPicPr preferRelativeResize="1">
            <a:picLocks noChangeAspect="1"/>
          </xdr:cNvPicPr>
        </xdr:nvPicPr>
        <xdr:blipFill>
          <a:blip r:embed="rId1">
            <a:extLst/>
          </a:blip>
          <a:stretch>
            <a:fillRect/>
          </a:stretch>
        </xdr:blipFill>
        <xdr:spPr>
          <a:xfrm>
            <a:off x="0" y="0"/>
            <a:ext cx="1724025" cy="904279"/>
          </a:xfrm>
          <a:prstGeom prst="rect">
            <a:avLst/>
          </a:prstGeom>
          <a:ln w="12700" cap="flat">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1</xdr:row>
      <xdr:rowOff>76200</xdr:rowOff>
    </xdr:from>
    <xdr:to>
      <xdr:col>3</xdr:col>
      <xdr:colOff>161925</xdr:colOff>
      <xdr:row>3</xdr:row>
      <xdr:rowOff>1104900</xdr:rowOff>
    </xdr:to>
    <xdr:grpSp>
      <xdr:nvGrpSpPr>
        <xdr:cNvPr id="8" name="Imagen 2"/>
        <xdr:cNvGrpSpPr/>
      </xdr:nvGrpSpPr>
      <xdr:grpSpPr>
        <a:xfrm>
          <a:off x="2152650" y="561975"/>
          <a:ext cx="1657350" cy="1771650"/>
          <a:chOff x="0" y="0"/>
          <a:chExt cx="1902468" cy="1775280"/>
        </a:xfrm>
      </xdr:grpSpPr>
      <xdr:sp macro="" textlink="">
        <xdr:nvSpPr>
          <xdr:cNvPr id="6" name="Shape 6"/>
          <xdr:cNvSpPr/>
        </xdr:nvSpPr>
        <xdr:spPr>
          <a:xfrm>
            <a:off x="0" y="0"/>
            <a:ext cx="1902468" cy="1775280"/>
          </a:xfrm>
          <a:prstGeom prst="rect">
            <a:avLst/>
          </a:prstGeom>
          <a:solidFill>
            <a:srgbClr val="FFFFFF"/>
          </a:solidFill>
          <a:ln w="12700" cap="flat">
            <a:noFill/>
          </a:ln>
        </xdr:spPr>
        <xdr:txBody>
          <a:bodyPr/>
          <a:lstStyle/>
          <a:p>
            <a:endParaRPr/>
          </a:p>
        </xdr:txBody>
      </xdr:sp>
      <xdr:pic>
        <xdr:nvPicPr>
          <xdr:cNvPr id="7" name="image1.jpeg"/>
          <xdr:cNvPicPr preferRelativeResize="1">
            <a:picLocks noChangeAspect="1"/>
          </xdr:cNvPicPr>
        </xdr:nvPicPr>
        <xdr:blipFill>
          <a:blip r:embed="rId1">
            <a:extLst/>
          </a:blip>
          <a:stretch>
            <a:fillRect/>
          </a:stretch>
        </xdr:blipFill>
        <xdr:spPr>
          <a:xfrm>
            <a:off x="0" y="0"/>
            <a:ext cx="1902468" cy="1775280"/>
          </a:xfrm>
          <a:prstGeom prst="rect">
            <a:avLst/>
          </a:prstGeom>
          <a:ln w="12700" cap="flat">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790575</xdr:colOff>
      <xdr:row>0</xdr:row>
      <xdr:rowOff>257175</xdr:rowOff>
    </xdr:from>
    <xdr:to>
      <xdr:col>1</xdr:col>
      <xdr:colOff>1257300</xdr:colOff>
      <xdr:row>3</xdr:row>
      <xdr:rowOff>47625</xdr:rowOff>
    </xdr:to>
    <xdr:grpSp>
      <xdr:nvGrpSpPr>
        <xdr:cNvPr id="12" name="Imagen 2"/>
        <xdr:cNvGrpSpPr/>
      </xdr:nvGrpSpPr>
      <xdr:grpSpPr>
        <a:xfrm>
          <a:off x="790575" y="257175"/>
          <a:ext cx="1628775" cy="942975"/>
          <a:chOff x="0" y="0"/>
          <a:chExt cx="1169571" cy="940594"/>
        </a:xfrm>
      </xdr:grpSpPr>
      <xdr:sp macro="" textlink="">
        <xdr:nvSpPr>
          <xdr:cNvPr id="10" name="Shape 10"/>
          <xdr:cNvSpPr/>
        </xdr:nvSpPr>
        <xdr:spPr>
          <a:xfrm>
            <a:off x="0" y="0"/>
            <a:ext cx="1169571" cy="940594"/>
          </a:xfrm>
          <a:prstGeom prst="rect">
            <a:avLst/>
          </a:prstGeom>
          <a:solidFill>
            <a:srgbClr val="FFFFFF"/>
          </a:solidFill>
          <a:ln w="12700" cap="flat">
            <a:noFill/>
          </a:ln>
        </xdr:spPr>
        <xdr:txBody>
          <a:bodyPr/>
          <a:lstStyle/>
          <a:p>
            <a:endParaRPr/>
          </a:p>
        </xdr:txBody>
      </xdr:sp>
      <xdr:pic>
        <xdr:nvPicPr>
          <xdr:cNvPr id="11" name="image1.jpeg"/>
          <xdr:cNvPicPr preferRelativeResize="1">
            <a:picLocks noChangeAspect="1"/>
          </xdr:cNvPicPr>
        </xdr:nvPicPr>
        <xdr:blipFill>
          <a:blip r:embed="rId1">
            <a:extLst/>
          </a:blip>
          <a:stretch>
            <a:fillRect/>
          </a:stretch>
        </xdr:blipFill>
        <xdr:spPr>
          <a:xfrm>
            <a:off x="0" y="0"/>
            <a:ext cx="1169571" cy="940594"/>
          </a:xfrm>
          <a:prstGeom prst="rect">
            <a:avLst/>
          </a:prstGeom>
          <a:ln w="12700" cap="flat">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0</xdr:row>
      <xdr:rowOff>0</xdr:rowOff>
    </xdr:from>
    <xdr:to>
      <xdr:col>1</xdr:col>
      <xdr:colOff>1047750</xdr:colOff>
      <xdr:row>3</xdr:row>
      <xdr:rowOff>66675</xdr:rowOff>
    </xdr:to>
    <xdr:pic>
      <xdr:nvPicPr>
        <xdr:cNvPr id="2" name="1 Imagen"/>
        <xdr:cNvPicPr preferRelativeResize="1">
          <a:picLocks noChangeAspect="1"/>
        </xdr:cNvPicPr>
      </xdr:nvPicPr>
      <xdr:blipFill>
        <a:blip r:embed="rId1"/>
        <a:stretch>
          <a:fillRect/>
        </a:stretch>
      </xdr:blipFill>
      <xdr:spPr>
        <a:xfrm>
          <a:off x="790575" y="0"/>
          <a:ext cx="838200" cy="49530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yulied.penaranda\Downloads\1100_Territorializacion20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aola.rodriguez\0097-2018\0097-2018\Enero\SegplanFinal2017\Revisi&#243;nActSeg2017\1100_Actualizaci&#243;nFaltaSeguimiento4_20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STIÓN"/>
      <sheetName val="INVERSIÓN"/>
      <sheetName val="ACTIVIDADES"/>
      <sheetName val="TERRITORIALIZACIÓN"/>
      <sheetName val="Hoja1"/>
    </sheetNames>
    <sheetDataSet>
      <sheetData sheetId="0"/>
      <sheetData sheetId="1">
        <row r="9">
          <cell r="AF9">
            <v>1</v>
          </cell>
          <cell r="AG9">
            <v>1</v>
          </cell>
        </row>
        <row r="10">
          <cell r="L10">
            <v>162276000</v>
          </cell>
          <cell r="AF10">
            <v>162057600</v>
          </cell>
          <cell r="AG10">
            <v>162057600</v>
          </cell>
        </row>
        <row r="11">
          <cell r="AF11">
            <v>0</v>
          </cell>
          <cell r="AG11">
            <v>0</v>
          </cell>
        </row>
        <row r="12">
          <cell r="L12">
            <v>53096983</v>
          </cell>
          <cell r="AF12">
            <v>53096983</v>
          </cell>
          <cell r="AG12">
            <v>53096983</v>
          </cell>
        </row>
        <row r="15">
          <cell r="AF15">
            <v>8</v>
          </cell>
          <cell r="AG15">
            <v>8</v>
          </cell>
        </row>
        <row r="16">
          <cell r="L16">
            <v>1097892000</v>
          </cell>
          <cell r="AF16">
            <v>463868000</v>
          </cell>
          <cell r="AG16">
            <v>717135600</v>
          </cell>
        </row>
        <row r="18">
          <cell r="L18">
            <v>318286464</v>
          </cell>
          <cell r="AF18">
            <v>132669075</v>
          </cell>
          <cell r="AG18">
            <v>182609740</v>
          </cell>
        </row>
        <row r="21">
          <cell r="AF21">
            <v>1</v>
          </cell>
          <cell r="AG21">
            <v>1</v>
          </cell>
        </row>
        <row r="22">
          <cell r="L22">
            <v>62667000</v>
          </cell>
          <cell r="AF22">
            <v>22448800</v>
          </cell>
          <cell r="AG22">
            <v>43877200</v>
          </cell>
        </row>
        <row r="23">
          <cell r="AF23">
            <v>0</v>
          </cell>
          <cell r="AG23">
            <v>0</v>
          </cell>
        </row>
        <row r="24">
          <cell r="L24">
            <v>12003023</v>
          </cell>
          <cell r="AF24">
            <v>11031238</v>
          </cell>
          <cell r="AG24">
            <v>12003022</v>
          </cell>
        </row>
        <row r="27">
          <cell r="AF27">
            <v>0.15</v>
          </cell>
          <cell r="AG27">
            <v>0.2</v>
          </cell>
        </row>
        <row r="28">
          <cell r="L28">
            <v>194185000</v>
          </cell>
          <cell r="AF28">
            <v>0</v>
          </cell>
          <cell r="AG28">
            <v>112732000</v>
          </cell>
        </row>
        <row r="29">
          <cell r="AF29">
            <v>0</v>
          </cell>
          <cell r="AG29">
            <v>0</v>
          </cell>
        </row>
        <row r="30">
          <cell r="L30">
            <v>102102451</v>
          </cell>
          <cell r="AF30">
            <v>58647623</v>
          </cell>
          <cell r="AG30">
            <v>72265871</v>
          </cell>
        </row>
        <row r="33">
          <cell r="AF33">
            <v>1</v>
          </cell>
          <cell r="AG33">
            <v>1</v>
          </cell>
        </row>
        <row r="34">
          <cell r="L34">
            <v>74198000</v>
          </cell>
          <cell r="AF34">
            <v>36758600</v>
          </cell>
          <cell r="AG34">
            <v>73787600</v>
          </cell>
        </row>
        <row r="35">
          <cell r="AF35">
            <v>0</v>
          </cell>
          <cell r="AG35">
            <v>0</v>
          </cell>
        </row>
        <row r="36">
          <cell r="L36">
            <v>39455841</v>
          </cell>
          <cell r="AF36">
            <v>39455840</v>
          </cell>
          <cell r="AG36">
            <v>39455840</v>
          </cell>
        </row>
        <row r="39">
          <cell r="AF39">
            <v>1</v>
          </cell>
          <cell r="AG39">
            <v>1</v>
          </cell>
        </row>
        <row r="40">
          <cell r="L40">
            <v>781542000</v>
          </cell>
          <cell r="AF40">
            <v>481683000</v>
          </cell>
          <cell r="AG40">
            <v>581027000</v>
          </cell>
        </row>
        <row r="41">
          <cell r="AF41">
            <v>0</v>
          </cell>
          <cell r="AG41">
            <v>0</v>
          </cell>
        </row>
        <row r="42">
          <cell r="L42">
            <v>241084572</v>
          </cell>
          <cell r="AF42">
            <v>197911247</v>
          </cell>
          <cell r="AG42">
            <v>241084572</v>
          </cell>
        </row>
      </sheetData>
      <sheetData sheetId="2"/>
      <sheetData sheetId="3"/>
      <sheetData sheetId="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ESTIÓN"/>
      <sheetName val="INVERSIÓN"/>
      <sheetName val="ACTIVIDADES"/>
      <sheetName val="TERRITORIALIZACIÓN "/>
    </sheetNames>
    <sheetDataSet>
      <sheetData sheetId="0" refreshError="1"/>
      <sheetData sheetId="1" refreshError="1">
        <row r="9">
          <cell r="AL9">
            <v>1</v>
          </cell>
        </row>
        <row r="10">
          <cell r="AL10">
            <v>162057600</v>
          </cell>
        </row>
        <row r="11">
          <cell r="AL11">
            <v>0</v>
          </cell>
        </row>
        <row r="12">
          <cell r="AL12">
            <v>53096983</v>
          </cell>
        </row>
      </sheetData>
      <sheetData sheetId="2" refreshError="1"/>
      <sheetData sheetId="3" refreshError="1"/>
    </sheetDataSet>
  </externalBook>
</externalLink>
</file>

<file path=xl/theme/theme1.xml><?xml version="1.0" encoding="utf-8"?>
<a:theme xmlns:a="http://schemas.openxmlformats.org/drawingml/2006/main" name="Tema de Office">
  <a:themeElements>
    <a:clrScheme name="Tema de Office">
      <a:dk1>
        <a:srgbClr val="000000"/>
      </a:dk1>
      <a:lt1>
        <a:sysClr val="window" lastClr="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Tema de Office">
      <a:majorFont>
        <a:latin typeface="Helvetica Neue"/>
        <a:ea typeface="Helvetica Neue"/>
        <a:cs typeface="Helvetica Neue"/>
      </a:majorFont>
      <a:minorFont>
        <a:latin typeface="Helvetica Neue"/>
        <a:ea typeface="Helvetica Neue"/>
        <a:cs typeface="Helvetica Neue"/>
      </a:minorFont>
    </a:fontScheme>
    <a:fmtScheme name="Tema de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16"/>
  <sheetViews>
    <sheetView showGridLines="0" tabSelected="1" zoomScale="60" zoomScaleNormal="60" workbookViewId="0" topLeftCell="AT7">
      <selection activeCell="A15" sqref="A15:AW15"/>
    </sheetView>
  </sheetViews>
  <sheetFormatPr defaultColWidth="10.8515625" defaultRowHeight="15" customHeight="1"/>
  <cols>
    <col min="1" max="2" width="8.8515625" style="17" customWidth="1"/>
    <col min="3" max="3" width="20.8515625" style="17" customWidth="1"/>
    <col min="4" max="4" width="8.8515625" style="17" customWidth="1"/>
    <col min="5" max="5" width="27.140625" style="17" customWidth="1"/>
    <col min="6" max="6" width="7.421875" style="17" customWidth="1"/>
    <col min="7" max="7" width="17.00390625" style="17" customWidth="1"/>
    <col min="8" max="8" width="18.00390625" style="17" customWidth="1"/>
    <col min="9" max="9" width="17.140625" style="17" customWidth="1"/>
    <col min="10" max="10" width="16.140625" style="17" customWidth="1"/>
    <col min="11" max="13" width="16.7109375" style="17" customWidth="1"/>
    <col min="14" max="14" width="18.28125" style="17" customWidth="1"/>
    <col min="15" max="15" width="24.7109375" style="17" customWidth="1"/>
    <col min="16" max="19" width="16.7109375" style="17" customWidth="1"/>
    <col min="20" max="20" width="18.28125" style="17" customWidth="1"/>
    <col min="21" max="21" width="24.140625" style="17" hidden="1" customWidth="1"/>
    <col min="22" max="25" width="16.7109375" style="17" hidden="1" customWidth="1"/>
    <col min="26" max="26" width="18.28125" style="17" hidden="1" customWidth="1"/>
    <col min="27" max="27" width="24.28125" style="17" hidden="1" customWidth="1"/>
    <col min="28" max="31" width="16.7109375" style="17" hidden="1" customWidth="1"/>
    <col min="32" max="32" width="18.28125" style="17" hidden="1" customWidth="1"/>
    <col min="33" max="33" width="24.421875" style="17" hidden="1" customWidth="1"/>
    <col min="34" max="37" width="16.7109375" style="17" hidden="1" customWidth="1"/>
    <col min="38" max="38" width="17.7109375" style="17" hidden="1" customWidth="1"/>
    <col min="39" max="39" width="12.8515625" style="17" customWidth="1"/>
    <col min="40" max="40" width="16.421875" style="17" customWidth="1"/>
    <col min="41" max="41" width="12.8515625" style="17" customWidth="1"/>
    <col min="42" max="42" width="14.28125" style="17" customWidth="1"/>
    <col min="43" max="43" width="19.140625" style="17" customWidth="1"/>
    <col min="44" max="44" width="20.421875" style="17" customWidth="1"/>
    <col min="45" max="45" width="132.421875" style="17" customWidth="1"/>
    <col min="46" max="47" width="51.7109375" style="17" customWidth="1"/>
    <col min="48" max="48" width="58.7109375" style="17" customWidth="1"/>
    <col min="49" max="49" width="58.00390625" style="17" customWidth="1"/>
    <col min="50" max="252" width="11.421875" style="17" customWidth="1"/>
    <col min="253" max="16384" width="10.8515625" style="18" customWidth="1"/>
  </cols>
  <sheetData>
    <row r="1" spans="1:252" ht="15.75" customHeight="1">
      <c r="A1" s="152"/>
      <c r="B1" s="152"/>
      <c r="C1" s="152"/>
      <c r="D1" s="152"/>
      <c r="E1" s="152"/>
      <c r="F1" s="152"/>
      <c r="G1" s="152"/>
      <c r="H1" s="143" t="s">
        <v>0</v>
      </c>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row>
    <row r="2" spans="1:252" ht="28.5" customHeight="1">
      <c r="A2" s="152"/>
      <c r="B2" s="152"/>
      <c r="C2" s="152"/>
      <c r="D2" s="152"/>
      <c r="E2" s="152"/>
      <c r="F2" s="152"/>
      <c r="G2" s="152"/>
      <c r="H2" s="153" t="s">
        <v>1</v>
      </c>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row>
    <row r="3" spans="1:252" ht="15.75" customHeight="1">
      <c r="A3" s="152"/>
      <c r="B3" s="152"/>
      <c r="C3" s="152"/>
      <c r="D3" s="152"/>
      <c r="E3" s="152"/>
      <c r="F3" s="152"/>
      <c r="G3" s="152"/>
      <c r="H3" s="143" t="s">
        <v>2</v>
      </c>
      <c r="I3" s="144"/>
      <c r="J3" s="144"/>
      <c r="K3" s="144"/>
      <c r="L3" s="144"/>
      <c r="M3" s="144"/>
      <c r="N3" s="144"/>
      <c r="O3" s="144"/>
      <c r="P3" s="144"/>
      <c r="Q3" s="144"/>
      <c r="R3" s="144"/>
      <c r="S3" s="143" t="s">
        <v>3</v>
      </c>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c r="IH3" s="16"/>
      <c r="II3" s="16"/>
      <c r="IJ3" s="16"/>
      <c r="IK3" s="16"/>
      <c r="IL3" s="16"/>
      <c r="IM3" s="16"/>
      <c r="IN3" s="16"/>
      <c r="IO3" s="16"/>
      <c r="IP3" s="16"/>
      <c r="IQ3" s="16"/>
      <c r="IR3" s="16"/>
    </row>
    <row r="4" spans="1:252" ht="15.75" customHeight="1">
      <c r="A4" s="152"/>
      <c r="B4" s="152"/>
      <c r="C4" s="152"/>
      <c r="D4" s="152"/>
      <c r="E4" s="152"/>
      <c r="F4" s="152"/>
      <c r="G4" s="152"/>
      <c r="H4" s="143" t="s">
        <v>4</v>
      </c>
      <c r="I4" s="144"/>
      <c r="J4" s="144"/>
      <c r="K4" s="144"/>
      <c r="L4" s="144"/>
      <c r="M4" s="144"/>
      <c r="N4" s="144"/>
      <c r="O4" s="144"/>
      <c r="P4" s="144"/>
      <c r="Q4" s="144"/>
      <c r="R4" s="144"/>
      <c r="S4" s="155" t="s">
        <v>5</v>
      </c>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c r="AS4" s="156"/>
      <c r="AT4" s="156"/>
      <c r="AU4" s="156"/>
      <c r="AV4" s="156"/>
      <c r="AW4" s="15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c r="IH4" s="16"/>
      <c r="II4" s="16"/>
      <c r="IJ4" s="16"/>
      <c r="IK4" s="16"/>
      <c r="IL4" s="16"/>
      <c r="IM4" s="16"/>
      <c r="IN4" s="16"/>
      <c r="IO4" s="16"/>
      <c r="IP4" s="16"/>
      <c r="IQ4" s="16"/>
      <c r="IR4" s="16"/>
    </row>
    <row r="5" spans="1:252" ht="15.75" customHeight="1">
      <c r="A5" s="144"/>
      <c r="B5" s="144"/>
      <c r="C5" s="144"/>
      <c r="D5" s="144"/>
      <c r="E5" s="144"/>
      <c r="F5" s="144"/>
      <c r="G5" s="144"/>
      <c r="H5" s="144"/>
      <c r="I5" s="144"/>
      <c r="J5" s="144"/>
      <c r="K5" s="144"/>
      <c r="L5" s="144"/>
      <c r="M5" s="144"/>
      <c r="N5" s="144"/>
      <c r="O5" s="144"/>
      <c r="P5" s="144"/>
      <c r="Q5" s="144"/>
      <c r="R5" s="144"/>
      <c r="S5" s="150" t="s">
        <v>6</v>
      </c>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51"/>
      <c r="AW5" s="151"/>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row>
    <row r="6" spans="1:252" ht="15.75" customHeight="1">
      <c r="A6" s="144"/>
      <c r="B6" s="144"/>
      <c r="C6" s="144"/>
      <c r="D6" s="144"/>
      <c r="E6" s="144"/>
      <c r="F6" s="144"/>
      <c r="G6" s="144"/>
      <c r="H6" s="144"/>
      <c r="I6" s="144"/>
      <c r="J6" s="144"/>
      <c r="K6" s="144"/>
      <c r="L6" s="144"/>
      <c r="M6" s="144"/>
      <c r="N6" s="144"/>
      <c r="O6" s="144"/>
      <c r="P6" s="144"/>
      <c r="Q6" s="144"/>
      <c r="R6" s="144"/>
      <c r="S6" s="150" t="s">
        <v>7</v>
      </c>
      <c r="T6" s="151"/>
      <c r="U6" s="151"/>
      <c r="V6" s="151"/>
      <c r="W6" s="151"/>
      <c r="X6" s="151"/>
      <c r="Y6" s="151"/>
      <c r="Z6" s="151"/>
      <c r="AA6" s="151"/>
      <c r="AB6" s="151"/>
      <c r="AC6" s="151"/>
      <c r="AD6" s="151"/>
      <c r="AE6" s="151"/>
      <c r="AF6" s="151"/>
      <c r="AG6" s="151"/>
      <c r="AH6" s="151"/>
      <c r="AI6" s="151"/>
      <c r="AJ6" s="151"/>
      <c r="AK6" s="151"/>
      <c r="AL6" s="151"/>
      <c r="AM6" s="151"/>
      <c r="AN6" s="151"/>
      <c r="AO6" s="151"/>
      <c r="AP6" s="151"/>
      <c r="AQ6" s="151"/>
      <c r="AR6" s="151"/>
      <c r="AS6" s="151"/>
      <c r="AT6" s="151"/>
      <c r="AU6" s="151"/>
      <c r="AV6" s="151"/>
      <c r="AW6" s="151"/>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row>
    <row r="7" spans="1:252" ht="15" customHeight="1">
      <c r="A7" s="45"/>
      <c r="B7" s="46"/>
      <c r="C7" s="46"/>
      <c r="D7" s="46"/>
      <c r="E7" s="46"/>
      <c r="F7" s="54"/>
      <c r="G7" s="54"/>
      <c r="H7" s="54"/>
      <c r="I7" s="54"/>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8"/>
      <c r="AN7" s="48"/>
      <c r="AO7" s="48"/>
      <c r="AP7" s="48"/>
      <c r="AQ7" s="48"/>
      <c r="AR7" s="48"/>
      <c r="AS7" s="48"/>
      <c r="AT7" s="48"/>
      <c r="AU7" s="48"/>
      <c r="AV7" s="48"/>
      <c r="AW7" s="49"/>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row>
    <row r="8" spans="1:252" ht="15.75" customHeight="1">
      <c r="A8" s="143" t="s">
        <v>8</v>
      </c>
      <c r="B8" s="144"/>
      <c r="C8" s="144"/>
      <c r="D8" s="143" t="s">
        <v>9</v>
      </c>
      <c r="E8" s="144"/>
      <c r="F8" s="143" t="s">
        <v>10</v>
      </c>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3" t="s">
        <v>11</v>
      </c>
      <c r="AR8" s="143" t="s">
        <v>12</v>
      </c>
      <c r="AS8" s="143" t="s">
        <v>13</v>
      </c>
      <c r="AT8" s="143" t="s">
        <v>14</v>
      </c>
      <c r="AU8" s="143" t="s">
        <v>15</v>
      </c>
      <c r="AV8" s="143" t="s">
        <v>16</v>
      </c>
      <c r="AW8" s="143" t="s">
        <v>17</v>
      </c>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row>
    <row r="9" spans="1:252" ht="15.75" customHeight="1">
      <c r="A9" s="143" t="s">
        <v>18</v>
      </c>
      <c r="B9" s="143" t="s">
        <v>19</v>
      </c>
      <c r="C9" s="143" t="s">
        <v>20</v>
      </c>
      <c r="D9" s="143" t="s">
        <v>21</v>
      </c>
      <c r="E9" s="143" t="s">
        <v>22</v>
      </c>
      <c r="F9" s="143" t="s">
        <v>23</v>
      </c>
      <c r="G9" s="143" t="s">
        <v>24</v>
      </c>
      <c r="H9" s="143" t="s">
        <v>25</v>
      </c>
      <c r="I9" s="143" t="s">
        <v>26</v>
      </c>
      <c r="J9" s="143" t="s">
        <v>27</v>
      </c>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c r="AJ9" s="146"/>
      <c r="AK9" s="146"/>
      <c r="AL9" s="146"/>
      <c r="AM9" s="149" t="s">
        <v>28</v>
      </c>
      <c r="AN9" s="146"/>
      <c r="AO9" s="146"/>
      <c r="AP9" s="146"/>
      <c r="AQ9" s="144"/>
      <c r="AR9" s="144"/>
      <c r="AS9" s="144"/>
      <c r="AT9" s="144"/>
      <c r="AU9" s="144"/>
      <c r="AV9" s="144"/>
      <c r="AW9" s="144"/>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row>
    <row r="10" spans="1:252" ht="15.75" customHeight="1">
      <c r="A10" s="144"/>
      <c r="B10" s="144"/>
      <c r="C10" s="144"/>
      <c r="D10" s="144"/>
      <c r="E10" s="144"/>
      <c r="F10" s="144"/>
      <c r="G10" s="144"/>
      <c r="H10" s="144"/>
      <c r="I10" s="144"/>
      <c r="J10" s="144"/>
      <c r="K10" s="145">
        <v>2016</v>
      </c>
      <c r="L10" s="146"/>
      <c r="M10" s="146"/>
      <c r="N10" s="146"/>
      <c r="O10" s="145">
        <v>2017</v>
      </c>
      <c r="P10" s="146"/>
      <c r="Q10" s="146"/>
      <c r="R10" s="146"/>
      <c r="S10" s="146"/>
      <c r="T10" s="146"/>
      <c r="U10" s="145">
        <v>2018</v>
      </c>
      <c r="V10" s="146"/>
      <c r="W10" s="146"/>
      <c r="X10" s="146"/>
      <c r="Y10" s="146"/>
      <c r="Z10" s="146"/>
      <c r="AA10" s="145">
        <v>2019</v>
      </c>
      <c r="AB10" s="146"/>
      <c r="AC10" s="146"/>
      <c r="AD10" s="146"/>
      <c r="AE10" s="146"/>
      <c r="AF10" s="146"/>
      <c r="AG10" s="55"/>
      <c r="AH10" s="145">
        <v>2020</v>
      </c>
      <c r="AI10" s="146"/>
      <c r="AJ10" s="146"/>
      <c r="AK10" s="146"/>
      <c r="AL10" s="146"/>
      <c r="AM10" s="143" t="s">
        <v>29</v>
      </c>
      <c r="AN10" s="143" t="s">
        <v>30</v>
      </c>
      <c r="AO10" s="143" t="s">
        <v>31</v>
      </c>
      <c r="AP10" s="143" t="s">
        <v>32</v>
      </c>
      <c r="AQ10" s="144"/>
      <c r="AR10" s="144"/>
      <c r="AS10" s="144"/>
      <c r="AT10" s="144"/>
      <c r="AU10" s="144"/>
      <c r="AV10" s="144"/>
      <c r="AW10" s="144"/>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row>
    <row r="11" spans="1:252" ht="90.75" customHeight="1">
      <c r="A11" s="144"/>
      <c r="B11" s="144"/>
      <c r="C11" s="144"/>
      <c r="D11" s="144"/>
      <c r="E11" s="144"/>
      <c r="F11" s="144"/>
      <c r="G11" s="144"/>
      <c r="H11" s="144"/>
      <c r="I11" s="144"/>
      <c r="J11" s="144"/>
      <c r="K11" s="9" t="s">
        <v>33</v>
      </c>
      <c r="L11" s="9" t="s">
        <v>34</v>
      </c>
      <c r="M11" s="9" t="s">
        <v>35</v>
      </c>
      <c r="N11" s="7" t="s">
        <v>36</v>
      </c>
      <c r="O11" s="9" t="s">
        <v>37</v>
      </c>
      <c r="P11" s="9" t="s">
        <v>38</v>
      </c>
      <c r="Q11" s="9" t="s">
        <v>39</v>
      </c>
      <c r="R11" s="9" t="s">
        <v>34</v>
      </c>
      <c r="S11" s="9" t="s">
        <v>35</v>
      </c>
      <c r="T11" s="7" t="s">
        <v>36</v>
      </c>
      <c r="U11" s="9" t="s">
        <v>37</v>
      </c>
      <c r="V11" s="9" t="s">
        <v>38</v>
      </c>
      <c r="W11" s="9" t="s">
        <v>39</v>
      </c>
      <c r="X11" s="9" t="s">
        <v>34</v>
      </c>
      <c r="Y11" s="9" t="s">
        <v>35</v>
      </c>
      <c r="Z11" s="7" t="s">
        <v>36</v>
      </c>
      <c r="AA11" s="9" t="s">
        <v>37</v>
      </c>
      <c r="AB11" s="9" t="s">
        <v>38</v>
      </c>
      <c r="AC11" s="9" t="s">
        <v>39</v>
      </c>
      <c r="AD11" s="9" t="s">
        <v>34</v>
      </c>
      <c r="AE11" s="9" t="s">
        <v>35</v>
      </c>
      <c r="AF11" s="7" t="s">
        <v>36</v>
      </c>
      <c r="AG11" s="9" t="s">
        <v>37</v>
      </c>
      <c r="AH11" s="9" t="s">
        <v>38</v>
      </c>
      <c r="AI11" s="9" t="s">
        <v>39</v>
      </c>
      <c r="AJ11" s="9" t="s">
        <v>34</v>
      </c>
      <c r="AK11" s="9" t="s">
        <v>35</v>
      </c>
      <c r="AL11" s="7" t="s">
        <v>36</v>
      </c>
      <c r="AM11" s="144"/>
      <c r="AN11" s="144"/>
      <c r="AO11" s="144"/>
      <c r="AP11" s="144"/>
      <c r="AQ11" s="144"/>
      <c r="AR11" s="144"/>
      <c r="AS11" s="144"/>
      <c r="AT11" s="144"/>
      <c r="AU11" s="144"/>
      <c r="AV11" s="144"/>
      <c r="AW11" s="144"/>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row>
    <row r="12" spans="1:252" ht="138.75" customHeight="1">
      <c r="A12" s="65">
        <v>44</v>
      </c>
      <c r="B12" s="65">
        <v>185</v>
      </c>
      <c r="C12" s="68" t="s">
        <v>40</v>
      </c>
      <c r="D12" s="69"/>
      <c r="E12" s="68" t="s">
        <v>41</v>
      </c>
      <c r="F12" s="69"/>
      <c r="G12" s="70" t="s">
        <v>42</v>
      </c>
      <c r="H12" s="71" t="s">
        <v>43</v>
      </c>
      <c r="I12" s="71" t="s">
        <v>44</v>
      </c>
      <c r="J12" s="65">
        <v>4</v>
      </c>
      <c r="K12" s="71" t="s">
        <v>45</v>
      </c>
      <c r="L12" s="65">
        <v>4</v>
      </c>
      <c r="M12" s="65">
        <v>4</v>
      </c>
      <c r="N12" s="65">
        <v>4</v>
      </c>
      <c r="O12" s="65">
        <v>4</v>
      </c>
      <c r="P12" s="65">
        <v>4</v>
      </c>
      <c r="Q12" s="65">
        <v>4</v>
      </c>
      <c r="R12" s="65">
        <v>4</v>
      </c>
      <c r="S12" s="65">
        <v>4</v>
      </c>
      <c r="T12" s="65">
        <v>4</v>
      </c>
      <c r="U12" s="65">
        <v>4</v>
      </c>
      <c r="V12" s="69"/>
      <c r="W12" s="69"/>
      <c r="X12" s="69"/>
      <c r="Y12" s="69"/>
      <c r="Z12" s="69"/>
      <c r="AA12" s="65">
        <v>4</v>
      </c>
      <c r="AB12" s="69"/>
      <c r="AC12" s="69"/>
      <c r="AD12" s="69"/>
      <c r="AE12" s="69"/>
      <c r="AF12" s="69"/>
      <c r="AG12" s="65">
        <v>4</v>
      </c>
      <c r="AH12" s="69"/>
      <c r="AI12" s="69"/>
      <c r="AJ12" s="69"/>
      <c r="AK12" s="69"/>
      <c r="AL12" s="69"/>
      <c r="AM12" s="65">
        <v>4</v>
      </c>
      <c r="AN12" s="65">
        <v>4</v>
      </c>
      <c r="AO12" s="65">
        <v>4</v>
      </c>
      <c r="AP12" s="65">
        <v>4</v>
      </c>
      <c r="AQ12" s="72">
        <f>AP12/S12</f>
        <v>1</v>
      </c>
      <c r="AR12" s="72">
        <f>(N12+AP12+Z12+AF12+AL12)/(L12+O12+U12+AA12+AG12)</f>
        <v>0.4</v>
      </c>
      <c r="AS12" s="73" t="s">
        <v>326</v>
      </c>
      <c r="AT12" s="70" t="s">
        <v>46</v>
      </c>
      <c r="AU12" s="70" t="s">
        <v>47</v>
      </c>
      <c r="AV12" s="73" t="s">
        <v>48</v>
      </c>
      <c r="AW12" s="73" t="s">
        <v>49</v>
      </c>
      <c r="AX12" s="50"/>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row>
    <row r="13" spans="1:252" ht="105" customHeight="1">
      <c r="A13" s="65">
        <v>44</v>
      </c>
      <c r="B13" s="65">
        <v>185</v>
      </c>
      <c r="C13" s="68" t="s">
        <v>50</v>
      </c>
      <c r="D13" s="65">
        <v>70</v>
      </c>
      <c r="E13" s="68" t="s">
        <v>51</v>
      </c>
      <c r="F13" s="65">
        <v>390</v>
      </c>
      <c r="G13" s="70" t="s">
        <v>52</v>
      </c>
      <c r="H13" s="71" t="s">
        <v>53</v>
      </c>
      <c r="I13" s="71" t="s">
        <v>54</v>
      </c>
      <c r="J13" s="74">
        <v>1</v>
      </c>
      <c r="K13" s="71" t="s">
        <v>45</v>
      </c>
      <c r="L13" s="74">
        <v>0.04</v>
      </c>
      <c r="M13" s="74">
        <v>0.04</v>
      </c>
      <c r="N13" s="74">
        <v>0.04</v>
      </c>
      <c r="O13" s="74">
        <v>0.28</v>
      </c>
      <c r="P13" s="74">
        <v>0.28</v>
      </c>
      <c r="Q13" s="74">
        <v>0.28</v>
      </c>
      <c r="R13" s="74">
        <v>0.28</v>
      </c>
      <c r="S13" s="74">
        <v>0.28</v>
      </c>
      <c r="T13" s="74">
        <v>0.28</v>
      </c>
      <c r="U13" s="74">
        <v>0.28</v>
      </c>
      <c r="V13" s="74"/>
      <c r="W13" s="74"/>
      <c r="X13" s="74"/>
      <c r="Y13" s="74"/>
      <c r="Z13" s="74"/>
      <c r="AA13" s="74">
        <v>0.3</v>
      </c>
      <c r="AB13" s="74"/>
      <c r="AC13" s="74"/>
      <c r="AD13" s="74"/>
      <c r="AE13" s="74"/>
      <c r="AF13" s="74"/>
      <c r="AG13" s="74">
        <v>0.1</v>
      </c>
      <c r="AH13" s="74"/>
      <c r="AI13" s="74"/>
      <c r="AJ13" s="74"/>
      <c r="AK13" s="74"/>
      <c r="AL13" s="74"/>
      <c r="AM13" s="74">
        <v>0.07</v>
      </c>
      <c r="AN13" s="72">
        <v>0.106</v>
      </c>
      <c r="AO13" s="74">
        <v>0.21</v>
      </c>
      <c r="AP13" s="74">
        <v>0.28</v>
      </c>
      <c r="AQ13" s="72">
        <f>AP13/S13</f>
        <v>1</v>
      </c>
      <c r="AR13" s="72">
        <f>(N13+AP13+Z13+AF13+AL13)/(L13+O13+U13+AA13+AG13)</f>
        <v>0.31999999999999995</v>
      </c>
      <c r="AS13" s="75" t="s">
        <v>55</v>
      </c>
      <c r="AT13" s="70" t="s">
        <v>46</v>
      </c>
      <c r="AU13" s="70" t="s">
        <v>47</v>
      </c>
      <c r="AV13" s="75" t="s">
        <v>56</v>
      </c>
      <c r="AW13" s="75" t="s">
        <v>57</v>
      </c>
      <c r="AX13" s="50"/>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9"/>
      <c r="CE13" s="19"/>
      <c r="CF13" s="19"/>
      <c r="CG13" s="19"/>
      <c r="CH13" s="19"/>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9"/>
      <c r="DV13" s="19"/>
      <c r="DW13" s="19"/>
      <c r="DX13" s="19"/>
      <c r="DY13" s="19"/>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9"/>
      <c r="FM13" s="19"/>
      <c r="FN13" s="19"/>
      <c r="FO13" s="19"/>
      <c r="FP13" s="19"/>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9"/>
      <c r="HD13" s="19"/>
      <c r="HE13" s="19"/>
      <c r="HF13" s="19"/>
      <c r="HG13" s="19"/>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row>
    <row r="14" spans="1:252" ht="151.5" customHeight="1">
      <c r="A14" s="65">
        <v>44</v>
      </c>
      <c r="B14" s="65">
        <v>185</v>
      </c>
      <c r="C14" s="68" t="s">
        <v>50</v>
      </c>
      <c r="D14" s="65">
        <v>71</v>
      </c>
      <c r="E14" s="68" t="s">
        <v>58</v>
      </c>
      <c r="F14" s="76">
        <v>391</v>
      </c>
      <c r="G14" s="68" t="s">
        <v>59</v>
      </c>
      <c r="H14" s="71" t="s">
        <v>53</v>
      </c>
      <c r="I14" s="71" t="s">
        <v>60</v>
      </c>
      <c r="J14" s="74">
        <v>0.9</v>
      </c>
      <c r="K14" s="71" t="s">
        <v>45</v>
      </c>
      <c r="L14" s="74">
        <v>0.1</v>
      </c>
      <c r="M14" s="74">
        <v>0.1</v>
      </c>
      <c r="N14" s="74">
        <v>0.1</v>
      </c>
      <c r="O14" s="74">
        <v>0.25</v>
      </c>
      <c r="P14" s="74">
        <v>0.25</v>
      </c>
      <c r="Q14" s="74">
        <v>0.25</v>
      </c>
      <c r="R14" s="74">
        <v>0.25</v>
      </c>
      <c r="S14" s="74">
        <v>0.25</v>
      </c>
      <c r="T14" s="74">
        <v>0.25</v>
      </c>
      <c r="U14" s="74">
        <v>0.5</v>
      </c>
      <c r="V14" s="74"/>
      <c r="W14" s="74"/>
      <c r="X14" s="74"/>
      <c r="Y14" s="74"/>
      <c r="Z14" s="74"/>
      <c r="AA14" s="74">
        <v>0.75</v>
      </c>
      <c r="AB14" s="74"/>
      <c r="AC14" s="74"/>
      <c r="AD14" s="74"/>
      <c r="AE14" s="74"/>
      <c r="AF14" s="74"/>
      <c r="AG14" s="74">
        <v>0.9</v>
      </c>
      <c r="AH14" s="74"/>
      <c r="AI14" s="74"/>
      <c r="AJ14" s="74"/>
      <c r="AK14" s="74"/>
      <c r="AL14" s="74"/>
      <c r="AM14" s="77">
        <v>0.1375</v>
      </c>
      <c r="AN14" s="77">
        <v>0.175</v>
      </c>
      <c r="AO14" s="77">
        <v>0.2125</v>
      </c>
      <c r="AP14" s="77">
        <v>0.25</v>
      </c>
      <c r="AQ14" s="72">
        <f>AP14/S14</f>
        <v>1</v>
      </c>
      <c r="AR14" s="72">
        <f>AP14/J14</f>
        <v>0.2777777777777778</v>
      </c>
      <c r="AS14" s="73" t="s">
        <v>313</v>
      </c>
      <c r="AT14" s="70" t="s">
        <v>46</v>
      </c>
      <c r="AU14" s="70" t="s">
        <v>61</v>
      </c>
      <c r="AV14" s="73" t="s">
        <v>62</v>
      </c>
      <c r="AW14" s="73" t="s">
        <v>63</v>
      </c>
      <c r="AX14" s="50"/>
      <c r="AY14" s="16"/>
      <c r="AZ14" s="16"/>
      <c r="BA14" s="16"/>
      <c r="BB14" s="16"/>
      <c r="BC14" s="16"/>
      <c r="BD14" s="16"/>
      <c r="BE14" s="16"/>
      <c r="BF14" s="16"/>
      <c r="BG14" s="16"/>
      <c r="BH14" s="16"/>
      <c r="BI14" s="16"/>
      <c r="BJ14" s="16"/>
      <c r="BK14" s="16"/>
      <c r="BL14" s="16"/>
      <c r="BM14" s="16"/>
      <c r="BN14" s="16"/>
      <c r="BO14" s="16"/>
      <c r="BP14" s="16"/>
      <c r="BQ14" s="16"/>
      <c r="BR14" s="16"/>
      <c r="BS14" s="16"/>
      <c r="BT14" s="56"/>
      <c r="BU14" s="56"/>
      <c r="BV14" s="51"/>
      <c r="BW14" s="51"/>
      <c r="BX14" s="51"/>
      <c r="BY14" s="51"/>
      <c r="BZ14" s="51"/>
      <c r="CA14" s="51"/>
      <c r="CB14" s="52"/>
      <c r="CC14" s="53"/>
      <c r="CD14" s="57"/>
      <c r="CE14" s="58"/>
      <c r="CF14" s="58"/>
      <c r="CG14" s="57"/>
      <c r="CH14" s="57"/>
      <c r="CI14" s="59"/>
      <c r="CJ14" s="60"/>
      <c r="CK14" s="2"/>
      <c r="CL14" s="60"/>
      <c r="CM14" s="61"/>
      <c r="CN14" s="60"/>
      <c r="CO14" s="2"/>
      <c r="CP14" s="2"/>
      <c r="CQ14" s="62"/>
      <c r="CR14" s="63"/>
      <c r="CS14" s="51"/>
      <c r="CT14" s="51"/>
      <c r="CU14" s="63"/>
      <c r="CV14" s="56"/>
      <c r="CW14" s="56"/>
      <c r="CX14" s="51"/>
      <c r="CY14" s="51"/>
      <c r="CZ14" s="63"/>
      <c r="DA14" s="56"/>
      <c r="DB14" s="56"/>
      <c r="DC14" s="51"/>
      <c r="DD14" s="51"/>
      <c r="DE14" s="63"/>
      <c r="DF14" s="56"/>
      <c r="DG14" s="56"/>
      <c r="DH14" s="51"/>
      <c r="DI14" s="51"/>
      <c r="DJ14" s="63"/>
      <c r="DK14" s="56"/>
      <c r="DL14" s="56"/>
      <c r="DM14" s="51"/>
      <c r="DN14" s="51"/>
      <c r="DO14" s="51"/>
      <c r="DP14" s="51"/>
      <c r="DQ14" s="51"/>
      <c r="DR14" s="51"/>
      <c r="DS14" s="52"/>
      <c r="DT14" s="53"/>
      <c r="DU14" s="57"/>
      <c r="DV14" s="58"/>
      <c r="DW14" s="58"/>
      <c r="DX14" s="57"/>
      <c r="DY14" s="57"/>
      <c r="DZ14" s="59"/>
      <c r="EA14" s="60"/>
      <c r="EB14" s="2"/>
      <c r="EC14" s="60"/>
      <c r="ED14" s="61"/>
      <c r="EE14" s="60"/>
      <c r="EF14" s="2"/>
      <c r="EG14" s="2"/>
      <c r="EH14" s="62"/>
      <c r="EI14" s="63"/>
      <c r="EJ14" s="51"/>
      <c r="EK14" s="51"/>
      <c r="EL14" s="63"/>
      <c r="EM14" s="56"/>
      <c r="EN14" s="56"/>
      <c r="EO14" s="51"/>
      <c r="EP14" s="51"/>
      <c r="EQ14" s="63"/>
      <c r="ER14" s="56"/>
      <c r="ES14" s="56"/>
      <c r="ET14" s="51"/>
      <c r="EU14" s="51"/>
      <c r="EV14" s="63"/>
      <c r="EW14" s="56"/>
      <c r="EX14" s="56"/>
      <c r="EY14" s="51"/>
      <c r="EZ14" s="51"/>
      <c r="FA14" s="63"/>
      <c r="FB14" s="56"/>
      <c r="FC14" s="56"/>
      <c r="FD14" s="51"/>
      <c r="FE14" s="51"/>
      <c r="FF14" s="51"/>
      <c r="FG14" s="51"/>
      <c r="FH14" s="51"/>
      <c r="FI14" s="51"/>
      <c r="FJ14" s="52"/>
      <c r="FK14" s="53"/>
      <c r="FL14" s="57"/>
      <c r="FM14" s="58"/>
      <c r="FN14" s="58"/>
      <c r="FO14" s="57"/>
      <c r="FP14" s="57"/>
      <c r="FQ14" s="59"/>
      <c r="FR14" s="60"/>
      <c r="FS14" s="2"/>
      <c r="FT14" s="60"/>
      <c r="FU14" s="61"/>
      <c r="FV14" s="60"/>
      <c r="FW14" s="2"/>
      <c r="FX14" s="2"/>
      <c r="FY14" s="62"/>
      <c r="FZ14" s="63"/>
      <c r="GA14" s="51"/>
      <c r="GB14" s="51"/>
      <c r="GC14" s="63"/>
      <c r="GD14" s="56"/>
      <c r="GE14" s="56"/>
      <c r="GF14" s="51"/>
      <c r="GG14" s="51"/>
      <c r="GH14" s="63"/>
      <c r="GI14" s="56"/>
      <c r="GJ14" s="56"/>
      <c r="GK14" s="51"/>
      <c r="GL14" s="51"/>
      <c r="GM14" s="63"/>
      <c r="GN14" s="56"/>
      <c r="GO14" s="56"/>
      <c r="GP14" s="51"/>
      <c r="GQ14" s="51"/>
      <c r="GR14" s="63"/>
      <c r="GS14" s="56"/>
      <c r="GT14" s="56"/>
      <c r="GU14" s="51"/>
      <c r="GV14" s="51"/>
      <c r="GW14" s="51"/>
      <c r="GX14" s="51"/>
      <c r="GY14" s="51"/>
      <c r="GZ14" s="51"/>
      <c r="HA14" s="52"/>
      <c r="HB14" s="53"/>
      <c r="HC14" s="57"/>
      <c r="HD14" s="58"/>
      <c r="HE14" s="58"/>
      <c r="HF14" s="57"/>
      <c r="HG14" s="57"/>
      <c r="HH14" s="59"/>
      <c r="HI14" s="60"/>
      <c r="HJ14" s="2"/>
      <c r="HK14" s="60"/>
      <c r="HL14" s="61"/>
      <c r="HM14" s="60"/>
      <c r="HN14" s="2"/>
      <c r="HO14" s="2"/>
      <c r="HP14" s="62"/>
      <c r="HQ14" s="63"/>
      <c r="HR14" s="51"/>
      <c r="HS14" s="51"/>
      <c r="HT14" s="63"/>
      <c r="HU14" s="56"/>
      <c r="HV14" s="56"/>
      <c r="HW14" s="51"/>
      <c r="HX14" s="51"/>
      <c r="HY14" s="63"/>
      <c r="HZ14" s="56"/>
      <c r="IA14" s="56"/>
      <c r="IB14" s="51"/>
      <c r="IC14" s="51"/>
      <c r="ID14" s="63"/>
      <c r="IE14" s="56"/>
      <c r="IF14" s="56"/>
      <c r="IG14" s="51"/>
      <c r="IH14" s="51"/>
      <c r="II14" s="63"/>
      <c r="IJ14" s="56"/>
      <c r="IK14" s="56"/>
      <c r="IL14" s="51"/>
      <c r="IM14" s="51"/>
      <c r="IN14" s="51"/>
      <c r="IO14" s="51"/>
      <c r="IP14" s="51"/>
      <c r="IQ14" s="51"/>
      <c r="IR14" s="52"/>
    </row>
    <row r="15" spans="1:252" ht="68.25" customHeight="1">
      <c r="A15" s="147" t="s">
        <v>64</v>
      </c>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8"/>
      <c r="AM15" s="148"/>
      <c r="AN15" s="148"/>
      <c r="AO15" s="148"/>
      <c r="AP15" s="148"/>
      <c r="AQ15" s="148"/>
      <c r="AR15" s="148"/>
      <c r="AS15" s="148"/>
      <c r="AT15" s="148"/>
      <c r="AU15" s="148"/>
      <c r="AV15" s="148"/>
      <c r="AW15" s="148"/>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20"/>
      <c r="CE15" s="20"/>
      <c r="CF15" s="20"/>
      <c r="CG15" s="20"/>
      <c r="CH15" s="20"/>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20"/>
      <c r="DV15" s="20"/>
      <c r="DW15" s="20"/>
      <c r="DX15" s="20"/>
      <c r="DY15" s="20"/>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20"/>
      <c r="FM15" s="20"/>
      <c r="FN15" s="20"/>
      <c r="FO15" s="20"/>
      <c r="FP15" s="20"/>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20"/>
      <c r="HD15" s="20"/>
      <c r="HE15" s="20"/>
      <c r="HF15" s="20"/>
      <c r="HG15" s="20"/>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row>
    <row r="16" spans="1:252" ht="68.25" customHeight="1">
      <c r="A16" s="141"/>
      <c r="B16" s="142"/>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row>
  </sheetData>
  <mergeCells count="44">
    <mergeCell ref="G9:G11"/>
    <mergeCell ref="AW8:AW11"/>
    <mergeCell ref="S5:AW5"/>
    <mergeCell ref="H2:AW2"/>
    <mergeCell ref="H3:R3"/>
    <mergeCell ref="J9:J11"/>
    <mergeCell ref="H4:R4"/>
    <mergeCell ref="S4:AW4"/>
    <mergeCell ref="K9:AL9"/>
    <mergeCell ref="AT8:AT11"/>
    <mergeCell ref="K10:N10"/>
    <mergeCell ref="AO10:AO11"/>
    <mergeCell ref="H1:AW1"/>
    <mergeCell ref="A6:R6"/>
    <mergeCell ref="A5:R5"/>
    <mergeCell ref="U10:Z10"/>
    <mergeCell ref="AS8:AS11"/>
    <mergeCell ref="AR8:AR11"/>
    <mergeCell ref="AQ8:AQ11"/>
    <mergeCell ref="A8:C8"/>
    <mergeCell ref="AV8:AV11"/>
    <mergeCell ref="S6:AW6"/>
    <mergeCell ref="S3:AW3"/>
    <mergeCell ref="F8:AP8"/>
    <mergeCell ref="E9:E11"/>
    <mergeCell ref="AN10:AN11"/>
    <mergeCell ref="AH10:AL10"/>
    <mergeCell ref="A1:G4"/>
    <mergeCell ref="A16:AW16"/>
    <mergeCell ref="AU8:AU11"/>
    <mergeCell ref="O10:T10"/>
    <mergeCell ref="I9:I11"/>
    <mergeCell ref="H9:H11"/>
    <mergeCell ref="C9:C11"/>
    <mergeCell ref="A9:A11"/>
    <mergeCell ref="A15:AW15"/>
    <mergeCell ref="B9:B11"/>
    <mergeCell ref="D8:E8"/>
    <mergeCell ref="AA10:AF10"/>
    <mergeCell ref="AM9:AP9"/>
    <mergeCell ref="F9:F11"/>
    <mergeCell ref="D9:D11"/>
    <mergeCell ref="AM10:AM11"/>
    <mergeCell ref="AP10:AP11"/>
  </mergeCells>
  <printOptions/>
  <pageMargins left="0" right="0" top="0.551181" bottom="0" header="0.314961" footer="0.314961"/>
  <pageSetup horizontalDpi="600" verticalDpi="600" orientation="landscape" scale="25"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2"/>
  <sheetViews>
    <sheetView showGridLines="0" zoomScale="68" zoomScaleNormal="68" workbookViewId="0" topLeftCell="A31">
      <selection activeCell="A48" sqref="A48:AU48"/>
    </sheetView>
  </sheetViews>
  <sheetFormatPr defaultColWidth="10.8515625" defaultRowHeight="14.25" customHeight="1"/>
  <cols>
    <col min="1" max="1" width="17.140625" style="3" customWidth="1"/>
    <col min="2" max="2" width="12.421875" style="3" customWidth="1"/>
    <col min="3" max="3" width="25.140625" style="3" customWidth="1"/>
    <col min="4" max="4" width="21.140625" style="3" customWidth="1"/>
    <col min="5" max="6" width="21.7109375" style="3" customWidth="1"/>
    <col min="7" max="7" width="16.421875" style="3" customWidth="1"/>
    <col min="8" max="8" width="28.421875" style="3" customWidth="1"/>
    <col min="9" max="9" width="23.28125" style="3" customWidth="1"/>
    <col min="10" max="10" width="26.140625" style="3" customWidth="1"/>
    <col min="11" max="11" width="25.421875" style="3" customWidth="1"/>
    <col min="12" max="12" width="24.7109375" style="3" customWidth="1"/>
    <col min="13" max="14" width="26.28125" style="3" customWidth="1"/>
    <col min="15" max="15" width="26.00390625" style="3" customWidth="1"/>
    <col min="16" max="16" width="27.7109375" style="3" customWidth="1"/>
    <col min="17" max="17" width="26.421875" style="3" customWidth="1"/>
    <col min="18" max="18" width="26.28125" style="3" customWidth="1"/>
    <col min="19" max="19" width="27.140625" style="3" customWidth="1"/>
    <col min="20" max="20" width="23.00390625" style="3" customWidth="1"/>
    <col min="21" max="24" width="20.7109375" style="3" customWidth="1"/>
    <col min="25" max="25" width="24.7109375" style="3" customWidth="1"/>
    <col min="26" max="26" width="23.00390625" style="3" customWidth="1"/>
    <col min="27" max="30" width="20.7109375" style="3" customWidth="1"/>
    <col min="31" max="31" width="24.00390625" style="3" customWidth="1"/>
    <col min="32" max="32" width="23.00390625" style="3" customWidth="1"/>
    <col min="33" max="36" width="20.7109375" style="3" customWidth="1"/>
    <col min="37" max="37" width="22.421875" style="3" customWidth="1"/>
    <col min="38" max="38" width="22.00390625" style="3" customWidth="1"/>
    <col min="39" max="39" width="25.421875" style="3" customWidth="1"/>
    <col min="40" max="40" width="26.140625" style="3" customWidth="1"/>
    <col min="41" max="41" width="24.421875" style="3" customWidth="1"/>
    <col min="42" max="42" width="19.8515625" style="3" customWidth="1"/>
    <col min="43" max="43" width="66.421875" style="3" customWidth="1"/>
    <col min="44" max="45" width="40.421875" style="3" customWidth="1"/>
    <col min="46" max="46" width="60.421875" style="3" customWidth="1"/>
    <col min="47" max="47" width="58.7109375" style="3" customWidth="1"/>
    <col min="48" max="50" width="11.421875" style="3" hidden="1" customWidth="1"/>
    <col min="51" max="256" width="10.8515625" style="3" customWidth="1"/>
    <col min="257" max="16384" width="10.8515625" style="4" customWidth="1"/>
  </cols>
  <sheetData>
    <row r="1" spans="1:50" ht="38.25" customHeight="1">
      <c r="A1" s="178"/>
      <c r="B1" s="178"/>
      <c r="C1" s="178"/>
      <c r="D1" s="178"/>
      <c r="E1" s="178"/>
      <c r="F1" s="143" t="s">
        <v>0</v>
      </c>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
      <c r="AW1" s="2"/>
      <c r="AX1" s="2"/>
    </row>
    <row r="2" spans="1:50" ht="30.75" customHeight="1">
      <c r="A2" s="178"/>
      <c r="B2" s="178"/>
      <c r="C2" s="178"/>
      <c r="D2" s="178"/>
      <c r="E2" s="178"/>
      <c r="F2" s="143" t="s">
        <v>65</v>
      </c>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
      <c r="AW2" s="2"/>
      <c r="AX2" s="2"/>
    </row>
    <row r="3" spans="1:50" ht="27.75" customHeight="1">
      <c r="A3" s="178"/>
      <c r="B3" s="178"/>
      <c r="C3" s="178"/>
      <c r="D3" s="178"/>
      <c r="E3" s="178"/>
      <c r="F3" s="143" t="s">
        <v>2</v>
      </c>
      <c r="G3" s="144"/>
      <c r="H3" s="144"/>
      <c r="I3" s="144"/>
      <c r="J3" s="144"/>
      <c r="K3" s="144"/>
      <c r="L3" s="144"/>
      <c r="M3" s="144"/>
      <c r="N3" s="144"/>
      <c r="O3" s="144"/>
      <c r="P3" s="144"/>
      <c r="Q3" s="143" t="s">
        <v>3</v>
      </c>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
      <c r="AW3" s="2"/>
      <c r="AX3" s="2"/>
    </row>
    <row r="4" spans="1:50" ht="93" customHeight="1">
      <c r="A4" s="178"/>
      <c r="B4" s="178"/>
      <c r="C4" s="178"/>
      <c r="D4" s="178"/>
      <c r="E4" s="178"/>
      <c r="F4" s="143" t="s">
        <v>4</v>
      </c>
      <c r="G4" s="144"/>
      <c r="H4" s="144"/>
      <c r="I4" s="144"/>
      <c r="J4" s="144"/>
      <c r="K4" s="144"/>
      <c r="L4" s="144"/>
      <c r="M4" s="144"/>
      <c r="N4" s="144"/>
      <c r="O4" s="144"/>
      <c r="P4" s="144"/>
      <c r="Q4" s="143" t="s">
        <v>5</v>
      </c>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
      <c r="AW4" s="2"/>
      <c r="AX4" s="2"/>
    </row>
    <row r="5" spans="1:50" ht="14.2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6"/>
      <c r="AO5" s="5"/>
      <c r="AP5" s="5"/>
      <c r="AQ5" s="5"/>
      <c r="AR5" s="5"/>
      <c r="AS5" s="5"/>
      <c r="AT5" s="5"/>
      <c r="AU5" s="5"/>
      <c r="AV5" s="2"/>
      <c r="AW5" s="2"/>
      <c r="AX5" s="2"/>
    </row>
    <row r="6" spans="1:50" ht="33" customHeight="1">
      <c r="A6" s="143" t="s">
        <v>66</v>
      </c>
      <c r="B6" s="143" t="s">
        <v>67</v>
      </c>
      <c r="C6" s="144"/>
      <c r="D6" s="144"/>
      <c r="E6" s="143" t="s">
        <v>68</v>
      </c>
      <c r="F6" s="143" t="s">
        <v>69</v>
      </c>
      <c r="G6" s="143" t="s">
        <v>70</v>
      </c>
      <c r="H6" s="143" t="s">
        <v>71</v>
      </c>
      <c r="I6" s="177" t="s">
        <v>72</v>
      </c>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4"/>
      <c r="AK6" s="143" t="s">
        <v>73</v>
      </c>
      <c r="AL6" s="144"/>
      <c r="AM6" s="144"/>
      <c r="AN6" s="144"/>
      <c r="AO6" s="143" t="s">
        <v>74</v>
      </c>
      <c r="AP6" s="143" t="s">
        <v>75</v>
      </c>
      <c r="AQ6" s="143" t="s">
        <v>76</v>
      </c>
      <c r="AR6" s="143" t="s">
        <v>77</v>
      </c>
      <c r="AS6" s="143" t="s">
        <v>78</v>
      </c>
      <c r="AT6" s="143" t="s">
        <v>79</v>
      </c>
      <c r="AU6" s="143" t="s">
        <v>80</v>
      </c>
      <c r="AV6" s="1"/>
      <c r="AW6" s="2"/>
      <c r="AX6" s="2"/>
    </row>
    <row r="7" spans="1:50" ht="33" customHeight="1">
      <c r="A7" s="144"/>
      <c r="B7" s="144"/>
      <c r="C7" s="144"/>
      <c r="D7" s="144"/>
      <c r="E7" s="144"/>
      <c r="F7" s="144"/>
      <c r="G7" s="144"/>
      <c r="H7" s="144"/>
      <c r="I7" s="162">
        <v>2016</v>
      </c>
      <c r="J7" s="163"/>
      <c r="K7" s="163"/>
      <c r="L7" s="164"/>
      <c r="M7" s="162">
        <v>2017</v>
      </c>
      <c r="N7" s="163"/>
      <c r="O7" s="163"/>
      <c r="P7" s="163"/>
      <c r="Q7" s="163"/>
      <c r="R7" s="164"/>
      <c r="S7" s="162">
        <v>2018</v>
      </c>
      <c r="T7" s="163"/>
      <c r="U7" s="163"/>
      <c r="V7" s="163"/>
      <c r="W7" s="163"/>
      <c r="X7" s="164"/>
      <c r="Y7" s="162">
        <v>2019</v>
      </c>
      <c r="Z7" s="163"/>
      <c r="AA7" s="163"/>
      <c r="AB7" s="163"/>
      <c r="AC7" s="163"/>
      <c r="AD7" s="164"/>
      <c r="AE7" s="162">
        <v>2020</v>
      </c>
      <c r="AF7" s="163"/>
      <c r="AG7" s="163"/>
      <c r="AH7" s="163"/>
      <c r="AI7" s="163"/>
      <c r="AJ7" s="164"/>
      <c r="AK7" s="149" t="s">
        <v>81</v>
      </c>
      <c r="AL7" s="146"/>
      <c r="AM7" s="146"/>
      <c r="AN7" s="146"/>
      <c r="AO7" s="144"/>
      <c r="AP7" s="144"/>
      <c r="AQ7" s="144"/>
      <c r="AR7" s="144"/>
      <c r="AS7" s="144"/>
      <c r="AT7" s="144"/>
      <c r="AU7" s="144"/>
      <c r="AV7" s="1"/>
      <c r="AW7" s="2"/>
      <c r="AX7" s="2"/>
    </row>
    <row r="8" spans="1:50" ht="54" customHeight="1">
      <c r="A8" s="144"/>
      <c r="B8" s="7" t="s">
        <v>21</v>
      </c>
      <c r="C8" s="7" t="s">
        <v>82</v>
      </c>
      <c r="D8" s="7" t="s">
        <v>83</v>
      </c>
      <c r="E8" s="144"/>
      <c r="F8" s="144"/>
      <c r="G8" s="144"/>
      <c r="H8" s="146"/>
      <c r="I8" s="9" t="s">
        <v>33</v>
      </c>
      <c r="J8" s="9" t="s">
        <v>34</v>
      </c>
      <c r="K8" s="9" t="s">
        <v>35</v>
      </c>
      <c r="L8" s="7" t="s">
        <v>36</v>
      </c>
      <c r="M8" s="9" t="s">
        <v>37</v>
      </c>
      <c r="N8" s="9" t="s">
        <v>38</v>
      </c>
      <c r="O8" s="9" t="s">
        <v>39</v>
      </c>
      <c r="P8" s="9" t="s">
        <v>34</v>
      </c>
      <c r="Q8" s="9" t="s">
        <v>35</v>
      </c>
      <c r="R8" s="7" t="s">
        <v>36</v>
      </c>
      <c r="S8" s="9" t="s">
        <v>37</v>
      </c>
      <c r="T8" s="9" t="s">
        <v>38</v>
      </c>
      <c r="U8" s="9" t="s">
        <v>39</v>
      </c>
      <c r="V8" s="9" t="s">
        <v>34</v>
      </c>
      <c r="W8" s="9" t="s">
        <v>35</v>
      </c>
      <c r="X8" s="7" t="s">
        <v>36</v>
      </c>
      <c r="Y8" s="9" t="s">
        <v>37</v>
      </c>
      <c r="Z8" s="9" t="s">
        <v>38</v>
      </c>
      <c r="AA8" s="9" t="s">
        <v>39</v>
      </c>
      <c r="AB8" s="9" t="s">
        <v>34</v>
      </c>
      <c r="AC8" s="9" t="s">
        <v>35</v>
      </c>
      <c r="AD8" s="7" t="s">
        <v>36</v>
      </c>
      <c r="AE8" s="9" t="s">
        <v>37</v>
      </c>
      <c r="AF8" s="9" t="s">
        <v>38</v>
      </c>
      <c r="AG8" s="9" t="s">
        <v>39</v>
      </c>
      <c r="AH8" s="9" t="s">
        <v>34</v>
      </c>
      <c r="AI8" s="9" t="s">
        <v>35</v>
      </c>
      <c r="AJ8" s="7" t="s">
        <v>36</v>
      </c>
      <c r="AK8" s="7" t="s">
        <v>29</v>
      </c>
      <c r="AL8" s="7" t="s">
        <v>30</v>
      </c>
      <c r="AM8" s="7" t="s">
        <v>31</v>
      </c>
      <c r="AN8" s="7" t="s">
        <v>32</v>
      </c>
      <c r="AO8" s="144"/>
      <c r="AP8" s="144"/>
      <c r="AQ8" s="144"/>
      <c r="AR8" s="144"/>
      <c r="AS8" s="144"/>
      <c r="AT8" s="144"/>
      <c r="AU8" s="144"/>
      <c r="AV8" s="8"/>
      <c r="AW8" s="2"/>
      <c r="AX8" s="2"/>
    </row>
    <row r="9" spans="1:50" ht="20.25" customHeight="1">
      <c r="A9" s="175" t="s">
        <v>84</v>
      </c>
      <c r="B9" s="174">
        <v>1</v>
      </c>
      <c r="C9" s="165" t="s">
        <v>85</v>
      </c>
      <c r="D9" s="165" t="s">
        <v>44</v>
      </c>
      <c r="E9" s="174">
        <v>71</v>
      </c>
      <c r="F9" s="174">
        <v>185</v>
      </c>
      <c r="G9" s="70" t="s">
        <v>86</v>
      </c>
      <c r="H9" s="64">
        <v>1</v>
      </c>
      <c r="I9" s="64"/>
      <c r="J9" s="64">
        <v>1</v>
      </c>
      <c r="K9" s="64">
        <v>1</v>
      </c>
      <c r="L9" s="64">
        <v>1</v>
      </c>
      <c r="M9" s="64">
        <v>1</v>
      </c>
      <c r="N9" s="64">
        <v>1</v>
      </c>
      <c r="O9" s="64">
        <v>1</v>
      </c>
      <c r="P9" s="64">
        <v>1</v>
      </c>
      <c r="Q9" s="64">
        <v>1</v>
      </c>
      <c r="R9" s="64">
        <f>AN9</f>
        <v>1</v>
      </c>
      <c r="S9" s="64">
        <v>1</v>
      </c>
      <c r="T9" s="64"/>
      <c r="U9" s="64"/>
      <c r="V9" s="64"/>
      <c r="W9" s="64"/>
      <c r="X9" s="64"/>
      <c r="Y9" s="64">
        <v>1</v>
      </c>
      <c r="Z9" s="64"/>
      <c r="AA9" s="64"/>
      <c r="AB9" s="64"/>
      <c r="AC9" s="64"/>
      <c r="AD9" s="64"/>
      <c r="AE9" s="64">
        <v>1</v>
      </c>
      <c r="AF9" s="64"/>
      <c r="AG9" s="64"/>
      <c r="AH9" s="64"/>
      <c r="AI9" s="64"/>
      <c r="AJ9" s="64"/>
      <c r="AK9" s="64">
        <v>1</v>
      </c>
      <c r="AL9" s="64">
        <v>1</v>
      </c>
      <c r="AM9" s="64">
        <v>1</v>
      </c>
      <c r="AN9" s="64">
        <v>1</v>
      </c>
      <c r="AO9" s="77">
        <f>AN9/Q9</f>
        <v>1</v>
      </c>
      <c r="AP9" s="77">
        <f>(L9+R9)/(L9+R9+S9+Y9+AE9)</f>
        <v>0.4</v>
      </c>
      <c r="AQ9" s="160" t="s">
        <v>87</v>
      </c>
      <c r="AR9" s="165" t="s">
        <v>88</v>
      </c>
      <c r="AS9" s="165" t="s">
        <v>47</v>
      </c>
      <c r="AT9" s="160" t="s">
        <v>89</v>
      </c>
      <c r="AU9" s="160" t="s">
        <v>90</v>
      </c>
      <c r="AV9" s="10">
        <f>LEN(AQ9)</f>
        <v>1602</v>
      </c>
      <c r="AW9" s="11">
        <f>LEN(AT9)</f>
        <v>326</v>
      </c>
      <c r="AX9" s="12">
        <f>LEN(AU9)</f>
        <v>380</v>
      </c>
    </row>
    <row r="10" spans="1:50" ht="20.25" customHeight="1">
      <c r="A10" s="176"/>
      <c r="B10" s="166"/>
      <c r="C10" s="166"/>
      <c r="D10" s="166"/>
      <c r="E10" s="166"/>
      <c r="F10" s="166"/>
      <c r="G10" s="70" t="s">
        <v>91</v>
      </c>
      <c r="H10" s="78">
        <f>L10+R10+S10+Y10+AE10</f>
        <v>1174869795</v>
      </c>
      <c r="I10" s="78"/>
      <c r="J10" s="78">
        <v>168507479</v>
      </c>
      <c r="K10" s="78">
        <v>162736812</v>
      </c>
      <c r="L10" s="78">
        <v>161402141</v>
      </c>
      <c r="M10" s="78">
        <v>162276000</v>
      </c>
      <c r="N10" s="78">
        <v>162276000</v>
      </c>
      <c r="O10" s="78">
        <v>162276000</v>
      </c>
      <c r="P10" s="78">
        <v>199493966</v>
      </c>
      <c r="Q10" s="78">
        <v>199493966</v>
      </c>
      <c r="R10" s="78">
        <f>AN10</f>
        <v>199493966</v>
      </c>
      <c r="S10" s="78">
        <v>252000000</v>
      </c>
      <c r="T10" s="78"/>
      <c r="U10" s="78"/>
      <c r="V10" s="78"/>
      <c r="W10" s="78"/>
      <c r="X10" s="78"/>
      <c r="Y10" s="78">
        <v>276834000</v>
      </c>
      <c r="Z10" s="78"/>
      <c r="AA10" s="78"/>
      <c r="AB10" s="78"/>
      <c r="AC10" s="78"/>
      <c r="AD10" s="78"/>
      <c r="AE10" s="78">
        <v>285139688</v>
      </c>
      <c r="AF10" s="78"/>
      <c r="AG10" s="78"/>
      <c r="AH10" s="78"/>
      <c r="AI10" s="78"/>
      <c r="AJ10" s="78"/>
      <c r="AK10" s="78">
        <v>162057600</v>
      </c>
      <c r="AL10" s="78">
        <v>162057600</v>
      </c>
      <c r="AM10" s="78">
        <v>162057600</v>
      </c>
      <c r="AN10" s="78">
        <v>199493966</v>
      </c>
      <c r="AO10" s="77">
        <f>AN10/Q10</f>
        <v>1</v>
      </c>
      <c r="AP10" s="77">
        <f>(L10+AN10)/H10</f>
        <v>0.3071796624067606</v>
      </c>
      <c r="AQ10" s="167"/>
      <c r="AR10" s="166"/>
      <c r="AS10" s="166"/>
      <c r="AT10" s="167"/>
      <c r="AU10" s="161"/>
      <c r="AV10" s="13"/>
      <c r="AW10" s="2"/>
      <c r="AX10" s="2"/>
    </row>
    <row r="11" spans="1:50" ht="20.25" customHeight="1">
      <c r="A11" s="176"/>
      <c r="B11" s="166"/>
      <c r="C11" s="166"/>
      <c r="D11" s="166"/>
      <c r="E11" s="166"/>
      <c r="F11" s="166"/>
      <c r="G11" s="70" t="s">
        <v>92</v>
      </c>
      <c r="H11" s="65">
        <v>0</v>
      </c>
      <c r="I11" s="69"/>
      <c r="J11" s="65">
        <v>0</v>
      </c>
      <c r="K11" s="65">
        <v>0</v>
      </c>
      <c r="L11" s="65">
        <v>0</v>
      </c>
      <c r="M11" s="65">
        <v>0</v>
      </c>
      <c r="N11" s="65">
        <v>0</v>
      </c>
      <c r="O11" s="65">
        <v>0</v>
      </c>
      <c r="P11" s="65">
        <v>0</v>
      </c>
      <c r="Q11" s="65">
        <v>0</v>
      </c>
      <c r="R11" s="65">
        <f>AN11</f>
        <v>0</v>
      </c>
      <c r="S11" s="65">
        <v>0</v>
      </c>
      <c r="T11" s="69"/>
      <c r="U11" s="69"/>
      <c r="V11" s="69"/>
      <c r="W11" s="69"/>
      <c r="X11" s="69"/>
      <c r="Y11" s="65">
        <v>0</v>
      </c>
      <c r="Z11" s="69"/>
      <c r="AA11" s="69"/>
      <c r="AB11" s="69"/>
      <c r="AC11" s="69"/>
      <c r="AD11" s="69"/>
      <c r="AE11" s="65">
        <v>0</v>
      </c>
      <c r="AF11" s="69"/>
      <c r="AG11" s="69"/>
      <c r="AH11" s="69"/>
      <c r="AI11" s="69"/>
      <c r="AJ11" s="69"/>
      <c r="AK11" s="65">
        <v>0</v>
      </c>
      <c r="AL11" s="65">
        <v>0</v>
      </c>
      <c r="AM11" s="65">
        <v>0</v>
      </c>
      <c r="AN11" s="65">
        <v>0</v>
      </c>
      <c r="AO11" s="77"/>
      <c r="AP11" s="77"/>
      <c r="AQ11" s="167"/>
      <c r="AR11" s="166"/>
      <c r="AS11" s="166"/>
      <c r="AT11" s="167"/>
      <c r="AU11" s="161"/>
      <c r="AV11" s="1"/>
      <c r="AW11" s="2"/>
      <c r="AX11" s="2"/>
    </row>
    <row r="12" spans="1:50" ht="20.25" customHeight="1">
      <c r="A12" s="176"/>
      <c r="B12" s="166"/>
      <c r="C12" s="166"/>
      <c r="D12" s="166"/>
      <c r="E12" s="166"/>
      <c r="F12" s="166"/>
      <c r="G12" s="70" t="s">
        <v>93</v>
      </c>
      <c r="H12" s="78">
        <v>0</v>
      </c>
      <c r="I12" s="78"/>
      <c r="J12" s="78">
        <v>0</v>
      </c>
      <c r="K12" s="78">
        <v>0</v>
      </c>
      <c r="L12" s="78">
        <v>0</v>
      </c>
      <c r="M12" s="78">
        <v>53096983</v>
      </c>
      <c r="N12" s="78">
        <v>53096983</v>
      </c>
      <c r="O12" s="78">
        <v>53096983</v>
      </c>
      <c r="P12" s="78">
        <v>53096983</v>
      </c>
      <c r="Q12" s="78">
        <v>53096983</v>
      </c>
      <c r="R12" s="78">
        <f>AN12</f>
        <v>53096983</v>
      </c>
      <c r="S12" s="78">
        <v>0</v>
      </c>
      <c r="T12" s="78"/>
      <c r="U12" s="78"/>
      <c r="V12" s="78"/>
      <c r="W12" s="78"/>
      <c r="X12" s="78"/>
      <c r="Y12" s="78">
        <v>0</v>
      </c>
      <c r="Z12" s="78"/>
      <c r="AA12" s="78"/>
      <c r="AB12" s="78"/>
      <c r="AC12" s="78"/>
      <c r="AD12" s="78"/>
      <c r="AE12" s="78">
        <v>0</v>
      </c>
      <c r="AF12" s="78"/>
      <c r="AG12" s="69"/>
      <c r="AH12" s="69"/>
      <c r="AI12" s="69"/>
      <c r="AJ12" s="69"/>
      <c r="AK12" s="78">
        <v>53096983</v>
      </c>
      <c r="AL12" s="78">
        <v>53096983</v>
      </c>
      <c r="AM12" s="78">
        <v>53096983</v>
      </c>
      <c r="AN12" s="78">
        <v>53096983</v>
      </c>
      <c r="AO12" s="77"/>
      <c r="AP12" s="77"/>
      <c r="AQ12" s="167"/>
      <c r="AR12" s="166"/>
      <c r="AS12" s="166"/>
      <c r="AT12" s="167"/>
      <c r="AU12" s="161"/>
      <c r="AV12" s="1"/>
      <c r="AW12" s="2"/>
      <c r="AX12" s="2"/>
    </row>
    <row r="13" spans="1:50" ht="20.25" customHeight="1">
      <c r="A13" s="176"/>
      <c r="B13" s="166"/>
      <c r="C13" s="166"/>
      <c r="D13" s="166"/>
      <c r="E13" s="166"/>
      <c r="F13" s="166"/>
      <c r="G13" s="70" t="s">
        <v>94</v>
      </c>
      <c r="H13" s="64">
        <f>H11+H9</f>
        <v>1</v>
      </c>
      <c r="I13" s="64"/>
      <c r="J13" s="64">
        <f>J11+J9</f>
        <v>1</v>
      </c>
      <c r="K13" s="64">
        <v>1</v>
      </c>
      <c r="L13" s="64">
        <v>1</v>
      </c>
      <c r="M13" s="64">
        <v>1</v>
      </c>
      <c r="N13" s="64">
        <f>N11+N9</f>
        <v>1</v>
      </c>
      <c r="O13" s="64">
        <v>1</v>
      </c>
      <c r="P13" s="64">
        <v>1</v>
      </c>
      <c r="Q13" s="64">
        <v>1</v>
      </c>
      <c r="R13" s="64">
        <f>AN13</f>
        <v>1</v>
      </c>
      <c r="S13" s="64">
        <f>S11+S9</f>
        <v>1</v>
      </c>
      <c r="T13" s="64"/>
      <c r="U13" s="64"/>
      <c r="V13" s="64"/>
      <c r="W13" s="64"/>
      <c r="X13" s="64"/>
      <c r="Y13" s="64">
        <f>Y11+Y9</f>
        <v>1</v>
      </c>
      <c r="Z13" s="64"/>
      <c r="AA13" s="64"/>
      <c r="AB13" s="64"/>
      <c r="AC13" s="64"/>
      <c r="AD13" s="64"/>
      <c r="AE13" s="64">
        <f>AE11+AE9</f>
        <v>1</v>
      </c>
      <c r="AF13" s="64"/>
      <c r="AG13" s="64"/>
      <c r="AH13" s="64"/>
      <c r="AI13" s="64"/>
      <c r="AJ13" s="64"/>
      <c r="AK13" s="64">
        <v>1</v>
      </c>
      <c r="AL13" s="64">
        <v>1</v>
      </c>
      <c r="AM13" s="64">
        <v>1</v>
      </c>
      <c r="AN13" s="64">
        <v>1</v>
      </c>
      <c r="AO13" s="77"/>
      <c r="AP13" s="77"/>
      <c r="AQ13" s="167"/>
      <c r="AR13" s="166"/>
      <c r="AS13" s="166"/>
      <c r="AT13" s="167"/>
      <c r="AU13" s="161"/>
      <c r="AV13" s="1"/>
      <c r="AW13" s="2"/>
      <c r="AX13" s="2"/>
    </row>
    <row r="14" spans="1:50" ht="20.25" customHeight="1">
      <c r="A14" s="176"/>
      <c r="B14" s="166"/>
      <c r="C14" s="166"/>
      <c r="D14" s="166"/>
      <c r="E14" s="166"/>
      <c r="F14" s="166"/>
      <c r="G14" s="70" t="s">
        <v>95</v>
      </c>
      <c r="H14" s="79">
        <f>H10+H12</f>
        <v>1174869795</v>
      </c>
      <c r="I14" s="80"/>
      <c r="J14" s="80">
        <f aca="true" t="shared" si="0" ref="J14:AN14">J10+J12</f>
        <v>168507479</v>
      </c>
      <c r="K14" s="80">
        <f t="shared" si="0"/>
        <v>162736812</v>
      </c>
      <c r="L14" s="80">
        <f t="shared" si="0"/>
        <v>161402141</v>
      </c>
      <c r="M14" s="80">
        <f t="shared" si="0"/>
        <v>215372983</v>
      </c>
      <c r="N14" s="80">
        <f t="shared" si="0"/>
        <v>215372983</v>
      </c>
      <c r="O14" s="80">
        <f t="shared" si="0"/>
        <v>215372983</v>
      </c>
      <c r="P14" s="80">
        <f t="shared" si="0"/>
        <v>252590949</v>
      </c>
      <c r="Q14" s="80">
        <f t="shared" si="0"/>
        <v>252590949</v>
      </c>
      <c r="R14" s="80">
        <f t="shared" si="0"/>
        <v>252590949</v>
      </c>
      <c r="S14" s="80">
        <f t="shared" si="0"/>
        <v>252000000</v>
      </c>
      <c r="T14" s="80">
        <f t="shared" si="0"/>
        <v>0</v>
      </c>
      <c r="U14" s="80">
        <f t="shared" si="0"/>
        <v>0</v>
      </c>
      <c r="V14" s="80">
        <f t="shared" si="0"/>
        <v>0</v>
      </c>
      <c r="W14" s="80">
        <f t="shared" si="0"/>
        <v>0</v>
      </c>
      <c r="X14" s="80">
        <f t="shared" si="0"/>
        <v>0</v>
      </c>
      <c r="Y14" s="80">
        <f t="shared" si="0"/>
        <v>276834000</v>
      </c>
      <c r="Z14" s="80">
        <f t="shared" si="0"/>
        <v>0</v>
      </c>
      <c r="AA14" s="80">
        <f t="shared" si="0"/>
        <v>0</v>
      </c>
      <c r="AB14" s="80">
        <f t="shared" si="0"/>
        <v>0</v>
      </c>
      <c r="AC14" s="80">
        <f t="shared" si="0"/>
        <v>0</v>
      </c>
      <c r="AD14" s="80">
        <f t="shared" si="0"/>
        <v>0</v>
      </c>
      <c r="AE14" s="80">
        <f t="shared" si="0"/>
        <v>285139688</v>
      </c>
      <c r="AF14" s="80">
        <f t="shared" si="0"/>
        <v>0</v>
      </c>
      <c r="AG14" s="80">
        <f t="shared" si="0"/>
        <v>0</v>
      </c>
      <c r="AH14" s="80">
        <f t="shared" si="0"/>
        <v>0</v>
      </c>
      <c r="AI14" s="80">
        <f t="shared" si="0"/>
        <v>0</v>
      </c>
      <c r="AJ14" s="80">
        <f t="shared" si="0"/>
        <v>0</v>
      </c>
      <c r="AK14" s="80">
        <f t="shared" si="0"/>
        <v>215154583</v>
      </c>
      <c r="AL14" s="80">
        <f t="shared" si="0"/>
        <v>215154583</v>
      </c>
      <c r="AM14" s="80">
        <f t="shared" si="0"/>
        <v>215154583</v>
      </c>
      <c r="AN14" s="80">
        <f t="shared" si="0"/>
        <v>252590949</v>
      </c>
      <c r="AO14" s="80"/>
      <c r="AP14" s="80"/>
      <c r="AQ14" s="167"/>
      <c r="AR14" s="166"/>
      <c r="AS14" s="166"/>
      <c r="AT14" s="167"/>
      <c r="AU14" s="161"/>
      <c r="AV14" s="8"/>
      <c r="AW14" s="2"/>
      <c r="AX14" s="2"/>
    </row>
    <row r="15" spans="1:50" ht="20.25" customHeight="1">
      <c r="A15" s="176"/>
      <c r="B15" s="174">
        <v>2</v>
      </c>
      <c r="C15" s="165" t="s">
        <v>96</v>
      </c>
      <c r="D15" s="165" t="s">
        <v>44</v>
      </c>
      <c r="E15" s="174">
        <v>71</v>
      </c>
      <c r="F15" s="166"/>
      <c r="G15" s="70" t="s">
        <v>86</v>
      </c>
      <c r="H15" s="64">
        <v>8</v>
      </c>
      <c r="I15" s="64"/>
      <c r="J15" s="64">
        <v>8</v>
      </c>
      <c r="K15" s="64">
        <v>8</v>
      </c>
      <c r="L15" s="64">
        <v>8</v>
      </c>
      <c r="M15" s="64">
        <v>8</v>
      </c>
      <c r="N15" s="64">
        <v>8</v>
      </c>
      <c r="O15" s="64">
        <v>8</v>
      </c>
      <c r="P15" s="64">
        <v>8</v>
      </c>
      <c r="Q15" s="64">
        <v>8</v>
      </c>
      <c r="R15" s="64">
        <f>AN15</f>
        <v>8</v>
      </c>
      <c r="S15" s="64">
        <v>8</v>
      </c>
      <c r="T15" s="64"/>
      <c r="U15" s="64"/>
      <c r="V15" s="64"/>
      <c r="W15" s="64"/>
      <c r="X15" s="64"/>
      <c r="Y15" s="64">
        <v>8</v>
      </c>
      <c r="Z15" s="64"/>
      <c r="AA15" s="64"/>
      <c r="AB15" s="64"/>
      <c r="AC15" s="64"/>
      <c r="AD15" s="64"/>
      <c r="AE15" s="64">
        <v>8</v>
      </c>
      <c r="AF15" s="64"/>
      <c r="AG15" s="64"/>
      <c r="AH15" s="64"/>
      <c r="AI15" s="64"/>
      <c r="AJ15" s="64"/>
      <c r="AK15" s="64">
        <v>8</v>
      </c>
      <c r="AL15" s="64">
        <v>8</v>
      </c>
      <c r="AM15" s="64">
        <v>8</v>
      </c>
      <c r="AN15" s="64">
        <v>8</v>
      </c>
      <c r="AO15" s="77">
        <f>AN15/Q15</f>
        <v>1</v>
      </c>
      <c r="AP15" s="77">
        <f>(L15+R15)/(L15+R15+S15+Y15+AE15)</f>
        <v>0.4</v>
      </c>
      <c r="AQ15" s="160" t="s">
        <v>324</v>
      </c>
      <c r="AR15" s="165" t="s">
        <v>88</v>
      </c>
      <c r="AS15" s="165" t="s">
        <v>47</v>
      </c>
      <c r="AT15" s="160" t="s">
        <v>97</v>
      </c>
      <c r="AU15" s="160" t="s">
        <v>98</v>
      </c>
      <c r="AV15" s="10">
        <f>LEN(AQ15)</f>
        <v>1985</v>
      </c>
      <c r="AW15" s="11">
        <f>LEN(AT15)</f>
        <v>1041</v>
      </c>
      <c r="AX15" s="12">
        <f>LEN(AU15)</f>
        <v>879</v>
      </c>
    </row>
    <row r="16" spans="1:50" ht="20.25" customHeight="1">
      <c r="A16" s="176"/>
      <c r="B16" s="166"/>
      <c r="C16" s="166"/>
      <c r="D16" s="166"/>
      <c r="E16" s="166"/>
      <c r="F16" s="166"/>
      <c r="G16" s="70" t="s">
        <v>91</v>
      </c>
      <c r="H16" s="78">
        <f>L16+R16+S16+Y16+AE16</f>
        <v>5785251786</v>
      </c>
      <c r="I16" s="78"/>
      <c r="J16" s="78">
        <v>705875987</v>
      </c>
      <c r="K16" s="78">
        <v>705875987</v>
      </c>
      <c r="L16" s="78">
        <v>658128467</v>
      </c>
      <c r="M16" s="78">
        <v>1097892000</v>
      </c>
      <c r="N16" s="78">
        <v>1097892000</v>
      </c>
      <c r="O16" s="78">
        <v>1097892000</v>
      </c>
      <c r="P16" s="78">
        <v>1148167135</v>
      </c>
      <c r="Q16" s="78">
        <f>P16-455947</f>
        <v>1147711188</v>
      </c>
      <c r="R16" s="78">
        <f>AN16</f>
        <v>1092997319</v>
      </c>
      <c r="S16" s="78">
        <v>930000000</v>
      </c>
      <c r="T16" s="81"/>
      <c r="U16" s="81"/>
      <c r="V16" s="81"/>
      <c r="W16" s="81"/>
      <c r="X16" s="81"/>
      <c r="Y16" s="78">
        <v>1529126000</v>
      </c>
      <c r="Z16" s="81"/>
      <c r="AA16" s="81"/>
      <c r="AB16" s="81"/>
      <c r="AC16" s="81"/>
      <c r="AD16" s="81"/>
      <c r="AE16" s="78">
        <v>1575000000</v>
      </c>
      <c r="AF16" s="81"/>
      <c r="AG16" s="81"/>
      <c r="AH16" s="81"/>
      <c r="AI16" s="81"/>
      <c r="AJ16" s="81"/>
      <c r="AK16" s="78">
        <v>463868000</v>
      </c>
      <c r="AL16" s="78">
        <v>717135600</v>
      </c>
      <c r="AM16" s="78">
        <v>725715600</v>
      </c>
      <c r="AN16" s="78">
        <v>1092997319</v>
      </c>
      <c r="AO16" s="77">
        <f>AN16/Q16</f>
        <v>0.9523278420807727</v>
      </c>
      <c r="AP16" s="77">
        <f>(L16+AN16)/H16</f>
        <v>0.3026879124323734</v>
      </c>
      <c r="AQ16" s="167"/>
      <c r="AR16" s="166"/>
      <c r="AS16" s="166"/>
      <c r="AT16" s="167"/>
      <c r="AU16" s="161"/>
      <c r="AV16" s="13"/>
      <c r="AW16" s="2"/>
      <c r="AX16" s="2"/>
    </row>
    <row r="17" spans="1:50" ht="20.25" customHeight="1">
      <c r="A17" s="176"/>
      <c r="B17" s="166"/>
      <c r="C17" s="166"/>
      <c r="D17" s="166"/>
      <c r="E17" s="166"/>
      <c r="F17" s="166"/>
      <c r="G17" s="70" t="s">
        <v>92</v>
      </c>
      <c r="H17" s="65">
        <v>0</v>
      </c>
      <c r="I17" s="69"/>
      <c r="J17" s="65">
        <v>0</v>
      </c>
      <c r="K17" s="65">
        <v>0</v>
      </c>
      <c r="L17" s="65">
        <v>0</v>
      </c>
      <c r="M17" s="65">
        <v>0</v>
      </c>
      <c r="N17" s="65">
        <v>0</v>
      </c>
      <c r="O17" s="65">
        <v>0</v>
      </c>
      <c r="P17" s="65">
        <v>0</v>
      </c>
      <c r="Q17" s="65">
        <v>0</v>
      </c>
      <c r="R17" s="65">
        <f>AN17</f>
        <v>0</v>
      </c>
      <c r="S17" s="65">
        <v>0</v>
      </c>
      <c r="T17" s="69"/>
      <c r="U17" s="69"/>
      <c r="V17" s="69"/>
      <c r="W17" s="69"/>
      <c r="X17" s="69"/>
      <c r="Y17" s="65">
        <v>0</v>
      </c>
      <c r="Z17" s="69"/>
      <c r="AA17" s="69"/>
      <c r="AB17" s="69"/>
      <c r="AC17" s="69"/>
      <c r="AD17" s="69"/>
      <c r="AE17" s="65">
        <v>0</v>
      </c>
      <c r="AF17" s="69"/>
      <c r="AG17" s="69"/>
      <c r="AH17" s="69"/>
      <c r="AI17" s="69"/>
      <c r="AJ17" s="69"/>
      <c r="AK17" s="65">
        <v>0</v>
      </c>
      <c r="AL17" s="65">
        <v>0</v>
      </c>
      <c r="AM17" s="65">
        <v>0</v>
      </c>
      <c r="AN17" s="65">
        <v>0</v>
      </c>
      <c r="AO17" s="77"/>
      <c r="AP17" s="77"/>
      <c r="AQ17" s="167"/>
      <c r="AR17" s="166"/>
      <c r="AS17" s="166"/>
      <c r="AT17" s="167"/>
      <c r="AU17" s="161"/>
      <c r="AV17" s="1"/>
      <c r="AW17" s="2"/>
      <c r="AX17" s="2"/>
    </row>
    <row r="18" spans="1:50" ht="20.25" customHeight="1">
      <c r="A18" s="176"/>
      <c r="B18" s="166"/>
      <c r="C18" s="166"/>
      <c r="D18" s="166"/>
      <c r="E18" s="166"/>
      <c r="F18" s="166"/>
      <c r="G18" s="70" t="s">
        <v>93</v>
      </c>
      <c r="H18" s="78">
        <v>0</v>
      </c>
      <c r="I18" s="78"/>
      <c r="J18" s="78">
        <v>0</v>
      </c>
      <c r="K18" s="78">
        <v>0</v>
      </c>
      <c r="L18" s="78">
        <v>0</v>
      </c>
      <c r="M18" s="78">
        <v>318286468</v>
      </c>
      <c r="N18" s="78">
        <v>318286464</v>
      </c>
      <c r="O18" s="78">
        <v>318286464</v>
      </c>
      <c r="P18" s="78">
        <v>318286464</v>
      </c>
      <c r="Q18" s="78">
        <v>318286464</v>
      </c>
      <c r="R18" s="78">
        <f>AN18</f>
        <v>317565913</v>
      </c>
      <c r="S18" s="78">
        <v>0</v>
      </c>
      <c r="T18" s="78"/>
      <c r="U18" s="78"/>
      <c r="V18" s="78"/>
      <c r="W18" s="78"/>
      <c r="X18" s="78"/>
      <c r="Y18" s="78">
        <v>0</v>
      </c>
      <c r="Z18" s="78"/>
      <c r="AA18" s="78"/>
      <c r="AB18" s="78"/>
      <c r="AC18" s="78"/>
      <c r="AD18" s="78"/>
      <c r="AE18" s="78">
        <v>0</v>
      </c>
      <c r="AF18" s="78"/>
      <c r="AG18" s="78"/>
      <c r="AH18" s="78"/>
      <c r="AI18" s="78"/>
      <c r="AJ18" s="78"/>
      <c r="AK18" s="78">
        <v>132669075</v>
      </c>
      <c r="AL18" s="78">
        <v>182609740</v>
      </c>
      <c r="AM18" s="78">
        <v>261914796</v>
      </c>
      <c r="AN18" s="78">
        <v>317565913</v>
      </c>
      <c r="AO18" s="77"/>
      <c r="AP18" s="77"/>
      <c r="AQ18" s="167"/>
      <c r="AR18" s="166"/>
      <c r="AS18" s="166"/>
      <c r="AT18" s="167"/>
      <c r="AU18" s="161"/>
      <c r="AV18" s="1"/>
      <c r="AW18" s="2"/>
      <c r="AX18" s="2"/>
    </row>
    <row r="19" spans="1:50" ht="20.25" customHeight="1">
      <c r="A19" s="176"/>
      <c r="B19" s="166"/>
      <c r="C19" s="166"/>
      <c r="D19" s="166"/>
      <c r="E19" s="166"/>
      <c r="F19" s="166"/>
      <c r="G19" s="70" t="s">
        <v>94</v>
      </c>
      <c r="H19" s="64">
        <f>H17+H15</f>
        <v>8</v>
      </c>
      <c r="I19" s="64"/>
      <c r="J19" s="64">
        <f>J17+J15</f>
        <v>8</v>
      </c>
      <c r="K19" s="64">
        <f>K17+K15</f>
        <v>8</v>
      </c>
      <c r="L19" s="64">
        <v>8</v>
      </c>
      <c r="M19" s="64">
        <v>8</v>
      </c>
      <c r="N19" s="64">
        <f>N17+N15</f>
        <v>8</v>
      </c>
      <c r="O19" s="64">
        <v>8</v>
      </c>
      <c r="P19" s="64">
        <v>8</v>
      </c>
      <c r="Q19" s="64">
        <v>8</v>
      </c>
      <c r="R19" s="64">
        <f>AN19</f>
        <v>8</v>
      </c>
      <c r="S19" s="64">
        <f>S17+S15</f>
        <v>8</v>
      </c>
      <c r="T19" s="64"/>
      <c r="U19" s="64"/>
      <c r="V19" s="64"/>
      <c r="W19" s="64"/>
      <c r="X19" s="64"/>
      <c r="Y19" s="64">
        <f>Y17+Y15</f>
        <v>8</v>
      </c>
      <c r="Z19" s="64"/>
      <c r="AA19" s="64"/>
      <c r="AB19" s="64"/>
      <c r="AC19" s="64"/>
      <c r="AD19" s="64"/>
      <c r="AE19" s="64">
        <f>AE17+AE15</f>
        <v>8</v>
      </c>
      <c r="AF19" s="64"/>
      <c r="AG19" s="64"/>
      <c r="AH19" s="64"/>
      <c r="AI19" s="64"/>
      <c r="AJ19" s="64"/>
      <c r="AK19" s="64">
        <v>8</v>
      </c>
      <c r="AL19" s="64">
        <v>8</v>
      </c>
      <c r="AM19" s="64">
        <v>8</v>
      </c>
      <c r="AN19" s="64">
        <v>8</v>
      </c>
      <c r="AO19" s="77"/>
      <c r="AP19" s="77"/>
      <c r="AQ19" s="167"/>
      <c r="AR19" s="166"/>
      <c r="AS19" s="166"/>
      <c r="AT19" s="167"/>
      <c r="AU19" s="161"/>
      <c r="AV19" s="1"/>
      <c r="AW19" s="2"/>
      <c r="AX19" s="2"/>
    </row>
    <row r="20" spans="1:50" ht="24" customHeight="1">
      <c r="A20" s="176"/>
      <c r="B20" s="166"/>
      <c r="C20" s="166"/>
      <c r="D20" s="166"/>
      <c r="E20" s="166"/>
      <c r="F20" s="166"/>
      <c r="G20" s="70" t="s">
        <v>95</v>
      </c>
      <c r="H20" s="79">
        <f>H18+H16</f>
        <v>5785251786</v>
      </c>
      <c r="I20" s="80"/>
      <c r="J20" s="80">
        <f>J18+J16</f>
        <v>705875987</v>
      </c>
      <c r="K20" s="80">
        <f>K18+K16</f>
        <v>705875987</v>
      </c>
      <c r="L20" s="80">
        <f>L18+L16</f>
        <v>658128467</v>
      </c>
      <c r="M20" s="80">
        <f>M18+M16</f>
        <v>1416178468</v>
      </c>
      <c r="N20" s="80">
        <f>N18+N16</f>
        <v>1416178464</v>
      </c>
      <c r="O20" s="80">
        <f>O18+O16</f>
        <v>1416178464</v>
      </c>
      <c r="P20" s="80">
        <f>P18+P16</f>
        <v>1466453599</v>
      </c>
      <c r="Q20" s="80">
        <f>Q18+Q16</f>
        <v>1465997652</v>
      </c>
      <c r="R20" s="80">
        <f>R18+R16</f>
        <v>1410563232</v>
      </c>
      <c r="S20" s="80">
        <f>S18+S16</f>
        <v>930000000</v>
      </c>
      <c r="T20" s="80">
        <f>T18+T16</f>
        <v>0</v>
      </c>
      <c r="U20" s="80">
        <f>U18+U16</f>
        <v>0</v>
      </c>
      <c r="V20" s="80">
        <f>V18+V16</f>
        <v>0</v>
      </c>
      <c r="W20" s="80">
        <f>W18+W16</f>
        <v>0</v>
      </c>
      <c r="X20" s="80">
        <f>X18+X16</f>
        <v>0</v>
      </c>
      <c r="Y20" s="80">
        <f>Y18+Y16</f>
        <v>1529126000</v>
      </c>
      <c r="Z20" s="80">
        <f>Z18+Z16</f>
        <v>0</v>
      </c>
      <c r="AA20" s="80">
        <f>AA18+AA16</f>
        <v>0</v>
      </c>
      <c r="AB20" s="80">
        <f>AB18+AB16</f>
        <v>0</v>
      </c>
      <c r="AC20" s="80">
        <f>AC18+AC16</f>
        <v>0</v>
      </c>
      <c r="AD20" s="80">
        <f>AD18+AD16</f>
        <v>0</v>
      </c>
      <c r="AE20" s="80">
        <f>AE18+AE16</f>
        <v>1575000000</v>
      </c>
      <c r="AF20" s="80">
        <f aca="true" t="shared" si="1" ref="AF20:AN20">AF18+AF16</f>
        <v>0</v>
      </c>
      <c r="AG20" s="80">
        <f t="shared" si="1"/>
        <v>0</v>
      </c>
      <c r="AH20" s="80">
        <f t="shared" si="1"/>
        <v>0</v>
      </c>
      <c r="AI20" s="80">
        <f t="shared" si="1"/>
        <v>0</v>
      </c>
      <c r="AJ20" s="80">
        <f t="shared" si="1"/>
        <v>0</v>
      </c>
      <c r="AK20" s="80">
        <f t="shared" si="1"/>
        <v>596537075</v>
      </c>
      <c r="AL20" s="80">
        <f t="shared" si="1"/>
        <v>899745340</v>
      </c>
      <c r="AM20" s="80">
        <f t="shared" si="1"/>
        <v>987630396</v>
      </c>
      <c r="AN20" s="80">
        <f t="shared" si="1"/>
        <v>1410563232</v>
      </c>
      <c r="AO20" s="80"/>
      <c r="AP20" s="80"/>
      <c r="AQ20" s="167"/>
      <c r="AR20" s="166"/>
      <c r="AS20" s="166"/>
      <c r="AT20" s="167"/>
      <c r="AU20" s="161"/>
      <c r="AV20" s="8"/>
      <c r="AW20" s="2"/>
      <c r="AX20" s="2"/>
    </row>
    <row r="21" spans="1:50" ht="20.25" customHeight="1">
      <c r="A21" s="176"/>
      <c r="B21" s="174">
        <v>3</v>
      </c>
      <c r="C21" s="165" t="s">
        <v>99</v>
      </c>
      <c r="D21" s="165" t="s">
        <v>44</v>
      </c>
      <c r="E21" s="174">
        <v>71</v>
      </c>
      <c r="F21" s="166"/>
      <c r="G21" s="70" t="s">
        <v>86</v>
      </c>
      <c r="H21" s="82">
        <v>1</v>
      </c>
      <c r="I21" s="82"/>
      <c r="J21" s="82">
        <v>1</v>
      </c>
      <c r="K21" s="82">
        <v>1</v>
      </c>
      <c r="L21" s="82">
        <v>1</v>
      </c>
      <c r="M21" s="82">
        <v>1</v>
      </c>
      <c r="N21" s="82">
        <v>1</v>
      </c>
      <c r="O21" s="82">
        <v>1</v>
      </c>
      <c r="P21" s="82">
        <v>1</v>
      </c>
      <c r="Q21" s="82">
        <v>1</v>
      </c>
      <c r="R21" s="82">
        <f>AN21</f>
        <v>1</v>
      </c>
      <c r="S21" s="82">
        <v>1</v>
      </c>
      <c r="T21" s="82"/>
      <c r="U21" s="82"/>
      <c r="V21" s="82"/>
      <c r="W21" s="82"/>
      <c r="X21" s="82"/>
      <c r="Y21" s="82">
        <v>1</v>
      </c>
      <c r="Z21" s="82"/>
      <c r="AA21" s="82"/>
      <c r="AB21" s="82"/>
      <c r="AC21" s="82"/>
      <c r="AD21" s="82"/>
      <c r="AE21" s="82">
        <v>1</v>
      </c>
      <c r="AF21" s="82"/>
      <c r="AG21" s="64"/>
      <c r="AH21" s="64"/>
      <c r="AI21" s="64"/>
      <c r="AJ21" s="64"/>
      <c r="AK21" s="82">
        <v>1</v>
      </c>
      <c r="AL21" s="82">
        <v>1</v>
      </c>
      <c r="AM21" s="82">
        <v>1</v>
      </c>
      <c r="AN21" s="82">
        <v>1</v>
      </c>
      <c r="AO21" s="77">
        <f>AN21/Q21</f>
        <v>1</v>
      </c>
      <c r="AP21" s="77">
        <f>(L21+R21)/(L21+R21+S21+Y21+AE21)</f>
        <v>0.4</v>
      </c>
      <c r="AQ21" s="160" t="s">
        <v>325</v>
      </c>
      <c r="AR21" s="165" t="s">
        <v>88</v>
      </c>
      <c r="AS21" s="165" t="s">
        <v>47</v>
      </c>
      <c r="AT21" s="160" t="s">
        <v>100</v>
      </c>
      <c r="AU21" s="160" t="s">
        <v>101</v>
      </c>
      <c r="AV21" s="10">
        <f>LEN(AQ21)</f>
        <v>1436</v>
      </c>
      <c r="AW21" s="11">
        <f>LEN(AT21)</f>
        <v>474</v>
      </c>
      <c r="AX21" s="12">
        <f>LEN(AU21)</f>
        <v>288</v>
      </c>
    </row>
    <row r="22" spans="1:50" ht="20.25" customHeight="1">
      <c r="A22" s="176"/>
      <c r="B22" s="166"/>
      <c r="C22" s="166"/>
      <c r="D22" s="166"/>
      <c r="E22" s="166"/>
      <c r="F22" s="166"/>
      <c r="G22" s="70" t="s">
        <v>91</v>
      </c>
      <c r="H22" s="78">
        <f>L22+R22+S22+Y22+AE22</f>
        <v>500257427</v>
      </c>
      <c r="I22" s="78"/>
      <c r="J22" s="78">
        <v>41116592</v>
      </c>
      <c r="K22" s="78">
        <v>41116592</v>
      </c>
      <c r="L22" s="78">
        <v>40532394</v>
      </c>
      <c r="M22" s="78">
        <v>62667000</v>
      </c>
      <c r="N22" s="78">
        <v>62667000</v>
      </c>
      <c r="O22" s="78">
        <v>62667000</v>
      </c>
      <c r="P22" s="78">
        <v>62667000</v>
      </c>
      <c r="Q22" s="78">
        <v>62667000</v>
      </c>
      <c r="R22" s="78">
        <f>AN22</f>
        <v>62615033</v>
      </c>
      <c r="S22" s="78">
        <v>78000000</v>
      </c>
      <c r="T22" s="81"/>
      <c r="U22" s="81"/>
      <c r="V22" s="81"/>
      <c r="W22" s="81"/>
      <c r="X22" s="81"/>
      <c r="Y22" s="78">
        <v>157197000</v>
      </c>
      <c r="Z22" s="81"/>
      <c r="AA22" s="81"/>
      <c r="AB22" s="81"/>
      <c r="AC22" s="81"/>
      <c r="AD22" s="81"/>
      <c r="AE22" s="78">
        <v>161913000</v>
      </c>
      <c r="AF22" s="81"/>
      <c r="AG22" s="81"/>
      <c r="AH22" s="81"/>
      <c r="AI22" s="81"/>
      <c r="AJ22" s="81"/>
      <c r="AK22" s="78">
        <v>22448800</v>
      </c>
      <c r="AL22" s="78">
        <v>43877200</v>
      </c>
      <c r="AM22" s="78">
        <v>43877200</v>
      </c>
      <c r="AN22" s="78">
        <v>62615033</v>
      </c>
      <c r="AO22" s="77">
        <f>AN22/Q22</f>
        <v>0.9991707437726395</v>
      </c>
      <c r="AP22" s="77">
        <f>(L22+AN22)/H22</f>
        <v>0.20618869692463357</v>
      </c>
      <c r="AQ22" s="167"/>
      <c r="AR22" s="166"/>
      <c r="AS22" s="166"/>
      <c r="AT22" s="167"/>
      <c r="AU22" s="161"/>
      <c r="AV22" s="13"/>
      <c r="AW22" s="2"/>
      <c r="AX22" s="2"/>
    </row>
    <row r="23" spans="1:50" ht="20.25" customHeight="1">
      <c r="A23" s="176"/>
      <c r="B23" s="166"/>
      <c r="C23" s="166"/>
      <c r="D23" s="166"/>
      <c r="E23" s="166"/>
      <c r="F23" s="166"/>
      <c r="G23" s="70" t="s">
        <v>92</v>
      </c>
      <c r="H23" s="65">
        <v>0</v>
      </c>
      <c r="I23" s="69"/>
      <c r="J23" s="82">
        <v>0</v>
      </c>
      <c r="K23" s="82">
        <v>0</v>
      </c>
      <c r="L23" s="82">
        <v>0</v>
      </c>
      <c r="M23" s="82">
        <v>0</v>
      </c>
      <c r="N23" s="82">
        <v>0</v>
      </c>
      <c r="O23" s="82">
        <v>0</v>
      </c>
      <c r="P23" s="82">
        <v>0</v>
      </c>
      <c r="Q23" s="82">
        <v>0</v>
      </c>
      <c r="R23" s="82">
        <f>AN23</f>
        <v>0</v>
      </c>
      <c r="S23" s="82">
        <v>0</v>
      </c>
      <c r="T23" s="82"/>
      <c r="U23" s="82"/>
      <c r="V23" s="82"/>
      <c r="W23" s="82"/>
      <c r="X23" s="82"/>
      <c r="Y23" s="82">
        <v>0</v>
      </c>
      <c r="Z23" s="82"/>
      <c r="AA23" s="82"/>
      <c r="AB23" s="82"/>
      <c r="AC23" s="82"/>
      <c r="AD23" s="82"/>
      <c r="AE23" s="82">
        <v>0</v>
      </c>
      <c r="AF23" s="82"/>
      <c r="AG23" s="82"/>
      <c r="AH23" s="82"/>
      <c r="AI23" s="82"/>
      <c r="AJ23" s="82"/>
      <c r="AK23" s="82">
        <v>0</v>
      </c>
      <c r="AL23" s="82">
        <v>0</v>
      </c>
      <c r="AM23" s="82">
        <v>0</v>
      </c>
      <c r="AN23" s="82">
        <v>0</v>
      </c>
      <c r="AO23" s="77"/>
      <c r="AP23" s="77"/>
      <c r="AQ23" s="167"/>
      <c r="AR23" s="166"/>
      <c r="AS23" s="166"/>
      <c r="AT23" s="167"/>
      <c r="AU23" s="161"/>
      <c r="AV23" s="1"/>
      <c r="AW23" s="2"/>
      <c r="AX23" s="2"/>
    </row>
    <row r="24" spans="1:50" ht="20.25" customHeight="1">
      <c r="A24" s="176"/>
      <c r="B24" s="166"/>
      <c r="C24" s="166"/>
      <c r="D24" s="166"/>
      <c r="E24" s="166"/>
      <c r="F24" s="166"/>
      <c r="G24" s="70" t="s">
        <v>93</v>
      </c>
      <c r="H24" s="78">
        <v>0</v>
      </c>
      <c r="I24" s="78"/>
      <c r="J24" s="78">
        <v>0</v>
      </c>
      <c r="K24" s="78">
        <v>0</v>
      </c>
      <c r="L24" s="78">
        <v>0</v>
      </c>
      <c r="M24" s="78">
        <v>12003024</v>
      </c>
      <c r="N24" s="78">
        <v>12003023</v>
      </c>
      <c r="O24" s="78">
        <v>12003022</v>
      </c>
      <c r="P24" s="78">
        <v>12003022</v>
      </c>
      <c r="Q24" s="78">
        <v>12003022</v>
      </c>
      <c r="R24" s="78">
        <f>AN24</f>
        <v>12003022</v>
      </c>
      <c r="S24" s="78">
        <v>0</v>
      </c>
      <c r="T24" s="78"/>
      <c r="U24" s="78"/>
      <c r="V24" s="78"/>
      <c r="W24" s="78"/>
      <c r="X24" s="78"/>
      <c r="Y24" s="78">
        <v>0</v>
      </c>
      <c r="Z24" s="78"/>
      <c r="AA24" s="78"/>
      <c r="AB24" s="78"/>
      <c r="AC24" s="78"/>
      <c r="AD24" s="78"/>
      <c r="AE24" s="78">
        <v>0</v>
      </c>
      <c r="AF24" s="78"/>
      <c r="AG24" s="69"/>
      <c r="AH24" s="69"/>
      <c r="AI24" s="69"/>
      <c r="AJ24" s="69"/>
      <c r="AK24" s="78">
        <v>11031238</v>
      </c>
      <c r="AL24" s="78">
        <v>12003022</v>
      </c>
      <c r="AM24" s="78">
        <v>12003022</v>
      </c>
      <c r="AN24" s="78">
        <v>12003022</v>
      </c>
      <c r="AO24" s="77"/>
      <c r="AP24" s="77"/>
      <c r="AQ24" s="167"/>
      <c r="AR24" s="166"/>
      <c r="AS24" s="166"/>
      <c r="AT24" s="167"/>
      <c r="AU24" s="161"/>
      <c r="AV24" s="1"/>
      <c r="AW24" s="2"/>
      <c r="AX24" s="2"/>
    </row>
    <row r="25" spans="1:50" ht="20.25" customHeight="1">
      <c r="A25" s="176"/>
      <c r="B25" s="166"/>
      <c r="C25" s="166"/>
      <c r="D25" s="166"/>
      <c r="E25" s="166"/>
      <c r="F25" s="166"/>
      <c r="G25" s="70" t="s">
        <v>94</v>
      </c>
      <c r="H25" s="82">
        <f>H23+H21</f>
        <v>1</v>
      </c>
      <c r="I25" s="82"/>
      <c r="J25" s="82">
        <f>J23+J21</f>
        <v>1</v>
      </c>
      <c r="K25" s="82">
        <f>K23+K21</f>
        <v>1</v>
      </c>
      <c r="L25" s="82">
        <v>1</v>
      </c>
      <c r="M25" s="82">
        <v>1</v>
      </c>
      <c r="N25" s="82">
        <f>N23+N21</f>
        <v>1</v>
      </c>
      <c r="O25" s="82">
        <v>1</v>
      </c>
      <c r="P25" s="82">
        <v>1</v>
      </c>
      <c r="Q25" s="82">
        <v>1</v>
      </c>
      <c r="R25" s="82">
        <f>AN25</f>
        <v>1</v>
      </c>
      <c r="S25" s="82">
        <f>S23+S21</f>
        <v>1</v>
      </c>
      <c r="T25" s="82"/>
      <c r="U25" s="82"/>
      <c r="V25" s="82"/>
      <c r="W25" s="82"/>
      <c r="X25" s="82"/>
      <c r="Y25" s="82">
        <f>Y23+Y21</f>
        <v>1</v>
      </c>
      <c r="Z25" s="82"/>
      <c r="AA25" s="82"/>
      <c r="AB25" s="82"/>
      <c r="AC25" s="82"/>
      <c r="AD25" s="82"/>
      <c r="AE25" s="82">
        <f>AE23+AE21</f>
        <v>1</v>
      </c>
      <c r="AF25" s="82"/>
      <c r="AG25" s="64"/>
      <c r="AH25" s="64"/>
      <c r="AI25" s="64"/>
      <c r="AJ25" s="64"/>
      <c r="AK25" s="82">
        <v>1</v>
      </c>
      <c r="AL25" s="82">
        <v>1</v>
      </c>
      <c r="AM25" s="82">
        <v>1</v>
      </c>
      <c r="AN25" s="82">
        <v>1</v>
      </c>
      <c r="AO25" s="77"/>
      <c r="AP25" s="77"/>
      <c r="AQ25" s="167"/>
      <c r="AR25" s="166"/>
      <c r="AS25" s="166"/>
      <c r="AT25" s="167"/>
      <c r="AU25" s="161"/>
      <c r="AV25" s="1"/>
      <c r="AW25" s="2"/>
      <c r="AX25" s="2"/>
    </row>
    <row r="26" spans="1:50" ht="20.25" customHeight="1">
      <c r="A26" s="176"/>
      <c r="B26" s="166"/>
      <c r="C26" s="166"/>
      <c r="D26" s="166"/>
      <c r="E26" s="166"/>
      <c r="F26" s="166"/>
      <c r="G26" s="70" t="s">
        <v>95</v>
      </c>
      <c r="H26" s="79">
        <f>H24+H22</f>
        <v>500257427</v>
      </c>
      <c r="I26" s="80"/>
      <c r="J26" s="80">
        <f>J24+J22</f>
        <v>41116592</v>
      </c>
      <c r="K26" s="80">
        <f>K24+K22</f>
        <v>41116592</v>
      </c>
      <c r="L26" s="80">
        <f>L24+L22</f>
        <v>40532394</v>
      </c>
      <c r="M26" s="80">
        <f>M24+M22</f>
        <v>74670024</v>
      </c>
      <c r="N26" s="80">
        <f>N24+N22</f>
        <v>74670023</v>
      </c>
      <c r="O26" s="80">
        <f>O24+O22</f>
        <v>74670022</v>
      </c>
      <c r="P26" s="80">
        <f>P24+P22</f>
        <v>74670022</v>
      </c>
      <c r="Q26" s="80">
        <f>Q24+Q22</f>
        <v>74670022</v>
      </c>
      <c r="R26" s="80">
        <f>R24+R22</f>
        <v>74618055</v>
      </c>
      <c r="S26" s="80">
        <f>S24+S22</f>
        <v>78000000</v>
      </c>
      <c r="T26" s="80">
        <f>T24+T22</f>
        <v>0</v>
      </c>
      <c r="U26" s="80">
        <f>U24+U22</f>
        <v>0</v>
      </c>
      <c r="V26" s="80">
        <f>V24+V22</f>
        <v>0</v>
      </c>
      <c r="W26" s="80">
        <f>W24+W22</f>
        <v>0</v>
      </c>
      <c r="X26" s="80">
        <f>X24+X22</f>
        <v>0</v>
      </c>
      <c r="Y26" s="80">
        <f>Y24+Y22</f>
        <v>157197000</v>
      </c>
      <c r="Z26" s="80">
        <f>Z24+Z22</f>
        <v>0</v>
      </c>
      <c r="AA26" s="80">
        <f>AA24+AA22</f>
        <v>0</v>
      </c>
      <c r="AB26" s="80">
        <f>AB24+AB22</f>
        <v>0</v>
      </c>
      <c r="AC26" s="80">
        <f>AC24+AC22</f>
        <v>0</v>
      </c>
      <c r="AD26" s="80">
        <f>AD24+AD22</f>
        <v>0</v>
      </c>
      <c r="AE26" s="80">
        <f>AE24+AE22</f>
        <v>161913000</v>
      </c>
      <c r="AF26" s="80">
        <f aca="true" t="shared" si="2" ref="AF26:AN26">AF24+AF22</f>
        <v>0</v>
      </c>
      <c r="AG26" s="80">
        <f t="shared" si="2"/>
        <v>0</v>
      </c>
      <c r="AH26" s="80">
        <f t="shared" si="2"/>
        <v>0</v>
      </c>
      <c r="AI26" s="80">
        <f t="shared" si="2"/>
        <v>0</v>
      </c>
      <c r="AJ26" s="80">
        <f t="shared" si="2"/>
        <v>0</v>
      </c>
      <c r="AK26" s="80">
        <f t="shared" si="2"/>
        <v>33480038</v>
      </c>
      <c r="AL26" s="80">
        <f t="shared" si="2"/>
        <v>55880222</v>
      </c>
      <c r="AM26" s="80">
        <f t="shared" si="2"/>
        <v>55880222</v>
      </c>
      <c r="AN26" s="80">
        <f t="shared" si="2"/>
        <v>74618055</v>
      </c>
      <c r="AO26" s="80"/>
      <c r="AP26" s="80"/>
      <c r="AQ26" s="167"/>
      <c r="AR26" s="166"/>
      <c r="AS26" s="166"/>
      <c r="AT26" s="167"/>
      <c r="AU26" s="161"/>
      <c r="AV26" s="8"/>
      <c r="AW26" s="2"/>
      <c r="AX26" s="2"/>
    </row>
    <row r="27" spans="1:50" ht="20.25" customHeight="1">
      <c r="A27" s="176"/>
      <c r="B27" s="174">
        <v>4</v>
      </c>
      <c r="C27" s="165" t="s">
        <v>102</v>
      </c>
      <c r="D27" s="165" t="s">
        <v>60</v>
      </c>
      <c r="E27" s="174">
        <v>71</v>
      </c>
      <c r="F27" s="166"/>
      <c r="G27" s="70" t="s">
        <v>86</v>
      </c>
      <c r="H27" s="82">
        <v>0.9</v>
      </c>
      <c r="I27" s="82"/>
      <c r="J27" s="82">
        <v>0.05</v>
      </c>
      <c r="K27" s="82">
        <v>0.1</v>
      </c>
      <c r="L27" s="82">
        <v>0.1</v>
      </c>
      <c r="M27" s="82">
        <v>0.3</v>
      </c>
      <c r="N27" s="82">
        <v>0.3</v>
      </c>
      <c r="O27" s="82">
        <v>0.3</v>
      </c>
      <c r="P27" s="82">
        <v>0.3</v>
      </c>
      <c r="Q27" s="82">
        <v>0.3</v>
      </c>
      <c r="R27" s="82">
        <f>AN27</f>
        <v>0.3</v>
      </c>
      <c r="S27" s="82">
        <v>0.55</v>
      </c>
      <c r="T27" s="82"/>
      <c r="U27" s="82"/>
      <c r="V27" s="82"/>
      <c r="W27" s="82"/>
      <c r="X27" s="82"/>
      <c r="Y27" s="82">
        <v>0.75</v>
      </c>
      <c r="Z27" s="82"/>
      <c r="AA27" s="82"/>
      <c r="AB27" s="82"/>
      <c r="AC27" s="82"/>
      <c r="AD27" s="82"/>
      <c r="AE27" s="82">
        <v>0.9</v>
      </c>
      <c r="AF27" s="82"/>
      <c r="AG27" s="64"/>
      <c r="AH27" s="64"/>
      <c r="AI27" s="64"/>
      <c r="AJ27" s="64"/>
      <c r="AK27" s="82">
        <v>0.15</v>
      </c>
      <c r="AL27" s="82">
        <v>0.2</v>
      </c>
      <c r="AM27" s="82">
        <v>0.25</v>
      </c>
      <c r="AN27" s="82">
        <v>0.3</v>
      </c>
      <c r="AO27" s="77">
        <f>AN27/Q27</f>
        <v>1</v>
      </c>
      <c r="AP27" s="77">
        <f>AN27/H27</f>
        <v>0.3333333333333333</v>
      </c>
      <c r="AQ27" s="161" t="s">
        <v>314</v>
      </c>
      <c r="AR27" s="165" t="s">
        <v>88</v>
      </c>
      <c r="AS27" s="165" t="s">
        <v>47</v>
      </c>
      <c r="AT27" s="160" t="s">
        <v>103</v>
      </c>
      <c r="AU27" s="160" t="s">
        <v>104</v>
      </c>
      <c r="AV27" s="10">
        <f>LEN(AQ27)</f>
        <v>1932</v>
      </c>
      <c r="AW27" s="11">
        <f>LEN(AT27)</f>
        <v>994</v>
      </c>
      <c r="AX27" s="12">
        <f>LEN(AU27)</f>
        <v>485</v>
      </c>
    </row>
    <row r="28" spans="1:50" ht="20.25" customHeight="1">
      <c r="A28" s="176"/>
      <c r="B28" s="166"/>
      <c r="C28" s="166"/>
      <c r="D28" s="166"/>
      <c r="E28" s="166"/>
      <c r="F28" s="166"/>
      <c r="G28" s="70" t="s">
        <v>91</v>
      </c>
      <c r="H28" s="78">
        <f>L28+R28+S28+Y28+AE28</f>
        <v>1997463427.0037153</v>
      </c>
      <c r="I28" s="78"/>
      <c r="J28" s="78">
        <v>209533986.0037153</v>
      </c>
      <c r="K28" s="78">
        <v>209533986.0037153</v>
      </c>
      <c r="L28" s="78">
        <v>199088165.0037153</v>
      </c>
      <c r="M28" s="78">
        <v>194185000</v>
      </c>
      <c r="N28" s="78">
        <v>194185000</v>
      </c>
      <c r="O28" s="78">
        <v>194185000</v>
      </c>
      <c r="P28" s="78">
        <v>217577400</v>
      </c>
      <c r="Q28" s="78">
        <v>217577400</v>
      </c>
      <c r="R28" s="78">
        <f>AN28</f>
        <v>172624262</v>
      </c>
      <c r="S28" s="78">
        <v>322000000</v>
      </c>
      <c r="T28" s="81"/>
      <c r="U28" s="81"/>
      <c r="V28" s="81"/>
      <c r="W28" s="81"/>
      <c r="X28" s="81"/>
      <c r="Y28" s="78">
        <v>642242000</v>
      </c>
      <c r="Z28" s="81"/>
      <c r="AA28" s="81"/>
      <c r="AB28" s="81"/>
      <c r="AC28" s="81"/>
      <c r="AD28" s="81"/>
      <c r="AE28" s="78">
        <v>661509000</v>
      </c>
      <c r="AF28" s="81"/>
      <c r="AG28" s="81"/>
      <c r="AH28" s="81"/>
      <c r="AI28" s="81"/>
      <c r="AJ28" s="81"/>
      <c r="AK28" s="78">
        <v>0</v>
      </c>
      <c r="AL28" s="78">
        <v>112732000</v>
      </c>
      <c r="AM28" s="78">
        <v>165504462</v>
      </c>
      <c r="AN28" s="78">
        <v>172624262</v>
      </c>
      <c r="AO28" s="77">
        <f>AN28/Q28</f>
        <v>0.7933924295446126</v>
      </c>
      <c r="AP28" s="77">
        <f>(L28+AN28)/H28</f>
        <v>0.18609223176681666</v>
      </c>
      <c r="AQ28" s="167"/>
      <c r="AR28" s="166"/>
      <c r="AS28" s="166"/>
      <c r="AT28" s="167"/>
      <c r="AU28" s="161"/>
      <c r="AV28" s="13"/>
      <c r="AW28" s="2"/>
      <c r="AX28" s="2"/>
    </row>
    <row r="29" spans="1:50" ht="20.25" customHeight="1">
      <c r="A29" s="176"/>
      <c r="B29" s="166"/>
      <c r="C29" s="166"/>
      <c r="D29" s="166"/>
      <c r="E29" s="166"/>
      <c r="F29" s="166"/>
      <c r="G29" s="70" t="s">
        <v>92</v>
      </c>
      <c r="H29" s="82">
        <v>0</v>
      </c>
      <c r="I29" s="82"/>
      <c r="J29" s="82">
        <v>0</v>
      </c>
      <c r="K29" s="82">
        <v>0</v>
      </c>
      <c r="L29" s="82">
        <v>0</v>
      </c>
      <c r="M29" s="82">
        <v>0</v>
      </c>
      <c r="N29" s="82">
        <v>0</v>
      </c>
      <c r="O29" s="82">
        <v>0</v>
      </c>
      <c r="P29" s="82">
        <v>0</v>
      </c>
      <c r="Q29" s="82">
        <v>0</v>
      </c>
      <c r="R29" s="82">
        <f>AN29</f>
        <v>0</v>
      </c>
      <c r="S29" s="82">
        <v>0</v>
      </c>
      <c r="T29" s="82"/>
      <c r="U29" s="82"/>
      <c r="V29" s="82"/>
      <c r="W29" s="82"/>
      <c r="X29" s="82"/>
      <c r="Y29" s="82">
        <v>0</v>
      </c>
      <c r="Z29" s="82"/>
      <c r="AA29" s="82"/>
      <c r="AB29" s="82"/>
      <c r="AC29" s="82"/>
      <c r="AD29" s="82"/>
      <c r="AE29" s="82">
        <v>0</v>
      </c>
      <c r="AF29" s="82"/>
      <c r="AG29" s="82"/>
      <c r="AH29" s="82"/>
      <c r="AI29" s="82"/>
      <c r="AJ29" s="82"/>
      <c r="AK29" s="82">
        <v>0</v>
      </c>
      <c r="AL29" s="82">
        <v>0</v>
      </c>
      <c r="AM29" s="82">
        <v>0</v>
      </c>
      <c r="AN29" s="82">
        <v>0</v>
      </c>
      <c r="AO29" s="77"/>
      <c r="AP29" s="77"/>
      <c r="AQ29" s="167"/>
      <c r="AR29" s="166"/>
      <c r="AS29" s="166"/>
      <c r="AT29" s="167"/>
      <c r="AU29" s="161"/>
      <c r="AV29" s="1"/>
      <c r="AW29" s="2"/>
      <c r="AX29" s="2"/>
    </row>
    <row r="30" spans="1:50" ht="20.25" customHeight="1">
      <c r="A30" s="176"/>
      <c r="B30" s="166"/>
      <c r="C30" s="166"/>
      <c r="D30" s="166"/>
      <c r="E30" s="166"/>
      <c r="F30" s="166"/>
      <c r="G30" s="70" t="s">
        <v>93</v>
      </c>
      <c r="H30" s="78">
        <v>0</v>
      </c>
      <c r="I30" s="78"/>
      <c r="J30" s="78">
        <v>0</v>
      </c>
      <c r="K30" s="78">
        <v>0</v>
      </c>
      <c r="L30" s="78"/>
      <c r="M30" s="78">
        <v>102102454</v>
      </c>
      <c r="N30" s="78">
        <v>102102451</v>
      </c>
      <c r="O30" s="78">
        <v>102102451</v>
      </c>
      <c r="P30" s="78">
        <v>102102451</v>
      </c>
      <c r="Q30" s="78">
        <v>102102451</v>
      </c>
      <c r="R30" s="78">
        <f>AN30</f>
        <v>102102451</v>
      </c>
      <c r="S30" s="78">
        <v>0</v>
      </c>
      <c r="T30" s="78"/>
      <c r="U30" s="78"/>
      <c r="V30" s="78"/>
      <c r="W30" s="78"/>
      <c r="X30" s="78"/>
      <c r="Y30" s="78">
        <v>0</v>
      </c>
      <c r="Z30" s="78"/>
      <c r="AA30" s="78"/>
      <c r="AB30" s="78"/>
      <c r="AC30" s="78"/>
      <c r="AD30" s="78"/>
      <c r="AE30" s="78">
        <v>0</v>
      </c>
      <c r="AF30" s="78"/>
      <c r="AG30" s="69"/>
      <c r="AH30" s="69"/>
      <c r="AI30" s="69"/>
      <c r="AJ30" s="69"/>
      <c r="AK30" s="78">
        <v>58647623</v>
      </c>
      <c r="AL30" s="78">
        <v>72265871</v>
      </c>
      <c r="AM30" s="78">
        <v>102102451</v>
      </c>
      <c r="AN30" s="78">
        <v>102102451</v>
      </c>
      <c r="AO30" s="77"/>
      <c r="AP30" s="77"/>
      <c r="AQ30" s="167"/>
      <c r="AR30" s="166"/>
      <c r="AS30" s="166"/>
      <c r="AT30" s="167"/>
      <c r="AU30" s="161"/>
      <c r="AV30" s="1"/>
      <c r="AW30" s="2"/>
      <c r="AX30" s="2"/>
    </row>
    <row r="31" spans="1:50" ht="20.25" customHeight="1">
      <c r="A31" s="176"/>
      <c r="B31" s="166"/>
      <c r="C31" s="166"/>
      <c r="D31" s="166"/>
      <c r="E31" s="166"/>
      <c r="F31" s="166"/>
      <c r="G31" s="70" t="s">
        <v>94</v>
      </c>
      <c r="H31" s="82">
        <v>0.9</v>
      </c>
      <c r="I31" s="82"/>
      <c r="J31" s="82">
        <v>0.1</v>
      </c>
      <c r="K31" s="82">
        <v>0.1</v>
      </c>
      <c r="L31" s="82">
        <v>0.1</v>
      </c>
      <c r="M31" s="82">
        <v>0.3</v>
      </c>
      <c r="N31" s="82">
        <v>0.3</v>
      </c>
      <c r="O31" s="82">
        <v>0.3</v>
      </c>
      <c r="P31" s="82">
        <v>0.3</v>
      </c>
      <c r="Q31" s="82">
        <v>0.3</v>
      </c>
      <c r="R31" s="82">
        <f>AN31</f>
        <v>0.3</v>
      </c>
      <c r="S31" s="82">
        <f>S29+S27</f>
        <v>0.55</v>
      </c>
      <c r="T31" s="82"/>
      <c r="U31" s="82"/>
      <c r="V31" s="82"/>
      <c r="W31" s="82"/>
      <c r="X31" s="82"/>
      <c r="Y31" s="82">
        <f>Y29+Y27</f>
        <v>0.75</v>
      </c>
      <c r="Z31" s="82"/>
      <c r="AA31" s="82"/>
      <c r="AB31" s="82"/>
      <c r="AC31" s="82"/>
      <c r="AD31" s="82"/>
      <c r="AE31" s="82">
        <f>AE29+AE27</f>
        <v>0.9</v>
      </c>
      <c r="AF31" s="82"/>
      <c r="AG31" s="64"/>
      <c r="AH31" s="64"/>
      <c r="AI31" s="64"/>
      <c r="AJ31" s="64"/>
      <c r="AK31" s="82">
        <v>0.15</v>
      </c>
      <c r="AL31" s="82">
        <v>0.2</v>
      </c>
      <c r="AM31" s="82">
        <v>0.25</v>
      </c>
      <c r="AN31" s="82">
        <v>0.3</v>
      </c>
      <c r="AO31" s="77"/>
      <c r="AP31" s="77"/>
      <c r="AQ31" s="167"/>
      <c r="AR31" s="166"/>
      <c r="AS31" s="166"/>
      <c r="AT31" s="167"/>
      <c r="AU31" s="161"/>
      <c r="AV31" s="1"/>
      <c r="AW31" s="2"/>
      <c r="AX31" s="2"/>
    </row>
    <row r="32" spans="1:50" ht="20.25" customHeight="1">
      <c r="A32" s="176"/>
      <c r="B32" s="166"/>
      <c r="C32" s="166"/>
      <c r="D32" s="166"/>
      <c r="E32" s="166"/>
      <c r="F32" s="166"/>
      <c r="G32" s="70" t="s">
        <v>95</v>
      </c>
      <c r="H32" s="79">
        <f>H30+H28</f>
        <v>1997463427.0037153</v>
      </c>
      <c r="I32" s="80"/>
      <c r="J32" s="80">
        <f aca="true" t="shared" si="3" ref="J32:R32">J30+J28</f>
        <v>209533986.0037153</v>
      </c>
      <c r="K32" s="80">
        <f t="shared" si="3"/>
        <v>209533986.0037153</v>
      </c>
      <c r="L32" s="80">
        <f t="shared" si="3"/>
        <v>199088165.0037153</v>
      </c>
      <c r="M32" s="80">
        <f t="shared" si="3"/>
        <v>296287454</v>
      </c>
      <c r="N32" s="80">
        <f t="shared" si="3"/>
        <v>296287451</v>
      </c>
      <c r="O32" s="80">
        <f t="shared" si="3"/>
        <v>296287451</v>
      </c>
      <c r="P32" s="80">
        <f t="shared" si="3"/>
        <v>319679851</v>
      </c>
      <c r="Q32" s="80">
        <f t="shared" si="3"/>
        <v>319679851</v>
      </c>
      <c r="R32" s="80">
        <f t="shared" si="3"/>
        <v>274726713</v>
      </c>
      <c r="S32" s="80">
        <f>S30+S28</f>
        <v>322000000</v>
      </c>
      <c r="T32" s="80">
        <f>T30+T28</f>
        <v>0</v>
      </c>
      <c r="U32" s="80">
        <f>U30+U28</f>
        <v>0</v>
      </c>
      <c r="V32" s="80">
        <f>V30+V28</f>
        <v>0</v>
      </c>
      <c r="W32" s="80">
        <f>W30+W28</f>
        <v>0</v>
      </c>
      <c r="X32" s="80">
        <f>X30+X28</f>
        <v>0</v>
      </c>
      <c r="Y32" s="80">
        <f>Y30+Y28</f>
        <v>642242000</v>
      </c>
      <c r="Z32" s="80">
        <f>Z30+Z28</f>
        <v>0</v>
      </c>
      <c r="AA32" s="80">
        <f>AA30+AA28</f>
        <v>0</v>
      </c>
      <c r="AB32" s="80">
        <f>AB30+AB28</f>
        <v>0</v>
      </c>
      <c r="AC32" s="80">
        <f>AC30+AC28</f>
        <v>0</v>
      </c>
      <c r="AD32" s="80">
        <f>AD30+AD28</f>
        <v>0</v>
      </c>
      <c r="AE32" s="80">
        <f>AE30+AE28</f>
        <v>661509000</v>
      </c>
      <c r="AF32" s="80">
        <f aca="true" t="shared" si="4" ref="AF32:AN32">AF30+AF28</f>
        <v>0</v>
      </c>
      <c r="AG32" s="80">
        <f t="shared" si="4"/>
        <v>0</v>
      </c>
      <c r="AH32" s="80">
        <f t="shared" si="4"/>
        <v>0</v>
      </c>
      <c r="AI32" s="80">
        <f t="shared" si="4"/>
        <v>0</v>
      </c>
      <c r="AJ32" s="80">
        <f t="shared" si="4"/>
        <v>0</v>
      </c>
      <c r="AK32" s="80">
        <f t="shared" si="4"/>
        <v>58647623</v>
      </c>
      <c r="AL32" s="80">
        <f t="shared" si="4"/>
        <v>184997871</v>
      </c>
      <c r="AM32" s="80">
        <f t="shared" si="4"/>
        <v>267606913</v>
      </c>
      <c r="AN32" s="80">
        <f t="shared" si="4"/>
        <v>274726713</v>
      </c>
      <c r="AO32" s="80"/>
      <c r="AP32" s="80"/>
      <c r="AQ32" s="167"/>
      <c r="AR32" s="166"/>
      <c r="AS32" s="166"/>
      <c r="AT32" s="167"/>
      <c r="AU32" s="161"/>
      <c r="AV32" s="8"/>
      <c r="AW32" s="2"/>
      <c r="AX32" s="2"/>
    </row>
    <row r="33" spans="1:50" ht="20.25" customHeight="1">
      <c r="A33" s="176"/>
      <c r="B33" s="174">
        <v>5</v>
      </c>
      <c r="C33" s="165" t="s">
        <v>105</v>
      </c>
      <c r="D33" s="165" t="s">
        <v>44</v>
      </c>
      <c r="E33" s="174">
        <f>GESTIÓN!D13</f>
        <v>70</v>
      </c>
      <c r="F33" s="166"/>
      <c r="G33" s="70" t="s">
        <v>86</v>
      </c>
      <c r="H33" s="82">
        <v>1</v>
      </c>
      <c r="I33" s="82"/>
      <c r="J33" s="82">
        <v>1</v>
      </c>
      <c r="K33" s="82">
        <v>1</v>
      </c>
      <c r="L33" s="82">
        <v>1</v>
      </c>
      <c r="M33" s="82">
        <v>1</v>
      </c>
      <c r="N33" s="82">
        <v>1</v>
      </c>
      <c r="O33" s="82">
        <v>1</v>
      </c>
      <c r="P33" s="82">
        <v>1</v>
      </c>
      <c r="Q33" s="82">
        <v>1</v>
      </c>
      <c r="R33" s="82">
        <f>AN33</f>
        <v>1</v>
      </c>
      <c r="S33" s="82">
        <v>1</v>
      </c>
      <c r="T33" s="82"/>
      <c r="U33" s="82"/>
      <c r="V33" s="82"/>
      <c r="W33" s="82"/>
      <c r="X33" s="82"/>
      <c r="Y33" s="82">
        <v>1</v>
      </c>
      <c r="Z33" s="82"/>
      <c r="AA33" s="82"/>
      <c r="AB33" s="82"/>
      <c r="AC33" s="82"/>
      <c r="AD33" s="82"/>
      <c r="AE33" s="82">
        <v>1</v>
      </c>
      <c r="AF33" s="82"/>
      <c r="AG33" s="64"/>
      <c r="AH33" s="64"/>
      <c r="AI33" s="64"/>
      <c r="AJ33" s="64"/>
      <c r="AK33" s="82">
        <v>1</v>
      </c>
      <c r="AL33" s="82">
        <v>1</v>
      </c>
      <c r="AM33" s="82">
        <v>1</v>
      </c>
      <c r="AN33" s="82">
        <v>1</v>
      </c>
      <c r="AO33" s="77">
        <f>AN33/Q33</f>
        <v>1</v>
      </c>
      <c r="AP33" s="77">
        <f>(L33+R33)/(L33+R33+S33+Y33+AE33)</f>
        <v>0.4</v>
      </c>
      <c r="AQ33" s="160" t="s">
        <v>106</v>
      </c>
      <c r="AR33" s="165" t="s">
        <v>88</v>
      </c>
      <c r="AS33" s="165" t="s">
        <v>47</v>
      </c>
      <c r="AT33" s="160" t="s">
        <v>107</v>
      </c>
      <c r="AU33" s="160" t="s">
        <v>108</v>
      </c>
      <c r="AV33" s="10">
        <f>LEN(AQ33)</f>
        <v>1999</v>
      </c>
      <c r="AW33" s="11">
        <f>LEN(AT33)</f>
        <v>746</v>
      </c>
      <c r="AX33" s="12">
        <f>LEN(AU33)</f>
        <v>718</v>
      </c>
    </row>
    <row r="34" spans="1:50" ht="20.25" customHeight="1">
      <c r="A34" s="176"/>
      <c r="B34" s="166"/>
      <c r="C34" s="166"/>
      <c r="D34" s="166"/>
      <c r="E34" s="166"/>
      <c r="F34" s="166"/>
      <c r="G34" s="70" t="s">
        <v>91</v>
      </c>
      <c r="H34" s="78">
        <f>L34+R34+S34+Y34+AE34</f>
        <v>513665739</v>
      </c>
      <c r="I34" s="78"/>
      <c r="J34" s="78">
        <v>69391993</v>
      </c>
      <c r="K34" s="78">
        <v>69391993</v>
      </c>
      <c r="L34" s="78">
        <v>67986272</v>
      </c>
      <c r="M34" s="78">
        <v>74198000</v>
      </c>
      <c r="N34" s="78">
        <v>74198000</v>
      </c>
      <c r="O34" s="78">
        <v>74198000</v>
      </c>
      <c r="P34" s="78">
        <v>92066467</v>
      </c>
      <c r="Q34" s="78">
        <v>92066467</v>
      </c>
      <c r="R34" s="78">
        <f>AN34</f>
        <v>92066467</v>
      </c>
      <c r="S34" s="78">
        <v>124000000</v>
      </c>
      <c r="T34" s="81"/>
      <c r="U34" s="81"/>
      <c r="V34" s="81"/>
      <c r="W34" s="81"/>
      <c r="X34" s="81"/>
      <c r="Y34" s="78">
        <v>113110000</v>
      </c>
      <c r="Z34" s="81"/>
      <c r="AA34" s="81"/>
      <c r="AB34" s="81"/>
      <c r="AC34" s="81"/>
      <c r="AD34" s="81"/>
      <c r="AE34" s="78">
        <v>116503000</v>
      </c>
      <c r="AF34" s="81"/>
      <c r="AG34" s="81"/>
      <c r="AH34" s="81"/>
      <c r="AI34" s="81"/>
      <c r="AJ34" s="81"/>
      <c r="AK34" s="78">
        <v>36758600</v>
      </c>
      <c r="AL34" s="78">
        <v>73787600</v>
      </c>
      <c r="AM34" s="78">
        <v>92066467</v>
      </c>
      <c r="AN34" s="78">
        <v>92066467</v>
      </c>
      <c r="AO34" s="77">
        <f>AN34/Q34</f>
        <v>1</v>
      </c>
      <c r="AP34" s="77">
        <f>(L34+AN34)/H34</f>
        <v>0.3115892823834996</v>
      </c>
      <c r="AQ34" s="167"/>
      <c r="AR34" s="166"/>
      <c r="AS34" s="166"/>
      <c r="AT34" s="167"/>
      <c r="AU34" s="161"/>
      <c r="AV34" s="13"/>
      <c r="AW34" s="2"/>
      <c r="AX34" s="2"/>
    </row>
    <row r="35" spans="1:50" ht="20.25" customHeight="1">
      <c r="A35" s="176"/>
      <c r="B35" s="166"/>
      <c r="C35" s="166"/>
      <c r="D35" s="166"/>
      <c r="E35" s="166"/>
      <c r="F35" s="166"/>
      <c r="G35" s="70" t="s">
        <v>92</v>
      </c>
      <c r="H35" s="82">
        <v>0</v>
      </c>
      <c r="I35" s="82"/>
      <c r="J35" s="82">
        <v>0</v>
      </c>
      <c r="K35" s="82">
        <v>0</v>
      </c>
      <c r="L35" s="82">
        <v>0</v>
      </c>
      <c r="M35" s="82">
        <v>0</v>
      </c>
      <c r="N35" s="82">
        <v>0</v>
      </c>
      <c r="O35" s="82">
        <v>0</v>
      </c>
      <c r="P35" s="82">
        <v>0</v>
      </c>
      <c r="Q35" s="82">
        <v>0</v>
      </c>
      <c r="R35" s="82">
        <f>AN35</f>
        <v>0</v>
      </c>
      <c r="S35" s="82">
        <v>0</v>
      </c>
      <c r="T35" s="82"/>
      <c r="U35" s="82"/>
      <c r="V35" s="82"/>
      <c r="W35" s="82"/>
      <c r="X35" s="82"/>
      <c r="Y35" s="82">
        <v>0</v>
      </c>
      <c r="Z35" s="82"/>
      <c r="AA35" s="82"/>
      <c r="AB35" s="82"/>
      <c r="AC35" s="82"/>
      <c r="AD35" s="82"/>
      <c r="AE35" s="82">
        <v>0</v>
      </c>
      <c r="AF35" s="82"/>
      <c r="AG35" s="82"/>
      <c r="AH35" s="82"/>
      <c r="AI35" s="82"/>
      <c r="AJ35" s="82"/>
      <c r="AK35" s="82">
        <v>0</v>
      </c>
      <c r="AL35" s="82">
        <v>0</v>
      </c>
      <c r="AM35" s="82">
        <v>0</v>
      </c>
      <c r="AN35" s="82">
        <v>0</v>
      </c>
      <c r="AO35" s="77"/>
      <c r="AP35" s="77"/>
      <c r="AQ35" s="167"/>
      <c r="AR35" s="166"/>
      <c r="AS35" s="166"/>
      <c r="AT35" s="167"/>
      <c r="AU35" s="161"/>
      <c r="AV35" s="1"/>
      <c r="AW35" s="2"/>
      <c r="AX35" s="2"/>
    </row>
    <row r="36" spans="1:50" ht="20.25" customHeight="1">
      <c r="A36" s="176"/>
      <c r="B36" s="166"/>
      <c r="C36" s="166"/>
      <c r="D36" s="166"/>
      <c r="E36" s="166"/>
      <c r="F36" s="166"/>
      <c r="G36" s="70" t="s">
        <v>93</v>
      </c>
      <c r="H36" s="78">
        <v>0</v>
      </c>
      <c r="I36" s="78"/>
      <c r="J36" s="78">
        <v>0</v>
      </c>
      <c r="K36" s="78">
        <v>0</v>
      </c>
      <c r="L36" s="78">
        <v>0</v>
      </c>
      <c r="M36" s="78">
        <v>39455841</v>
      </c>
      <c r="N36" s="78">
        <v>39455841</v>
      </c>
      <c r="O36" s="78">
        <v>39455840</v>
      </c>
      <c r="P36" s="78">
        <v>39455840</v>
      </c>
      <c r="Q36" s="78">
        <v>39455840</v>
      </c>
      <c r="R36" s="78">
        <f>AN36</f>
        <v>39455840</v>
      </c>
      <c r="S36" s="78">
        <v>0</v>
      </c>
      <c r="T36" s="78"/>
      <c r="U36" s="78"/>
      <c r="V36" s="78"/>
      <c r="W36" s="78"/>
      <c r="X36" s="78"/>
      <c r="Y36" s="78">
        <v>0</v>
      </c>
      <c r="Z36" s="78"/>
      <c r="AA36" s="78"/>
      <c r="AB36" s="78"/>
      <c r="AC36" s="78"/>
      <c r="AD36" s="78"/>
      <c r="AE36" s="78">
        <v>0</v>
      </c>
      <c r="AF36" s="78"/>
      <c r="AG36" s="69"/>
      <c r="AH36" s="69"/>
      <c r="AI36" s="69"/>
      <c r="AJ36" s="69"/>
      <c r="AK36" s="78">
        <v>39455840</v>
      </c>
      <c r="AL36" s="78">
        <v>39455840</v>
      </c>
      <c r="AM36" s="78">
        <v>39455840</v>
      </c>
      <c r="AN36" s="78">
        <v>39455840</v>
      </c>
      <c r="AO36" s="77"/>
      <c r="AP36" s="77"/>
      <c r="AQ36" s="167"/>
      <c r="AR36" s="166"/>
      <c r="AS36" s="166"/>
      <c r="AT36" s="167"/>
      <c r="AU36" s="161"/>
      <c r="AV36" s="1"/>
      <c r="AW36" s="2"/>
      <c r="AX36" s="2"/>
    </row>
    <row r="37" spans="1:50" ht="20.25" customHeight="1">
      <c r="A37" s="176"/>
      <c r="B37" s="166"/>
      <c r="C37" s="166"/>
      <c r="D37" s="166"/>
      <c r="E37" s="166"/>
      <c r="F37" s="166"/>
      <c r="G37" s="70" t="s">
        <v>94</v>
      </c>
      <c r="H37" s="82">
        <f>H35+H33</f>
        <v>1</v>
      </c>
      <c r="I37" s="82"/>
      <c r="J37" s="82">
        <f>J35+J33</f>
        <v>1</v>
      </c>
      <c r="K37" s="82">
        <f>K35+K33</f>
        <v>1</v>
      </c>
      <c r="L37" s="82">
        <v>1</v>
      </c>
      <c r="M37" s="82">
        <v>1</v>
      </c>
      <c r="N37" s="82">
        <f>N35+N33</f>
        <v>1</v>
      </c>
      <c r="O37" s="82">
        <v>1</v>
      </c>
      <c r="P37" s="82">
        <v>1</v>
      </c>
      <c r="Q37" s="82">
        <v>1</v>
      </c>
      <c r="R37" s="82">
        <f>AN37</f>
        <v>1</v>
      </c>
      <c r="S37" s="82">
        <f>S35+S33</f>
        <v>1</v>
      </c>
      <c r="T37" s="82"/>
      <c r="U37" s="82"/>
      <c r="V37" s="82"/>
      <c r="W37" s="82"/>
      <c r="X37" s="82"/>
      <c r="Y37" s="82">
        <f>Y35+Y33</f>
        <v>1</v>
      </c>
      <c r="Z37" s="82"/>
      <c r="AA37" s="82"/>
      <c r="AB37" s="82"/>
      <c r="AC37" s="82"/>
      <c r="AD37" s="82"/>
      <c r="AE37" s="82">
        <f>AE35+AE33</f>
        <v>1</v>
      </c>
      <c r="AF37" s="82"/>
      <c r="AG37" s="64"/>
      <c r="AH37" s="64"/>
      <c r="AI37" s="64"/>
      <c r="AJ37" s="64"/>
      <c r="AK37" s="82">
        <v>1</v>
      </c>
      <c r="AL37" s="82">
        <v>1</v>
      </c>
      <c r="AM37" s="82">
        <v>1</v>
      </c>
      <c r="AN37" s="82">
        <v>1</v>
      </c>
      <c r="AO37" s="77"/>
      <c r="AP37" s="77"/>
      <c r="AQ37" s="167"/>
      <c r="AR37" s="166"/>
      <c r="AS37" s="166"/>
      <c r="AT37" s="167"/>
      <c r="AU37" s="161"/>
      <c r="AV37" s="1"/>
      <c r="AW37" s="2"/>
      <c r="AX37" s="2"/>
    </row>
    <row r="38" spans="1:50" ht="20.25" customHeight="1">
      <c r="A38" s="176"/>
      <c r="B38" s="166"/>
      <c r="C38" s="166"/>
      <c r="D38" s="166"/>
      <c r="E38" s="166"/>
      <c r="F38" s="166"/>
      <c r="G38" s="70" t="s">
        <v>95</v>
      </c>
      <c r="H38" s="79">
        <f>H36+H34</f>
        <v>513665739</v>
      </c>
      <c r="I38" s="80"/>
      <c r="J38" s="80">
        <f>J36+J34</f>
        <v>69391993</v>
      </c>
      <c r="K38" s="80">
        <f>K36+K34</f>
        <v>69391993</v>
      </c>
      <c r="L38" s="80">
        <f>L36+L34</f>
        <v>67986272</v>
      </c>
      <c r="M38" s="80">
        <f>M36+M34</f>
        <v>113653841</v>
      </c>
      <c r="N38" s="80">
        <f>N36+N34</f>
        <v>113653841</v>
      </c>
      <c r="O38" s="80">
        <f>O36+O34</f>
        <v>113653840</v>
      </c>
      <c r="P38" s="80">
        <f>P36+P34</f>
        <v>131522307</v>
      </c>
      <c r="Q38" s="80">
        <f>Q36+Q34</f>
        <v>131522307</v>
      </c>
      <c r="R38" s="80">
        <f>R36+R34</f>
        <v>131522307</v>
      </c>
      <c r="S38" s="80">
        <f>S36+S34</f>
        <v>124000000</v>
      </c>
      <c r="T38" s="80">
        <f>T36+T34</f>
        <v>0</v>
      </c>
      <c r="U38" s="80">
        <f>U36+U34</f>
        <v>0</v>
      </c>
      <c r="V38" s="80">
        <f>V36+V34</f>
        <v>0</v>
      </c>
      <c r="W38" s="80">
        <f>W36+W34</f>
        <v>0</v>
      </c>
      <c r="X38" s="80">
        <f>X36+X34</f>
        <v>0</v>
      </c>
      <c r="Y38" s="80">
        <f>Y36+Y34</f>
        <v>113110000</v>
      </c>
      <c r="Z38" s="80">
        <f>Z36+Z34</f>
        <v>0</v>
      </c>
      <c r="AA38" s="80">
        <f>AA36+AA34</f>
        <v>0</v>
      </c>
      <c r="AB38" s="80">
        <f>AB36+AB34</f>
        <v>0</v>
      </c>
      <c r="AC38" s="80">
        <f>AC36+AC34</f>
        <v>0</v>
      </c>
      <c r="AD38" s="80">
        <f>AD36+AD34</f>
        <v>0</v>
      </c>
      <c r="AE38" s="80">
        <f>AE36+AE34</f>
        <v>116503000</v>
      </c>
      <c r="AF38" s="80">
        <f aca="true" t="shared" si="5" ref="AF38:AN38">AF36+AF34</f>
        <v>0</v>
      </c>
      <c r="AG38" s="80">
        <f t="shared" si="5"/>
        <v>0</v>
      </c>
      <c r="AH38" s="80">
        <f t="shared" si="5"/>
        <v>0</v>
      </c>
      <c r="AI38" s="80">
        <f t="shared" si="5"/>
        <v>0</v>
      </c>
      <c r="AJ38" s="80">
        <f t="shared" si="5"/>
        <v>0</v>
      </c>
      <c r="AK38" s="80">
        <f t="shared" si="5"/>
        <v>76214440</v>
      </c>
      <c r="AL38" s="80">
        <f t="shared" si="5"/>
        <v>113243440</v>
      </c>
      <c r="AM38" s="80">
        <f t="shared" si="5"/>
        <v>131522307</v>
      </c>
      <c r="AN38" s="80">
        <f t="shared" si="5"/>
        <v>131522307</v>
      </c>
      <c r="AO38" s="80"/>
      <c r="AP38" s="80"/>
      <c r="AQ38" s="167"/>
      <c r="AR38" s="166"/>
      <c r="AS38" s="166"/>
      <c r="AT38" s="167"/>
      <c r="AU38" s="161"/>
      <c r="AV38" s="8"/>
      <c r="AW38" s="2"/>
      <c r="AX38" s="2"/>
    </row>
    <row r="39" spans="1:50" ht="20.25" customHeight="1">
      <c r="A39" s="176"/>
      <c r="B39" s="174">
        <v>6</v>
      </c>
      <c r="C39" s="165" t="s">
        <v>109</v>
      </c>
      <c r="D39" s="165" t="s">
        <v>44</v>
      </c>
      <c r="E39" s="174">
        <v>71</v>
      </c>
      <c r="F39" s="166"/>
      <c r="G39" s="70" t="s">
        <v>86</v>
      </c>
      <c r="H39" s="64">
        <v>1</v>
      </c>
      <c r="I39" s="64"/>
      <c r="J39" s="64">
        <v>1</v>
      </c>
      <c r="K39" s="64">
        <v>1</v>
      </c>
      <c r="L39" s="64">
        <v>1</v>
      </c>
      <c r="M39" s="64">
        <v>1</v>
      </c>
      <c r="N39" s="64">
        <v>1</v>
      </c>
      <c r="O39" s="64">
        <v>1</v>
      </c>
      <c r="P39" s="64">
        <v>1</v>
      </c>
      <c r="Q39" s="64">
        <v>1</v>
      </c>
      <c r="R39" s="64">
        <f>AN39</f>
        <v>1</v>
      </c>
      <c r="S39" s="64">
        <v>1</v>
      </c>
      <c r="T39" s="64"/>
      <c r="U39" s="64"/>
      <c r="V39" s="64"/>
      <c r="W39" s="64"/>
      <c r="X39" s="64"/>
      <c r="Y39" s="64">
        <v>1</v>
      </c>
      <c r="Z39" s="64"/>
      <c r="AA39" s="64"/>
      <c r="AB39" s="64"/>
      <c r="AC39" s="64"/>
      <c r="AD39" s="64"/>
      <c r="AE39" s="64">
        <v>1</v>
      </c>
      <c r="AF39" s="64"/>
      <c r="AG39" s="64"/>
      <c r="AH39" s="64"/>
      <c r="AI39" s="64"/>
      <c r="AJ39" s="64"/>
      <c r="AK39" s="64">
        <v>1</v>
      </c>
      <c r="AL39" s="64">
        <v>1</v>
      </c>
      <c r="AM39" s="64">
        <v>1</v>
      </c>
      <c r="AN39" s="64">
        <v>1</v>
      </c>
      <c r="AO39" s="77">
        <f>AN39/Q39</f>
        <v>1</v>
      </c>
      <c r="AP39" s="77">
        <f>(L39+R39)/(L39+R39+S39+Y39+AE39)</f>
        <v>0.4</v>
      </c>
      <c r="AQ39" s="161" t="s">
        <v>337</v>
      </c>
      <c r="AR39" s="165" t="s">
        <v>88</v>
      </c>
      <c r="AS39" s="165" t="s">
        <v>47</v>
      </c>
      <c r="AT39" s="160" t="s">
        <v>334</v>
      </c>
      <c r="AU39" s="160" t="s">
        <v>110</v>
      </c>
      <c r="AV39" s="10">
        <f>LEN(AQ39)</f>
        <v>1986</v>
      </c>
      <c r="AW39" s="11">
        <f>LEN(AT39)</f>
        <v>1016</v>
      </c>
      <c r="AX39" s="12">
        <f>LEN(AU39)</f>
        <v>606</v>
      </c>
    </row>
    <row r="40" spans="1:50" ht="20.25" customHeight="1">
      <c r="A40" s="176"/>
      <c r="B40" s="166"/>
      <c r="C40" s="166"/>
      <c r="D40" s="166"/>
      <c r="E40" s="166"/>
      <c r="F40" s="166"/>
      <c r="G40" s="70" t="s">
        <v>91</v>
      </c>
      <c r="H40" s="78">
        <f>L40+R40+S40+Y40+AE40</f>
        <v>4762127689</v>
      </c>
      <c r="I40" s="78"/>
      <c r="J40" s="78">
        <v>655805237</v>
      </c>
      <c r="K40" s="78">
        <v>655805237</v>
      </c>
      <c r="L40" s="78">
        <v>655635489</v>
      </c>
      <c r="M40" s="78">
        <v>781542000</v>
      </c>
      <c r="N40" s="78">
        <v>781542000</v>
      </c>
      <c r="O40" s="78">
        <v>781542000</v>
      </c>
      <c r="P40" s="78">
        <v>652788032</v>
      </c>
      <c r="Q40" s="78">
        <v>652788032</v>
      </c>
      <c r="R40" s="78">
        <f>AN40</f>
        <v>638253200</v>
      </c>
      <c r="S40" s="78">
        <v>994000000</v>
      </c>
      <c r="T40" s="81"/>
      <c r="U40" s="81"/>
      <c r="V40" s="81"/>
      <c r="W40" s="81"/>
      <c r="X40" s="81"/>
      <c r="Y40" s="78">
        <v>1218837000</v>
      </c>
      <c r="Z40" s="81"/>
      <c r="AA40" s="81"/>
      <c r="AB40" s="81"/>
      <c r="AC40" s="81"/>
      <c r="AD40" s="81"/>
      <c r="AE40" s="78">
        <v>1255402000</v>
      </c>
      <c r="AF40" s="81"/>
      <c r="AG40" s="81"/>
      <c r="AH40" s="81"/>
      <c r="AI40" s="81"/>
      <c r="AJ40" s="81"/>
      <c r="AK40" s="78">
        <v>481683000</v>
      </c>
      <c r="AL40" s="78">
        <v>581027000</v>
      </c>
      <c r="AM40" s="78">
        <v>565463833</v>
      </c>
      <c r="AN40" s="78">
        <v>638253200</v>
      </c>
      <c r="AO40" s="77">
        <f>AN40/Q40</f>
        <v>0.9777342241470506</v>
      </c>
      <c r="AP40" s="77">
        <f>(L40+AN40)/H40</f>
        <v>0.2717039049559177</v>
      </c>
      <c r="AQ40" s="167"/>
      <c r="AR40" s="166"/>
      <c r="AS40" s="166"/>
      <c r="AT40" s="167"/>
      <c r="AU40" s="161"/>
      <c r="AV40" s="13"/>
      <c r="AW40" s="2"/>
      <c r="AX40" s="2"/>
    </row>
    <row r="41" spans="1:50" ht="20.25" customHeight="1">
      <c r="A41" s="176"/>
      <c r="B41" s="166"/>
      <c r="C41" s="166"/>
      <c r="D41" s="166"/>
      <c r="E41" s="166"/>
      <c r="F41" s="166"/>
      <c r="G41" s="70" t="s">
        <v>92</v>
      </c>
      <c r="H41" s="65">
        <v>0</v>
      </c>
      <c r="I41" s="69"/>
      <c r="J41" s="65">
        <v>0</v>
      </c>
      <c r="K41" s="65">
        <v>0</v>
      </c>
      <c r="L41" s="65">
        <v>0</v>
      </c>
      <c r="M41" s="65">
        <v>0</v>
      </c>
      <c r="N41" s="65">
        <v>0</v>
      </c>
      <c r="O41" s="65">
        <v>0</v>
      </c>
      <c r="P41" s="65">
        <v>0</v>
      </c>
      <c r="Q41" s="65">
        <v>0</v>
      </c>
      <c r="R41" s="65">
        <f>AN41</f>
        <v>0</v>
      </c>
      <c r="S41" s="65">
        <v>0</v>
      </c>
      <c r="T41" s="69"/>
      <c r="U41" s="69"/>
      <c r="V41" s="69"/>
      <c r="W41" s="69"/>
      <c r="X41" s="69"/>
      <c r="Y41" s="65">
        <v>0</v>
      </c>
      <c r="Z41" s="69"/>
      <c r="AA41" s="69"/>
      <c r="AB41" s="69"/>
      <c r="AC41" s="69"/>
      <c r="AD41" s="69"/>
      <c r="AE41" s="65">
        <v>0</v>
      </c>
      <c r="AF41" s="69"/>
      <c r="AG41" s="69"/>
      <c r="AH41" s="69"/>
      <c r="AI41" s="69"/>
      <c r="AJ41" s="69"/>
      <c r="AK41" s="65">
        <v>0</v>
      </c>
      <c r="AL41" s="65">
        <v>0</v>
      </c>
      <c r="AM41" s="65">
        <v>0</v>
      </c>
      <c r="AN41" s="65">
        <v>0</v>
      </c>
      <c r="AO41" s="77"/>
      <c r="AP41" s="77"/>
      <c r="AQ41" s="167"/>
      <c r="AR41" s="166"/>
      <c r="AS41" s="166"/>
      <c r="AT41" s="167"/>
      <c r="AU41" s="161"/>
      <c r="AV41" s="1"/>
      <c r="AW41" s="2"/>
      <c r="AX41" s="2"/>
    </row>
    <row r="42" spans="1:50" ht="20.25" customHeight="1">
      <c r="A42" s="176"/>
      <c r="B42" s="166"/>
      <c r="C42" s="166"/>
      <c r="D42" s="166"/>
      <c r="E42" s="166"/>
      <c r="F42" s="166"/>
      <c r="G42" s="70" t="s">
        <v>93</v>
      </c>
      <c r="H42" s="78">
        <v>0</v>
      </c>
      <c r="I42" s="78"/>
      <c r="J42" s="78">
        <v>0</v>
      </c>
      <c r="K42" s="78">
        <v>0</v>
      </c>
      <c r="L42" s="78">
        <v>0</v>
      </c>
      <c r="M42" s="78">
        <v>241084572</v>
      </c>
      <c r="N42" s="78">
        <v>241084572</v>
      </c>
      <c r="O42" s="78">
        <v>241084572</v>
      </c>
      <c r="P42" s="78">
        <v>241084572</v>
      </c>
      <c r="Q42" s="78">
        <v>241084572</v>
      </c>
      <c r="R42" s="78">
        <f>AN42</f>
        <v>241084572</v>
      </c>
      <c r="S42" s="78">
        <v>0</v>
      </c>
      <c r="T42" s="78"/>
      <c r="U42" s="78"/>
      <c r="V42" s="78"/>
      <c r="W42" s="78"/>
      <c r="X42" s="78"/>
      <c r="Y42" s="78">
        <v>0</v>
      </c>
      <c r="Z42" s="78"/>
      <c r="AA42" s="78"/>
      <c r="AB42" s="78"/>
      <c r="AC42" s="78"/>
      <c r="AD42" s="78"/>
      <c r="AE42" s="78">
        <v>0</v>
      </c>
      <c r="AF42" s="78"/>
      <c r="AG42" s="69"/>
      <c r="AH42" s="69"/>
      <c r="AI42" s="69"/>
      <c r="AJ42" s="69"/>
      <c r="AK42" s="78">
        <v>197911247</v>
      </c>
      <c r="AL42" s="78">
        <v>241084572</v>
      </c>
      <c r="AM42" s="78">
        <v>241084572</v>
      </c>
      <c r="AN42" s="78">
        <v>241084572</v>
      </c>
      <c r="AO42" s="77"/>
      <c r="AP42" s="77"/>
      <c r="AQ42" s="167"/>
      <c r="AR42" s="166"/>
      <c r="AS42" s="166"/>
      <c r="AT42" s="167"/>
      <c r="AU42" s="161"/>
      <c r="AV42" s="1"/>
      <c r="AW42" s="2"/>
      <c r="AX42" s="2"/>
    </row>
    <row r="43" spans="1:50" ht="20.25" customHeight="1">
      <c r="A43" s="176"/>
      <c r="B43" s="166"/>
      <c r="C43" s="166"/>
      <c r="D43" s="166"/>
      <c r="E43" s="166"/>
      <c r="F43" s="166"/>
      <c r="G43" s="70" t="s">
        <v>94</v>
      </c>
      <c r="H43" s="64">
        <f>H41+H39</f>
        <v>1</v>
      </c>
      <c r="I43" s="64"/>
      <c r="J43" s="64">
        <f>J41+J39</f>
        <v>1</v>
      </c>
      <c r="K43" s="64">
        <f>K41+K39</f>
        <v>1</v>
      </c>
      <c r="L43" s="64">
        <v>1</v>
      </c>
      <c r="M43" s="64">
        <v>1</v>
      </c>
      <c r="N43" s="64">
        <f>N41+N39</f>
        <v>1</v>
      </c>
      <c r="O43" s="64">
        <v>1</v>
      </c>
      <c r="P43" s="64">
        <v>1</v>
      </c>
      <c r="Q43" s="64">
        <v>1</v>
      </c>
      <c r="R43" s="64">
        <f>AN43</f>
        <v>1</v>
      </c>
      <c r="S43" s="64">
        <f>S41+S39</f>
        <v>1</v>
      </c>
      <c r="T43" s="64"/>
      <c r="U43" s="64"/>
      <c r="V43" s="64"/>
      <c r="W43" s="64"/>
      <c r="X43" s="64"/>
      <c r="Y43" s="64">
        <f>Y41+Y39</f>
        <v>1</v>
      </c>
      <c r="Z43" s="64"/>
      <c r="AA43" s="64"/>
      <c r="AB43" s="64"/>
      <c r="AC43" s="64"/>
      <c r="AD43" s="64"/>
      <c r="AE43" s="64">
        <f>AE41+AE39</f>
        <v>1</v>
      </c>
      <c r="AF43" s="64"/>
      <c r="AG43" s="64"/>
      <c r="AH43" s="64"/>
      <c r="AI43" s="64"/>
      <c r="AJ43" s="64"/>
      <c r="AK43" s="64">
        <v>1</v>
      </c>
      <c r="AL43" s="64">
        <v>1</v>
      </c>
      <c r="AM43" s="64">
        <v>1</v>
      </c>
      <c r="AN43" s="64">
        <v>1</v>
      </c>
      <c r="AO43" s="77"/>
      <c r="AP43" s="77"/>
      <c r="AQ43" s="167"/>
      <c r="AR43" s="166"/>
      <c r="AS43" s="166"/>
      <c r="AT43" s="167"/>
      <c r="AU43" s="161"/>
      <c r="AV43" s="1"/>
      <c r="AW43" s="2"/>
      <c r="AX43" s="2"/>
    </row>
    <row r="44" spans="1:50" ht="20.25" customHeight="1">
      <c r="A44" s="176"/>
      <c r="B44" s="166"/>
      <c r="C44" s="166"/>
      <c r="D44" s="166"/>
      <c r="E44" s="166"/>
      <c r="F44" s="166"/>
      <c r="G44" s="70" t="s">
        <v>95</v>
      </c>
      <c r="H44" s="79">
        <f>H42+H40</f>
        <v>4762127689</v>
      </c>
      <c r="I44" s="80"/>
      <c r="J44" s="80">
        <f>J42+J40</f>
        <v>655805237</v>
      </c>
      <c r="K44" s="80">
        <f>K42+K40</f>
        <v>655805237</v>
      </c>
      <c r="L44" s="80">
        <f>L42+L40</f>
        <v>655635489</v>
      </c>
      <c r="M44" s="80">
        <f>M42+M40</f>
        <v>1022626572</v>
      </c>
      <c r="N44" s="80">
        <f>N42+N40</f>
        <v>1022626572</v>
      </c>
      <c r="O44" s="80">
        <f>O42+O40</f>
        <v>1022626572</v>
      </c>
      <c r="P44" s="80">
        <f>P42+P40</f>
        <v>893872604</v>
      </c>
      <c r="Q44" s="80">
        <f>Q42+Q40</f>
        <v>893872604</v>
      </c>
      <c r="R44" s="80">
        <f>R42+R40</f>
        <v>879337772</v>
      </c>
      <c r="S44" s="80">
        <f>S42+S40</f>
        <v>994000000</v>
      </c>
      <c r="T44" s="80">
        <f>T42+T40</f>
        <v>0</v>
      </c>
      <c r="U44" s="80">
        <f>U42+U40</f>
        <v>0</v>
      </c>
      <c r="V44" s="80">
        <f>V42+V40</f>
        <v>0</v>
      </c>
      <c r="W44" s="80">
        <f>W42+W40</f>
        <v>0</v>
      </c>
      <c r="X44" s="80">
        <f>X42+X40</f>
        <v>0</v>
      </c>
      <c r="Y44" s="80">
        <f>Y42+Y40</f>
        <v>1218837000</v>
      </c>
      <c r="Z44" s="80">
        <f>Z42+Z40</f>
        <v>0</v>
      </c>
      <c r="AA44" s="80">
        <f>AA42+AA40</f>
        <v>0</v>
      </c>
      <c r="AB44" s="80">
        <f>AB42+AB40</f>
        <v>0</v>
      </c>
      <c r="AC44" s="80">
        <f>AC42+AC40</f>
        <v>0</v>
      </c>
      <c r="AD44" s="80">
        <f>AD42+AD40</f>
        <v>0</v>
      </c>
      <c r="AE44" s="80">
        <f>AE42+AE40</f>
        <v>1255402000</v>
      </c>
      <c r="AF44" s="80">
        <f aca="true" t="shared" si="6" ref="AF44:AN44">AF42+AF40</f>
        <v>0</v>
      </c>
      <c r="AG44" s="80">
        <f t="shared" si="6"/>
        <v>0</v>
      </c>
      <c r="AH44" s="80">
        <f t="shared" si="6"/>
        <v>0</v>
      </c>
      <c r="AI44" s="80">
        <f t="shared" si="6"/>
        <v>0</v>
      </c>
      <c r="AJ44" s="80">
        <f t="shared" si="6"/>
        <v>0</v>
      </c>
      <c r="AK44" s="80">
        <f t="shared" si="6"/>
        <v>679594247</v>
      </c>
      <c r="AL44" s="80">
        <f t="shared" si="6"/>
        <v>822111572</v>
      </c>
      <c r="AM44" s="80">
        <f t="shared" si="6"/>
        <v>806548405</v>
      </c>
      <c r="AN44" s="80">
        <f t="shared" si="6"/>
        <v>879337772</v>
      </c>
      <c r="AO44" s="80"/>
      <c r="AP44" s="80"/>
      <c r="AQ44" s="167"/>
      <c r="AR44" s="166"/>
      <c r="AS44" s="166"/>
      <c r="AT44" s="167"/>
      <c r="AU44" s="161"/>
      <c r="AV44" s="1"/>
      <c r="AW44" s="2"/>
      <c r="AX44" s="2"/>
    </row>
    <row r="45" spans="1:50" ht="31.5" customHeight="1">
      <c r="A45" s="165" t="s">
        <v>111</v>
      </c>
      <c r="B45" s="166"/>
      <c r="C45" s="166"/>
      <c r="D45" s="166"/>
      <c r="E45" s="166"/>
      <c r="F45" s="166"/>
      <c r="G45" s="92" t="s">
        <v>91</v>
      </c>
      <c r="H45" s="79">
        <f>H10+H16+H22+H28+H34+H40</f>
        <v>14733635863.003716</v>
      </c>
      <c r="I45" s="79"/>
      <c r="J45" s="79">
        <f aca="true" t="shared" si="7" ref="J45:AN45">J10+J16+J22+J28+J34+J40</f>
        <v>1850231274.0037153</v>
      </c>
      <c r="K45" s="79">
        <f t="shared" si="7"/>
        <v>1844460607.0037153</v>
      </c>
      <c r="L45" s="79">
        <f t="shared" si="7"/>
        <v>1782772928.0037153</v>
      </c>
      <c r="M45" s="79">
        <f t="shared" si="7"/>
        <v>2372760000</v>
      </c>
      <c r="N45" s="79">
        <f t="shared" si="7"/>
        <v>2372760000</v>
      </c>
      <c r="O45" s="79">
        <f t="shared" si="7"/>
        <v>2372760000</v>
      </c>
      <c r="P45" s="79">
        <f t="shared" si="7"/>
        <v>2372760000</v>
      </c>
      <c r="Q45" s="79">
        <f t="shared" si="7"/>
        <v>2372304053</v>
      </c>
      <c r="R45" s="79">
        <f t="shared" si="7"/>
        <v>2258050247</v>
      </c>
      <c r="S45" s="95">
        <f t="shared" si="7"/>
        <v>2700000000</v>
      </c>
      <c r="T45" s="95">
        <f t="shared" si="7"/>
        <v>0</v>
      </c>
      <c r="U45" s="95">
        <f t="shared" si="7"/>
        <v>0</v>
      </c>
      <c r="V45" s="95">
        <f t="shared" si="7"/>
        <v>0</v>
      </c>
      <c r="W45" s="95">
        <f t="shared" si="7"/>
        <v>0</v>
      </c>
      <c r="X45" s="95">
        <f t="shared" si="7"/>
        <v>0</v>
      </c>
      <c r="Y45" s="95">
        <f t="shared" si="7"/>
        <v>3937346000</v>
      </c>
      <c r="Z45" s="95">
        <f t="shared" si="7"/>
        <v>0</v>
      </c>
      <c r="AA45" s="95">
        <f t="shared" si="7"/>
        <v>0</v>
      </c>
      <c r="AB45" s="95">
        <f t="shared" si="7"/>
        <v>0</v>
      </c>
      <c r="AC45" s="95">
        <f t="shared" si="7"/>
        <v>0</v>
      </c>
      <c r="AD45" s="95">
        <f t="shared" si="7"/>
        <v>0</v>
      </c>
      <c r="AE45" s="95">
        <f t="shared" si="7"/>
        <v>4055466688</v>
      </c>
      <c r="AF45" s="95">
        <f t="shared" si="7"/>
        <v>0</v>
      </c>
      <c r="AG45" s="95">
        <f t="shared" si="7"/>
        <v>0</v>
      </c>
      <c r="AH45" s="95">
        <f t="shared" si="7"/>
        <v>0</v>
      </c>
      <c r="AI45" s="95">
        <f t="shared" si="7"/>
        <v>0</v>
      </c>
      <c r="AJ45" s="95">
        <f t="shared" si="7"/>
        <v>0</v>
      </c>
      <c r="AK45" s="79">
        <f t="shared" si="7"/>
        <v>1166816000</v>
      </c>
      <c r="AL45" s="79">
        <f t="shared" si="7"/>
        <v>1690617000</v>
      </c>
      <c r="AM45" s="79">
        <f t="shared" si="7"/>
        <v>1754685162</v>
      </c>
      <c r="AN45" s="79">
        <f t="shared" si="7"/>
        <v>2258050247</v>
      </c>
      <c r="AO45" s="168"/>
      <c r="AP45" s="169"/>
      <c r="AQ45" s="96"/>
      <c r="AR45" s="157"/>
      <c r="AS45" s="157"/>
      <c r="AT45" s="157"/>
      <c r="AU45" s="157"/>
      <c r="AV45" s="1"/>
      <c r="AW45" s="2"/>
      <c r="AX45" s="2"/>
    </row>
    <row r="46" spans="1:50" ht="28.5" customHeight="1">
      <c r="A46" s="166"/>
      <c r="B46" s="166"/>
      <c r="C46" s="166"/>
      <c r="D46" s="166"/>
      <c r="E46" s="166"/>
      <c r="F46" s="166"/>
      <c r="G46" s="92" t="s">
        <v>93</v>
      </c>
      <c r="H46" s="78">
        <v>0</v>
      </c>
      <c r="I46" s="78"/>
      <c r="J46" s="78">
        <v>0</v>
      </c>
      <c r="K46" s="78">
        <v>0</v>
      </c>
      <c r="L46" s="78">
        <v>0</v>
      </c>
      <c r="M46" s="78">
        <f aca="true" t="shared" si="8" ref="M46:AN46">M12+M18+M24+M30+M36+M42</f>
        <v>766029342</v>
      </c>
      <c r="N46" s="78">
        <f t="shared" si="8"/>
        <v>766029334</v>
      </c>
      <c r="O46" s="78">
        <f t="shared" si="8"/>
        <v>766029332</v>
      </c>
      <c r="P46" s="78">
        <f t="shared" si="8"/>
        <v>766029332</v>
      </c>
      <c r="Q46" s="78">
        <f t="shared" si="8"/>
        <v>766029332</v>
      </c>
      <c r="R46" s="78">
        <f t="shared" si="8"/>
        <v>765308781</v>
      </c>
      <c r="S46" s="78">
        <f t="shared" si="8"/>
        <v>0</v>
      </c>
      <c r="T46" s="78">
        <f t="shared" si="8"/>
        <v>0</v>
      </c>
      <c r="U46" s="78">
        <f t="shared" si="8"/>
        <v>0</v>
      </c>
      <c r="V46" s="78">
        <f t="shared" si="8"/>
        <v>0</v>
      </c>
      <c r="W46" s="78">
        <f t="shared" si="8"/>
        <v>0</v>
      </c>
      <c r="X46" s="78">
        <f t="shared" si="8"/>
        <v>0</v>
      </c>
      <c r="Y46" s="78">
        <f t="shared" si="8"/>
        <v>0</v>
      </c>
      <c r="Z46" s="78">
        <f t="shared" si="8"/>
        <v>0</v>
      </c>
      <c r="AA46" s="78">
        <f t="shared" si="8"/>
        <v>0</v>
      </c>
      <c r="AB46" s="78">
        <f t="shared" si="8"/>
        <v>0</v>
      </c>
      <c r="AC46" s="78">
        <f t="shared" si="8"/>
        <v>0</v>
      </c>
      <c r="AD46" s="78">
        <f t="shared" si="8"/>
        <v>0</v>
      </c>
      <c r="AE46" s="78">
        <f t="shared" si="8"/>
        <v>0</v>
      </c>
      <c r="AF46" s="78">
        <f t="shared" si="8"/>
        <v>0</v>
      </c>
      <c r="AG46" s="78">
        <f t="shared" si="8"/>
        <v>0</v>
      </c>
      <c r="AH46" s="78">
        <f t="shared" si="8"/>
        <v>0</v>
      </c>
      <c r="AI46" s="78">
        <f t="shared" si="8"/>
        <v>0</v>
      </c>
      <c r="AJ46" s="78">
        <f t="shared" si="8"/>
        <v>0</v>
      </c>
      <c r="AK46" s="78">
        <f t="shared" si="8"/>
        <v>492812006</v>
      </c>
      <c r="AL46" s="78">
        <f t="shared" si="8"/>
        <v>600516028</v>
      </c>
      <c r="AM46" s="78">
        <f t="shared" si="8"/>
        <v>709657664</v>
      </c>
      <c r="AN46" s="78">
        <f t="shared" si="8"/>
        <v>765308781</v>
      </c>
      <c r="AO46" s="170"/>
      <c r="AP46" s="171"/>
      <c r="AQ46" s="97"/>
      <c r="AR46" s="158"/>
      <c r="AS46" s="158"/>
      <c r="AT46" s="158"/>
      <c r="AU46" s="158"/>
      <c r="AV46" s="1"/>
      <c r="AW46" s="2"/>
      <c r="AX46" s="2"/>
    </row>
    <row r="47" spans="1:50" ht="35.25" customHeight="1">
      <c r="A47" s="166"/>
      <c r="B47" s="166"/>
      <c r="C47" s="166"/>
      <c r="D47" s="166"/>
      <c r="E47" s="166"/>
      <c r="F47" s="166"/>
      <c r="G47" s="92" t="s">
        <v>111</v>
      </c>
      <c r="H47" s="79">
        <f>H46+H45</f>
        <v>14733635863.003716</v>
      </c>
      <c r="I47" s="79"/>
      <c r="J47" s="79">
        <f aca="true" t="shared" si="9" ref="J47:AN47">J46+J45</f>
        <v>1850231274.0037153</v>
      </c>
      <c r="K47" s="79">
        <f t="shared" si="9"/>
        <v>1844460607.0037153</v>
      </c>
      <c r="L47" s="79">
        <f t="shared" si="9"/>
        <v>1782772928.0037153</v>
      </c>
      <c r="M47" s="79">
        <f t="shared" si="9"/>
        <v>3138789342</v>
      </c>
      <c r="N47" s="79">
        <f t="shared" si="9"/>
        <v>3138789334</v>
      </c>
      <c r="O47" s="79">
        <f t="shared" si="9"/>
        <v>3138789332</v>
      </c>
      <c r="P47" s="79">
        <f t="shared" si="9"/>
        <v>3138789332</v>
      </c>
      <c r="Q47" s="79">
        <f t="shared" si="9"/>
        <v>3138333385</v>
      </c>
      <c r="R47" s="79">
        <f t="shared" si="9"/>
        <v>3023359028</v>
      </c>
      <c r="S47" s="79">
        <f t="shared" si="9"/>
        <v>2700000000</v>
      </c>
      <c r="T47" s="79">
        <f t="shared" si="9"/>
        <v>0</v>
      </c>
      <c r="U47" s="79">
        <f t="shared" si="9"/>
        <v>0</v>
      </c>
      <c r="V47" s="79">
        <f t="shared" si="9"/>
        <v>0</v>
      </c>
      <c r="W47" s="79">
        <f t="shared" si="9"/>
        <v>0</v>
      </c>
      <c r="X47" s="79">
        <f t="shared" si="9"/>
        <v>0</v>
      </c>
      <c r="Y47" s="79">
        <f t="shared" si="9"/>
        <v>3937346000</v>
      </c>
      <c r="Z47" s="79">
        <f t="shared" si="9"/>
        <v>0</v>
      </c>
      <c r="AA47" s="79">
        <f t="shared" si="9"/>
        <v>0</v>
      </c>
      <c r="AB47" s="79">
        <f t="shared" si="9"/>
        <v>0</v>
      </c>
      <c r="AC47" s="79">
        <f t="shared" si="9"/>
        <v>0</v>
      </c>
      <c r="AD47" s="79">
        <f t="shared" si="9"/>
        <v>0</v>
      </c>
      <c r="AE47" s="79">
        <f t="shared" si="9"/>
        <v>4055466688</v>
      </c>
      <c r="AF47" s="79">
        <f t="shared" si="9"/>
        <v>0</v>
      </c>
      <c r="AG47" s="79">
        <f t="shared" si="9"/>
        <v>0</v>
      </c>
      <c r="AH47" s="79">
        <f t="shared" si="9"/>
        <v>0</v>
      </c>
      <c r="AI47" s="79">
        <f t="shared" si="9"/>
        <v>0</v>
      </c>
      <c r="AJ47" s="79">
        <f t="shared" si="9"/>
        <v>0</v>
      </c>
      <c r="AK47" s="79">
        <f t="shared" si="9"/>
        <v>1659628006</v>
      </c>
      <c r="AL47" s="79">
        <f t="shared" si="9"/>
        <v>2291133028</v>
      </c>
      <c r="AM47" s="79">
        <f t="shared" si="9"/>
        <v>2464342826</v>
      </c>
      <c r="AN47" s="79">
        <f t="shared" si="9"/>
        <v>3023359028</v>
      </c>
      <c r="AO47" s="172"/>
      <c r="AP47" s="173"/>
      <c r="AQ47" s="98"/>
      <c r="AR47" s="159"/>
      <c r="AS47" s="159"/>
      <c r="AT47" s="159"/>
      <c r="AU47" s="159"/>
      <c r="AV47" s="1"/>
      <c r="AW47" s="2"/>
      <c r="AX47" s="2"/>
    </row>
    <row r="48" spans="1:50" ht="71.25" customHeight="1">
      <c r="A48" s="222" t="s">
        <v>64</v>
      </c>
      <c r="B48" s="223"/>
      <c r="C48" s="223"/>
      <c r="D48" s="223"/>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N48" s="223"/>
      <c r="AO48" s="223"/>
      <c r="AP48" s="223"/>
      <c r="AQ48" s="223"/>
      <c r="AR48" s="223"/>
      <c r="AS48" s="223"/>
      <c r="AT48" s="223"/>
      <c r="AU48" s="224"/>
      <c r="AV48" s="2"/>
      <c r="AW48" s="2"/>
      <c r="AX48" s="2"/>
    </row>
    <row r="49" spans="1:50" ht="14.2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ht="14.25" customHeight="1">
      <c r="A50" s="2"/>
      <c r="B50" s="2"/>
      <c r="C50" s="2"/>
      <c r="D50" s="2"/>
      <c r="E50" s="2"/>
      <c r="F50" s="2"/>
      <c r="G50" s="2"/>
      <c r="H50" s="2"/>
      <c r="I50" s="2"/>
      <c r="J50" s="2"/>
      <c r="K50" s="2"/>
      <c r="L50" s="2"/>
      <c r="M50" s="2"/>
      <c r="N50" s="2"/>
      <c r="O50" s="2"/>
      <c r="P50" s="2"/>
      <c r="Q50" s="14"/>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ht="14.2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ht="14.2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15"/>
      <c r="AL52" s="2"/>
      <c r="AM52" s="2"/>
      <c r="AN52" s="2"/>
      <c r="AO52" s="2"/>
      <c r="AP52" s="2"/>
      <c r="AQ52" s="2"/>
      <c r="AR52" s="2"/>
      <c r="AS52" s="2"/>
      <c r="AT52" s="2"/>
      <c r="AU52" s="2"/>
      <c r="AV52" s="2"/>
      <c r="AW52" s="2"/>
      <c r="AX52" s="2"/>
    </row>
  </sheetData>
  <mergeCells count="91">
    <mergeCell ref="A6:A8"/>
    <mergeCell ref="AP6:AP8"/>
    <mergeCell ref="C21:C26"/>
    <mergeCell ref="AU39:AU44"/>
    <mergeCell ref="F9:F44"/>
    <mergeCell ref="AO6:AO8"/>
    <mergeCell ref="B15:B20"/>
    <mergeCell ref="AT33:AT38"/>
    <mergeCell ref="AR27:AR32"/>
    <mergeCell ref="AU15:AU20"/>
    <mergeCell ref="AQ9:AQ14"/>
    <mergeCell ref="C27:C32"/>
    <mergeCell ref="I7:L7"/>
    <mergeCell ref="D27:D32"/>
    <mergeCell ref="E15:E20"/>
    <mergeCell ref="B27:B32"/>
    <mergeCell ref="F1:AU1"/>
    <mergeCell ref="D9:D14"/>
    <mergeCell ref="Q4:AU4"/>
    <mergeCell ref="B6:D7"/>
    <mergeCell ref="AQ21:AQ26"/>
    <mergeCell ref="AT9:AT14"/>
    <mergeCell ref="AT15:AT20"/>
    <mergeCell ref="A1:E4"/>
    <mergeCell ref="F4:P4"/>
    <mergeCell ref="C15:C20"/>
    <mergeCell ref="F3:P3"/>
    <mergeCell ref="F2:AU2"/>
    <mergeCell ref="E6:E8"/>
    <mergeCell ref="AT6:AT8"/>
    <mergeCell ref="AR9:AR14"/>
    <mergeCell ref="AR21:AR26"/>
    <mergeCell ref="Q3:AU3"/>
    <mergeCell ref="AU6:AU8"/>
    <mergeCell ref="C33:C38"/>
    <mergeCell ref="AS6:AS8"/>
    <mergeCell ref="AS39:AS44"/>
    <mergeCell ref="AQ27:AQ32"/>
    <mergeCell ref="AU33:AU38"/>
    <mergeCell ref="D33:D38"/>
    <mergeCell ref="E27:E32"/>
    <mergeCell ref="AU9:AU14"/>
    <mergeCell ref="AK6:AN6"/>
    <mergeCell ref="AS27:AS32"/>
    <mergeCell ref="E9:E14"/>
    <mergeCell ref="AT39:AT44"/>
    <mergeCell ref="AR6:AR8"/>
    <mergeCell ref="E21:E26"/>
    <mergeCell ref="A48:AU48"/>
    <mergeCell ref="AQ6:AQ8"/>
    <mergeCell ref="E33:E38"/>
    <mergeCell ref="AR39:AR44"/>
    <mergeCell ref="AU27:AU32"/>
    <mergeCell ref="C9:C14"/>
    <mergeCell ref="AT27:AT32"/>
    <mergeCell ref="AQ39:AQ44"/>
    <mergeCell ref="B9:B14"/>
    <mergeCell ref="D39:D44"/>
    <mergeCell ref="C39:C44"/>
    <mergeCell ref="E39:E44"/>
    <mergeCell ref="M7:R7"/>
    <mergeCell ref="I6:AJ6"/>
    <mergeCell ref="H6:H8"/>
    <mergeCell ref="AE7:AJ7"/>
    <mergeCell ref="D21:D26"/>
    <mergeCell ref="AR33:AR38"/>
    <mergeCell ref="AO45:AP47"/>
    <mergeCell ref="AQ33:AQ38"/>
    <mergeCell ref="AR45:AR47"/>
    <mergeCell ref="A45:F47"/>
    <mergeCell ref="B39:B44"/>
    <mergeCell ref="A9:A44"/>
    <mergeCell ref="B21:B26"/>
    <mergeCell ref="B33:B38"/>
    <mergeCell ref="D15:D20"/>
    <mergeCell ref="AU45:AU47"/>
    <mergeCell ref="AU21:AU26"/>
    <mergeCell ref="G6:G8"/>
    <mergeCell ref="F6:F8"/>
    <mergeCell ref="Y7:AD7"/>
    <mergeCell ref="AK7:AN7"/>
    <mergeCell ref="AS9:AS14"/>
    <mergeCell ref="AS33:AS38"/>
    <mergeCell ref="AS15:AS20"/>
    <mergeCell ref="S7:X7"/>
    <mergeCell ref="AR15:AR20"/>
    <mergeCell ref="AQ15:AQ20"/>
    <mergeCell ref="AS21:AS26"/>
    <mergeCell ref="AT45:AT47"/>
    <mergeCell ref="AT21:AT26"/>
    <mergeCell ref="AS45:AS47"/>
  </mergeCells>
  <printOptions/>
  <pageMargins left="0" right="0" top="0.748031" bottom="0" header="0.314961" footer="0"/>
  <pageSetup horizontalDpi="600" verticalDpi="600" orientation="landscape" scale="25"/>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showGridLines="0" zoomScale="93" zoomScaleNormal="93" workbookViewId="0" topLeftCell="K88">
      <selection activeCell="V94" sqref="V94"/>
    </sheetView>
  </sheetViews>
  <sheetFormatPr defaultColWidth="10.8515625" defaultRowHeight="11.25" customHeight="1"/>
  <cols>
    <col min="1" max="1" width="17.421875" style="17" customWidth="1"/>
    <col min="2" max="2" width="33.421875" style="17" customWidth="1"/>
    <col min="3" max="3" width="39.28125" style="17" customWidth="1"/>
    <col min="4" max="4" width="6.7109375" style="17" customWidth="1"/>
    <col min="5" max="5" width="7.8515625" style="17" customWidth="1"/>
    <col min="6" max="6" width="11.7109375" style="17" customWidth="1"/>
    <col min="7" max="15" width="7.7109375" style="17" customWidth="1"/>
    <col min="16" max="16" width="7.7109375" style="17" bestFit="1" customWidth="1"/>
    <col min="17" max="17" width="10.28125" style="17" bestFit="1" customWidth="1"/>
    <col min="18" max="18" width="8.7109375" style="17" bestFit="1" customWidth="1"/>
    <col min="19" max="19" width="11.7109375" style="17" customWidth="1"/>
    <col min="20" max="21" width="8.7109375" style="17" customWidth="1"/>
    <col min="22" max="22" width="49.8515625" style="17" customWidth="1"/>
    <col min="23" max="52" width="11.421875" style="17" customWidth="1"/>
    <col min="53" max="255" width="10.8515625" style="17" customWidth="1"/>
    <col min="256" max="16384" width="10.8515625" style="18" customWidth="1"/>
  </cols>
  <sheetData>
    <row r="1" spans="1:52" ht="33" customHeight="1">
      <c r="A1" s="190"/>
      <c r="B1" s="190"/>
      <c r="C1" s="188" t="s">
        <v>0</v>
      </c>
      <c r="D1" s="189"/>
      <c r="E1" s="189"/>
      <c r="F1" s="189"/>
      <c r="G1" s="189"/>
      <c r="H1" s="189"/>
      <c r="I1" s="189"/>
      <c r="J1" s="189"/>
      <c r="K1" s="189"/>
      <c r="L1" s="189"/>
      <c r="M1" s="189"/>
      <c r="N1" s="189"/>
      <c r="O1" s="189"/>
      <c r="P1" s="189"/>
      <c r="Q1" s="189"/>
      <c r="R1" s="189"/>
      <c r="S1" s="189"/>
      <c r="T1" s="189"/>
      <c r="U1" s="189"/>
      <c r="V1" s="189"/>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2"/>
    </row>
    <row r="2" spans="1:52" ht="30" customHeight="1">
      <c r="A2" s="190"/>
      <c r="B2" s="190"/>
      <c r="C2" s="188" t="s">
        <v>112</v>
      </c>
      <c r="D2" s="189"/>
      <c r="E2" s="189"/>
      <c r="F2" s="189"/>
      <c r="G2" s="189"/>
      <c r="H2" s="189"/>
      <c r="I2" s="189"/>
      <c r="J2" s="189"/>
      <c r="K2" s="189"/>
      <c r="L2" s="189"/>
      <c r="M2" s="189"/>
      <c r="N2" s="189"/>
      <c r="O2" s="189"/>
      <c r="P2" s="189"/>
      <c r="Q2" s="189"/>
      <c r="R2" s="189"/>
      <c r="S2" s="189"/>
      <c r="T2" s="189"/>
      <c r="U2" s="189"/>
      <c r="V2" s="189"/>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4"/>
    </row>
    <row r="3" spans="1:52" ht="27.75" customHeight="1">
      <c r="A3" s="190"/>
      <c r="B3" s="190"/>
      <c r="C3" s="41" t="s">
        <v>2</v>
      </c>
      <c r="D3" s="188" t="s">
        <v>3</v>
      </c>
      <c r="E3" s="189"/>
      <c r="F3" s="189"/>
      <c r="G3" s="189"/>
      <c r="H3" s="189"/>
      <c r="I3" s="189"/>
      <c r="J3" s="189"/>
      <c r="K3" s="189"/>
      <c r="L3" s="189"/>
      <c r="M3" s="189"/>
      <c r="N3" s="189"/>
      <c r="O3" s="189"/>
      <c r="P3" s="189"/>
      <c r="Q3" s="189"/>
      <c r="R3" s="189"/>
      <c r="S3" s="189"/>
      <c r="T3" s="189"/>
      <c r="U3" s="189"/>
      <c r="V3" s="189"/>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4"/>
    </row>
    <row r="4" spans="1:52" ht="33" customHeight="1">
      <c r="A4" s="190"/>
      <c r="B4" s="190"/>
      <c r="C4" s="41" t="s">
        <v>113</v>
      </c>
      <c r="D4" s="188" t="s">
        <v>114</v>
      </c>
      <c r="E4" s="189"/>
      <c r="F4" s="189"/>
      <c r="G4" s="189"/>
      <c r="H4" s="189"/>
      <c r="I4" s="189"/>
      <c r="J4" s="189"/>
      <c r="K4" s="189"/>
      <c r="L4" s="189"/>
      <c r="M4" s="189"/>
      <c r="N4" s="189"/>
      <c r="O4" s="189"/>
      <c r="P4" s="189"/>
      <c r="Q4" s="189"/>
      <c r="R4" s="189"/>
      <c r="S4" s="189"/>
      <c r="T4" s="189"/>
      <c r="U4" s="189"/>
      <c r="V4" s="189"/>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4"/>
    </row>
    <row r="5" spans="1:52" ht="11.25" customHeight="1">
      <c r="A5" s="42"/>
      <c r="B5" s="25"/>
      <c r="C5" s="43"/>
      <c r="D5" s="25"/>
      <c r="E5" s="25"/>
      <c r="F5" s="25"/>
      <c r="G5" s="25"/>
      <c r="H5" s="25"/>
      <c r="I5" s="25"/>
      <c r="J5" s="25"/>
      <c r="K5" s="25"/>
      <c r="L5" s="25"/>
      <c r="M5" s="25"/>
      <c r="N5" s="26"/>
      <c r="O5" s="26"/>
      <c r="P5" s="26"/>
      <c r="Q5" s="26"/>
      <c r="R5" s="26"/>
      <c r="S5" s="44"/>
      <c r="T5" s="26"/>
      <c r="U5" s="27"/>
      <c r="V5" s="28"/>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4"/>
    </row>
    <row r="6" spans="1:52" ht="24.75" customHeight="1">
      <c r="A6" s="188" t="s">
        <v>66</v>
      </c>
      <c r="B6" s="188" t="s">
        <v>115</v>
      </c>
      <c r="C6" s="188" t="s">
        <v>116</v>
      </c>
      <c r="D6" s="188" t="s">
        <v>117</v>
      </c>
      <c r="E6" s="189"/>
      <c r="F6" s="188" t="s">
        <v>118</v>
      </c>
      <c r="G6" s="189"/>
      <c r="H6" s="189"/>
      <c r="I6" s="189"/>
      <c r="J6" s="189"/>
      <c r="K6" s="189"/>
      <c r="L6" s="189"/>
      <c r="M6" s="189"/>
      <c r="N6" s="189"/>
      <c r="O6" s="189"/>
      <c r="P6" s="189"/>
      <c r="Q6" s="189"/>
      <c r="R6" s="189"/>
      <c r="S6" s="189"/>
      <c r="T6" s="188" t="s">
        <v>119</v>
      </c>
      <c r="U6" s="189"/>
      <c r="V6" s="188" t="s">
        <v>120</v>
      </c>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4"/>
    </row>
    <row r="7" spans="1:52" ht="36.75" customHeight="1">
      <c r="A7" s="189"/>
      <c r="B7" s="189"/>
      <c r="C7" s="189"/>
      <c r="D7" s="41" t="s">
        <v>121</v>
      </c>
      <c r="E7" s="41" t="s">
        <v>122</v>
      </c>
      <c r="F7" s="41" t="s">
        <v>123</v>
      </c>
      <c r="G7" s="41" t="s">
        <v>124</v>
      </c>
      <c r="H7" s="41" t="s">
        <v>125</v>
      </c>
      <c r="I7" s="41" t="s">
        <v>126</v>
      </c>
      <c r="J7" s="41" t="s">
        <v>127</v>
      </c>
      <c r="K7" s="41" t="s">
        <v>128</v>
      </c>
      <c r="L7" s="41" t="s">
        <v>129</v>
      </c>
      <c r="M7" s="41" t="s">
        <v>130</v>
      </c>
      <c r="N7" s="41" t="s">
        <v>131</v>
      </c>
      <c r="O7" s="41" t="s">
        <v>132</v>
      </c>
      <c r="P7" s="41" t="s">
        <v>133</v>
      </c>
      <c r="Q7" s="41" t="s">
        <v>134</v>
      </c>
      <c r="R7" s="41" t="s">
        <v>135</v>
      </c>
      <c r="S7" s="41" t="s">
        <v>136</v>
      </c>
      <c r="T7" s="41" t="s">
        <v>137</v>
      </c>
      <c r="U7" s="41" t="s">
        <v>138</v>
      </c>
      <c r="V7" s="189"/>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4"/>
    </row>
    <row r="8" spans="1:52" ht="32.25" customHeight="1">
      <c r="A8" s="175" t="s">
        <v>139</v>
      </c>
      <c r="B8" s="175" t="s">
        <v>140</v>
      </c>
      <c r="C8" s="185" t="s">
        <v>141</v>
      </c>
      <c r="D8" s="183" t="s">
        <v>142</v>
      </c>
      <c r="E8" s="184"/>
      <c r="F8" s="84" t="s">
        <v>143</v>
      </c>
      <c r="G8" s="77">
        <v>0.02</v>
      </c>
      <c r="H8" s="77">
        <v>0.04</v>
      </c>
      <c r="I8" s="77">
        <v>0.04</v>
      </c>
      <c r="J8" s="77">
        <v>0.1</v>
      </c>
      <c r="K8" s="77">
        <v>0.1</v>
      </c>
      <c r="L8" s="77">
        <v>0.1</v>
      </c>
      <c r="M8" s="77">
        <v>0.1</v>
      </c>
      <c r="N8" s="77">
        <v>0.1</v>
      </c>
      <c r="O8" s="77">
        <v>0.1</v>
      </c>
      <c r="P8" s="77">
        <v>0.1</v>
      </c>
      <c r="Q8" s="77">
        <v>0.1</v>
      </c>
      <c r="R8" s="77">
        <v>0.1</v>
      </c>
      <c r="S8" s="72">
        <f aca="true" t="shared" si="0" ref="S8:S39">SUM(G8:R8)</f>
        <v>0.9999999999999999</v>
      </c>
      <c r="T8" s="187">
        <f>SUM(U8:U15)</f>
        <v>0.1</v>
      </c>
      <c r="U8" s="179">
        <v>0.02</v>
      </c>
      <c r="V8" s="180" t="s">
        <v>144</v>
      </c>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4"/>
    </row>
    <row r="9" spans="1:52" ht="32.25" customHeight="1">
      <c r="A9" s="176"/>
      <c r="B9" s="176"/>
      <c r="C9" s="186"/>
      <c r="D9" s="184"/>
      <c r="E9" s="184"/>
      <c r="F9" s="84" t="s">
        <v>145</v>
      </c>
      <c r="G9" s="83">
        <v>0.02</v>
      </c>
      <c r="H9" s="83">
        <v>0.04</v>
      </c>
      <c r="I9" s="83">
        <v>0.04</v>
      </c>
      <c r="J9" s="83">
        <v>0.1</v>
      </c>
      <c r="K9" s="83">
        <v>0.1</v>
      </c>
      <c r="L9" s="83">
        <v>0.1</v>
      </c>
      <c r="M9" s="83">
        <v>0.1</v>
      </c>
      <c r="N9" s="83">
        <v>0.1</v>
      </c>
      <c r="O9" s="83">
        <v>0.1</v>
      </c>
      <c r="P9" s="83">
        <v>0.1</v>
      </c>
      <c r="Q9" s="83">
        <v>0.1</v>
      </c>
      <c r="R9" s="83">
        <v>0.1</v>
      </c>
      <c r="S9" s="72">
        <f t="shared" si="0"/>
        <v>0.9999999999999999</v>
      </c>
      <c r="T9" s="187"/>
      <c r="U9" s="179"/>
      <c r="V9" s="181"/>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4"/>
    </row>
    <row r="10" spans="1:52" ht="32.25" customHeight="1">
      <c r="A10" s="176"/>
      <c r="B10" s="176"/>
      <c r="C10" s="185" t="s">
        <v>146</v>
      </c>
      <c r="D10" s="183" t="s">
        <v>142</v>
      </c>
      <c r="E10" s="184"/>
      <c r="F10" s="84" t="s">
        <v>143</v>
      </c>
      <c r="G10" s="77">
        <v>0</v>
      </c>
      <c r="H10" s="77">
        <v>0</v>
      </c>
      <c r="I10" s="77">
        <v>0.3</v>
      </c>
      <c r="J10" s="77">
        <v>0</v>
      </c>
      <c r="K10" s="77">
        <v>0</v>
      </c>
      <c r="L10" s="77">
        <v>0.3</v>
      </c>
      <c r="M10" s="77">
        <v>0</v>
      </c>
      <c r="N10" s="77">
        <v>0</v>
      </c>
      <c r="O10" s="77">
        <v>0</v>
      </c>
      <c r="P10" s="77">
        <v>0.4</v>
      </c>
      <c r="Q10" s="77">
        <v>0</v>
      </c>
      <c r="R10" s="77">
        <v>0</v>
      </c>
      <c r="S10" s="72">
        <f t="shared" si="0"/>
        <v>1</v>
      </c>
      <c r="T10" s="187"/>
      <c r="U10" s="179">
        <v>0.03</v>
      </c>
      <c r="V10" s="180" t="s">
        <v>147</v>
      </c>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4"/>
    </row>
    <row r="11" spans="1:52" ht="32.25" customHeight="1">
      <c r="A11" s="176"/>
      <c r="B11" s="176"/>
      <c r="C11" s="186"/>
      <c r="D11" s="184"/>
      <c r="E11" s="184"/>
      <c r="F11" s="84" t="s">
        <v>145</v>
      </c>
      <c r="G11" s="83">
        <v>0</v>
      </c>
      <c r="H11" s="83">
        <v>0</v>
      </c>
      <c r="I11" s="83">
        <v>0.3</v>
      </c>
      <c r="J11" s="83">
        <v>0</v>
      </c>
      <c r="K11" s="83">
        <v>0</v>
      </c>
      <c r="L11" s="83">
        <v>0.3</v>
      </c>
      <c r="M11" s="83">
        <v>0</v>
      </c>
      <c r="N11" s="83">
        <v>0</v>
      </c>
      <c r="O11" s="83">
        <v>0</v>
      </c>
      <c r="P11" s="83">
        <v>0.4</v>
      </c>
      <c r="Q11" s="83">
        <v>0</v>
      </c>
      <c r="R11" s="83">
        <v>0</v>
      </c>
      <c r="S11" s="72">
        <f t="shared" si="0"/>
        <v>1</v>
      </c>
      <c r="T11" s="187"/>
      <c r="U11" s="179"/>
      <c r="V11" s="181"/>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4"/>
    </row>
    <row r="12" spans="1:52" ht="32.25" customHeight="1">
      <c r="A12" s="176"/>
      <c r="B12" s="176"/>
      <c r="C12" s="185" t="s">
        <v>148</v>
      </c>
      <c r="D12" s="183" t="s">
        <v>142</v>
      </c>
      <c r="E12" s="184"/>
      <c r="F12" s="84" t="s">
        <v>143</v>
      </c>
      <c r="G12" s="77">
        <v>0</v>
      </c>
      <c r="H12" s="77">
        <v>0</v>
      </c>
      <c r="I12" s="77">
        <v>0.3</v>
      </c>
      <c r="J12" s="77">
        <v>0</v>
      </c>
      <c r="K12" s="77">
        <v>0</v>
      </c>
      <c r="L12" s="77">
        <v>0.3</v>
      </c>
      <c r="M12" s="77">
        <v>0</v>
      </c>
      <c r="N12" s="77">
        <v>0</v>
      </c>
      <c r="O12" s="77">
        <v>0</v>
      </c>
      <c r="P12" s="77">
        <v>0.4</v>
      </c>
      <c r="Q12" s="77">
        <v>0</v>
      </c>
      <c r="R12" s="77">
        <v>0</v>
      </c>
      <c r="S12" s="72">
        <f t="shared" si="0"/>
        <v>1</v>
      </c>
      <c r="T12" s="187"/>
      <c r="U12" s="179">
        <v>0.02</v>
      </c>
      <c r="V12" s="180" t="s">
        <v>149</v>
      </c>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4"/>
    </row>
    <row r="13" spans="1:52" ht="32.25" customHeight="1">
      <c r="A13" s="176"/>
      <c r="B13" s="176"/>
      <c r="C13" s="186"/>
      <c r="D13" s="184"/>
      <c r="E13" s="184"/>
      <c r="F13" s="84" t="s">
        <v>145</v>
      </c>
      <c r="G13" s="83">
        <v>0</v>
      </c>
      <c r="H13" s="83">
        <v>0</v>
      </c>
      <c r="I13" s="83">
        <v>0.3</v>
      </c>
      <c r="J13" s="83">
        <v>0</v>
      </c>
      <c r="K13" s="83">
        <v>0</v>
      </c>
      <c r="L13" s="83">
        <v>0.3</v>
      </c>
      <c r="M13" s="83">
        <v>0</v>
      </c>
      <c r="N13" s="83">
        <v>0</v>
      </c>
      <c r="O13" s="83">
        <v>0</v>
      </c>
      <c r="P13" s="83">
        <v>0.4</v>
      </c>
      <c r="Q13" s="83">
        <v>0</v>
      </c>
      <c r="R13" s="83">
        <v>0</v>
      </c>
      <c r="S13" s="72">
        <f t="shared" si="0"/>
        <v>1</v>
      </c>
      <c r="T13" s="187"/>
      <c r="U13" s="179"/>
      <c r="V13" s="181"/>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4"/>
    </row>
    <row r="14" spans="1:52" ht="32.25" customHeight="1">
      <c r="A14" s="176"/>
      <c r="B14" s="176"/>
      <c r="C14" s="185" t="s">
        <v>150</v>
      </c>
      <c r="D14" s="183" t="s">
        <v>142</v>
      </c>
      <c r="E14" s="184"/>
      <c r="F14" s="84" t="s">
        <v>143</v>
      </c>
      <c r="G14" s="77">
        <v>0.08</v>
      </c>
      <c r="H14" s="77">
        <v>0.08</v>
      </c>
      <c r="I14" s="77">
        <v>0.08</v>
      </c>
      <c r="J14" s="77">
        <v>0.08</v>
      </c>
      <c r="K14" s="77">
        <v>0.08</v>
      </c>
      <c r="L14" s="77">
        <v>0.08</v>
      </c>
      <c r="M14" s="77">
        <v>0.1</v>
      </c>
      <c r="N14" s="77">
        <v>0.1</v>
      </c>
      <c r="O14" s="77">
        <v>0.08</v>
      </c>
      <c r="P14" s="77">
        <v>0.08</v>
      </c>
      <c r="Q14" s="77">
        <v>0.08</v>
      </c>
      <c r="R14" s="77">
        <v>0.08</v>
      </c>
      <c r="S14" s="72">
        <f t="shared" si="0"/>
        <v>0.9999999999999999</v>
      </c>
      <c r="T14" s="187"/>
      <c r="U14" s="179">
        <v>0.03</v>
      </c>
      <c r="V14" s="180" t="s">
        <v>151</v>
      </c>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4"/>
    </row>
    <row r="15" spans="1:52" ht="32.25" customHeight="1">
      <c r="A15" s="176"/>
      <c r="B15" s="176"/>
      <c r="C15" s="186"/>
      <c r="D15" s="184"/>
      <c r="E15" s="184"/>
      <c r="F15" s="84" t="s">
        <v>145</v>
      </c>
      <c r="G15" s="83">
        <v>0.08</v>
      </c>
      <c r="H15" s="83">
        <v>0.08</v>
      </c>
      <c r="I15" s="83">
        <v>0.08</v>
      </c>
      <c r="J15" s="83">
        <v>0.08</v>
      </c>
      <c r="K15" s="83">
        <v>0.08</v>
      </c>
      <c r="L15" s="83">
        <v>0.08</v>
      </c>
      <c r="M15" s="83">
        <v>0.1</v>
      </c>
      <c r="N15" s="83">
        <v>0.1</v>
      </c>
      <c r="O15" s="83">
        <v>0.08</v>
      </c>
      <c r="P15" s="83">
        <v>0.08</v>
      </c>
      <c r="Q15" s="83">
        <v>0.08</v>
      </c>
      <c r="R15" s="83">
        <v>0.08</v>
      </c>
      <c r="S15" s="72">
        <f t="shared" si="0"/>
        <v>0.9999999999999999</v>
      </c>
      <c r="T15" s="187"/>
      <c r="U15" s="179"/>
      <c r="V15" s="182"/>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4"/>
    </row>
    <row r="16" spans="1:52" ht="32.25" customHeight="1">
      <c r="A16" s="176"/>
      <c r="B16" s="175" t="s">
        <v>96</v>
      </c>
      <c r="C16" s="193" t="s">
        <v>152</v>
      </c>
      <c r="D16" s="183" t="s">
        <v>142</v>
      </c>
      <c r="E16" s="184"/>
      <c r="F16" s="84" t="s">
        <v>143</v>
      </c>
      <c r="G16" s="77">
        <v>0.08</v>
      </c>
      <c r="H16" s="77">
        <v>0.08</v>
      </c>
      <c r="I16" s="77">
        <v>0.08</v>
      </c>
      <c r="J16" s="77">
        <v>0.08</v>
      </c>
      <c r="K16" s="77">
        <v>0.08</v>
      </c>
      <c r="L16" s="77">
        <v>0.1</v>
      </c>
      <c r="M16" s="77">
        <v>0.08</v>
      </c>
      <c r="N16" s="77">
        <v>0.08</v>
      </c>
      <c r="O16" s="77">
        <v>0.08</v>
      </c>
      <c r="P16" s="77">
        <v>0.08</v>
      </c>
      <c r="Q16" s="77">
        <v>0.08</v>
      </c>
      <c r="R16" s="77">
        <v>0.1</v>
      </c>
      <c r="S16" s="72">
        <f t="shared" si="0"/>
        <v>0.9999999999999998</v>
      </c>
      <c r="T16" s="187">
        <f>SUM(U16:U37)</f>
        <v>0.2</v>
      </c>
      <c r="U16" s="179">
        <v>0.01</v>
      </c>
      <c r="V16" s="180" t="s">
        <v>315</v>
      </c>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4"/>
    </row>
    <row r="17" spans="1:52" ht="32.25" customHeight="1">
      <c r="A17" s="176"/>
      <c r="B17" s="176"/>
      <c r="C17" s="194"/>
      <c r="D17" s="184"/>
      <c r="E17" s="184"/>
      <c r="F17" s="84" t="s">
        <v>145</v>
      </c>
      <c r="G17" s="83">
        <v>0.08</v>
      </c>
      <c r="H17" s="83">
        <v>0.08</v>
      </c>
      <c r="I17" s="83">
        <v>0.08</v>
      </c>
      <c r="J17" s="83">
        <v>0.08</v>
      </c>
      <c r="K17" s="83">
        <v>0.08</v>
      </c>
      <c r="L17" s="83">
        <v>0.1</v>
      </c>
      <c r="M17" s="83">
        <v>0.08</v>
      </c>
      <c r="N17" s="83">
        <v>0.08</v>
      </c>
      <c r="O17" s="83">
        <v>0.08</v>
      </c>
      <c r="P17" s="83">
        <v>0.08</v>
      </c>
      <c r="Q17" s="83">
        <v>0.08</v>
      </c>
      <c r="R17" s="83">
        <v>0.1</v>
      </c>
      <c r="S17" s="72">
        <f t="shared" si="0"/>
        <v>0.9999999999999998</v>
      </c>
      <c r="T17" s="187"/>
      <c r="U17" s="179"/>
      <c r="V17" s="182"/>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4"/>
    </row>
    <row r="18" spans="1:52" ht="32.25" customHeight="1">
      <c r="A18" s="176"/>
      <c r="B18" s="176"/>
      <c r="C18" s="193" t="s">
        <v>153</v>
      </c>
      <c r="D18" s="183" t="s">
        <v>142</v>
      </c>
      <c r="E18" s="184"/>
      <c r="F18" s="84" t="s">
        <v>143</v>
      </c>
      <c r="G18" s="77">
        <v>0</v>
      </c>
      <c r="H18" s="77">
        <v>0</v>
      </c>
      <c r="I18" s="77">
        <v>0.25</v>
      </c>
      <c r="J18" s="77">
        <v>0</v>
      </c>
      <c r="K18" s="77">
        <v>0</v>
      </c>
      <c r="L18" s="77">
        <v>0.25</v>
      </c>
      <c r="M18" s="77">
        <v>0</v>
      </c>
      <c r="N18" s="77">
        <v>0</v>
      </c>
      <c r="O18" s="77">
        <v>0.25</v>
      </c>
      <c r="P18" s="77">
        <v>0</v>
      </c>
      <c r="Q18" s="77">
        <v>0</v>
      </c>
      <c r="R18" s="77">
        <v>0.25</v>
      </c>
      <c r="S18" s="72">
        <f t="shared" si="0"/>
        <v>1</v>
      </c>
      <c r="T18" s="187"/>
      <c r="U18" s="179">
        <v>0.014</v>
      </c>
      <c r="V18" s="180" t="s">
        <v>316</v>
      </c>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4"/>
    </row>
    <row r="19" spans="1:52" ht="32.25" customHeight="1">
      <c r="A19" s="176"/>
      <c r="B19" s="176"/>
      <c r="C19" s="194"/>
      <c r="D19" s="184"/>
      <c r="E19" s="184"/>
      <c r="F19" s="84" t="s">
        <v>145</v>
      </c>
      <c r="G19" s="83">
        <v>0</v>
      </c>
      <c r="H19" s="83">
        <v>0</v>
      </c>
      <c r="I19" s="83">
        <v>0.25</v>
      </c>
      <c r="J19" s="83">
        <v>0</v>
      </c>
      <c r="K19" s="83">
        <v>0</v>
      </c>
      <c r="L19" s="83">
        <v>0.25</v>
      </c>
      <c r="M19" s="83">
        <v>0</v>
      </c>
      <c r="N19" s="83">
        <v>0</v>
      </c>
      <c r="O19" s="83">
        <v>0.25</v>
      </c>
      <c r="P19" s="83">
        <v>0</v>
      </c>
      <c r="Q19" s="83">
        <v>0</v>
      </c>
      <c r="R19" s="83">
        <v>0.25</v>
      </c>
      <c r="S19" s="72">
        <f t="shared" si="0"/>
        <v>1</v>
      </c>
      <c r="T19" s="187"/>
      <c r="U19" s="179"/>
      <c r="V19" s="182"/>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4"/>
    </row>
    <row r="20" spans="1:52" ht="32.25" customHeight="1">
      <c r="A20" s="176"/>
      <c r="B20" s="176"/>
      <c r="C20" s="185" t="s">
        <v>154</v>
      </c>
      <c r="D20" s="183" t="s">
        <v>142</v>
      </c>
      <c r="E20" s="184"/>
      <c r="F20" s="84" t="s">
        <v>143</v>
      </c>
      <c r="G20" s="77">
        <v>0.18</v>
      </c>
      <c r="H20" s="77">
        <v>0.3</v>
      </c>
      <c r="I20" s="77">
        <v>0.04</v>
      </c>
      <c r="J20" s="77">
        <v>0.04</v>
      </c>
      <c r="K20" s="77">
        <v>0.04</v>
      </c>
      <c r="L20" s="77">
        <v>0.04</v>
      </c>
      <c r="M20" s="77">
        <v>0.04</v>
      </c>
      <c r="N20" s="77">
        <v>0.04</v>
      </c>
      <c r="O20" s="77">
        <v>0.2</v>
      </c>
      <c r="P20" s="77">
        <v>0.04</v>
      </c>
      <c r="Q20" s="77">
        <v>0.04</v>
      </c>
      <c r="R20" s="77">
        <v>0</v>
      </c>
      <c r="S20" s="72">
        <f t="shared" si="0"/>
        <v>1.0000000000000002</v>
      </c>
      <c r="T20" s="187"/>
      <c r="U20" s="179">
        <v>0.016</v>
      </c>
      <c r="V20" s="180" t="s">
        <v>317</v>
      </c>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4"/>
    </row>
    <row r="21" spans="1:52" ht="32.25" customHeight="1">
      <c r="A21" s="176"/>
      <c r="B21" s="176"/>
      <c r="C21" s="186"/>
      <c r="D21" s="184"/>
      <c r="E21" s="184"/>
      <c r="F21" s="84" t="s">
        <v>145</v>
      </c>
      <c r="G21" s="83">
        <v>0.18</v>
      </c>
      <c r="H21" s="83">
        <v>0.34</v>
      </c>
      <c r="I21" s="83">
        <v>0</v>
      </c>
      <c r="J21" s="83">
        <v>0.04</v>
      </c>
      <c r="K21" s="83">
        <v>0.04</v>
      </c>
      <c r="L21" s="83">
        <v>0.04</v>
      </c>
      <c r="M21" s="72">
        <v>0.04</v>
      </c>
      <c r="N21" s="72">
        <v>0.2</v>
      </c>
      <c r="O21" s="72">
        <v>0</v>
      </c>
      <c r="P21" s="72">
        <v>0.04</v>
      </c>
      <c r="Q21" s="72">
        <v>0.04</v>
      </c>
      <c r="R21" s="72">
        <v>0.04</v>
      </c>
      <c r="S21" s="72">
        <f t="shared" si="0"/>
        <v>1.0000000000000002</v>
      </c>
      <c r="T21" s="187"/>
      <c r="U21" s="179"/>
      <c r="V21" s="182"/>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4"/>
    </row>
    <row r="22" spans="1:52" ht="32.25" customHeight="1">
      <c r="A22" s="176"/>
      <c r="B22" s="176"/>
      <c r="C22" s="185" t="s">
        <v>155</v>
      </c>
      <c r="D22" s="183" t="s">
        <v>142</v>
      </c>
      <c r="E22" s="184"/>
      <c r="F22" s="84" t="s">
        <v>143</v>
      </c>
      <c r="G22" s="77">
        <v>0.08</v>
      </c>
      <c r="H22" s="77">
        <v>0.08</v>
      </c>
      <c r="I22" s="77">
        <v>0.08</v>
      </c>
      <c r="J22" s="77">
        <v>0.08</v>
      </c>
      <c r="K22" s="77">
        <v>0.08</v>
      </c>
      <c r="L22" s="77">
        <v>0.1</v>
      </c>
      <c r="M22" s="77">
        <v>0.08</v>
      </c>
      <c r="N22" s="77">
        <v>0.08</v>
      </c>
      <c r="O22" s="77">
        <v>0.08</v>
      </c>
      <c r="P22" s="77">
        <v>0.08</v>
      </c>
      <c r="Q22" s="77">
        <v>0.08</v>
      </c>
      <c r="R22" s="77">
        <v>0.1</v>
      </c>
      <c r="S22" s="72">
        <f t="shared" si="0"/>
        <v>0.9999999999999998</v>
      </c>
      <c r="T22" s="187"/>
      <c r="U22" s="179">
        <v>0.06</v>
      </c>
      <c r="V22" s="180" t="s">
        <v>318</v>
      </c>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4"/>
    </row>
    <row r="23" spans="1:52" ht="32.25" customHeight="1">
      <c r="A23" s="176"/>
      <c r="B23" s="176"/>
      <c r="C23" s="186"/>
      <c r="D23" s="184"/>
      <c r="E23" s="184"/>
      <c r="F23" s="84" t="s">
        <v>145</v>
      </c>
      <c r="G23" s="83">
        <v>0.08</v>
      </c>
      <c r="H23" s="83">
        <v>0.08</v>
      </c>
      <c r="I23" s="83">
        <v>0.08</v>
      </c>
      <c r="J23" s="83">
        <v>0.08</v>
      </c>
      <c r="K23" s="83">
        <v>0.08</v>
      </c>
      <c r="L23" s="83">
        <v>0.1</v>
      </c>
      <c r="M23" s="83">
        <v>0.08</v>
      </c>
      <c r="N23" s="83">
        <v>0.08</v>
      </c>
      <c r="O23" s="83">
        <v>0.08</v>
      </c>
      <c r="P23" s="83">
        <v>0.08</v>
      </c>
      <c r="Q23" s="83">
        <v>0.08</v>
      </c>
      <c r="R23" s="83">
        <v>0.1</v>
      </c>
      <c r="S23" s="72">
        <f t="shared" si="0"/>
        <v>0.9999999999999998</v>
      </c>
      <c r="T23" s="187"/>
      <c r="U23" s="179"/>
      <c r="V23" s="182"/>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4"/>
    </row>
    <row r="24" spans="1:52" ht="32.25" customHeight="1">
      <c r="A24" s="176"/>
      <c r="B24" s="176"/>
      <c r="C24" s="185" t="s">
        <v>156</v>
      </c>
      <c r="D24" s="183" t="s">
        <v>142</v>
      </c>
      <c r="E24" s="184"/>
      <c r="F24" s="84" t="s">
        <v>143</v>
      </c>
      <c r="G24" s="77">
        <v>0.08</v>
      </c>
      <c r="H24" s="77">
        <v>0.08</v>
      </c>
      <c r="I24" s="77">
        <v>0.08</v>
      </c>
      <c r="J24" s="77">
        <v>0.08</v>
      </c>
      <c r="K24" s="77">
        <v>0.08</v>
      </c>
      <c r="L24" s="77">
        <v>0.1</v>
      </c>
      <c r="M24" s="77">
        <v>0.08</v>
      </c>
      <c r="N24" s="77">
        <v>0.08</v>
      </c>
      <c r="O24" s="77">
        <v>0.08</v>
      </c>
      <c r="P24" s="77">
        <v>0.08</v>
      </c>
      <c r="Q24" s="77">
        <v>0.08</v>
      </c>
      <c r="R24" s="77">
        <v>0.1</v>
      </c>
      <c r="S24" s="72">
        <f t="shared" si="0"/>
        <v>0.9999999999999998</v>
      </c>
      <c r="T24" s="187"/>
      <c r="U24" s="179">
        <v>0.006</v>
      </c>
      <c r="V24" s="180" t="s">
        <v>157</v>
      </c>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4"/>
    </row>
    <row r="25" spans="1:52" ht="32.25" customHeight="1">
      <c r="A25" s="176"/>
      <c r="B25" s="176"/>
      <c r="C25" s="186"/>
      <c r="D25" s="184"/>
      <c r="E25" s="184"/>
      <c r="F25" s="84" t="s">
        <v>145</v>
      </c>
      <c r="G25" s="83">
        <v>0.08</v>
      </c>
      <c r="H25" s="83">
        <v>0.08</v>
      </c>
      <c r="I25" s="83">
        <v>0.08</v>
      </c>
      <c r="J25" s="83">
        <v>0.08</v>
      </c>
      <c r="K25" s="83">
        <v>0.08</v>
      </c>
      <c r="L25" s="83">
        <v>0.1</v>
      </c>
      <c r="M25" s="83">
        <v>0.08</v>
      </c>
      <c r="N25" s="83">
        <v>0.08</v>
      </c>
      <c r="O25" s="83">
        <v>0.08</v>
      </c>
      <c r="P25" s="83">
        <v>0.08</v>
      </c>
      <c r="Q25" s="83">
        <v>0.08</v>
      </c>
      <c r="R25" s="83">
        <v>0.1</v>
      </c>
      <c r="S25" s="72">
        <f t="shared" si="0"/>
        <v>0.9999999999999998</v>
      </c>
      <c r="T25" s="187"/>
      <c r="U25" s="179"/>
      <c r="V25" s="182"/>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4"/>
    </row>
    <row r="26" spans="1:52" ht="32.25" customHeight="1">
      <c r="A26" s="176"/>
      <c r="B26" s="176"/>
      <c r="C26" s="185" t="s">
        <v>158</v>
      </c>
      <c r="D26" s="183" t="s">
        <v>142</v>
      </c>
      <c r="E26" s="184"/>
      <c r="F26" s="84" t="s">
        <v>143</v>
      </c>
      <c r="G26" s="77">
        <v>0.08</v>
      </c>
      <c r="H26" s="77">
        <v>0.08</v>
      </c>
      <c r="I26" s="77">
        <v>0.08</v>
      </c>
      <c r="J26" s="77">
        <v>0.08</v>
      </c>
      <c r="K26" s="77">
        <v>0.08</v>
      </c>
      <c r="L26" s="77">
        <v>0.1</v>
      </c>
      <c r="M26" s="77">
        <v>0.08</v>
      </c>
      <c r="N26" s="77">
        <v>0.08</v>
      </c>
      <c r="O26" s="77">
        <v>0.08</v>
      </c>
      <c r="P26" s="77">
        <v>0.08</v>
      </c>
      <c r="Q26" s="77">
        <v>0.08</v>
      </c>
      <c r="R26" s="77">
        <v>0.1</v>
      </c>
      <c r="S26" s="72">
        <f t="shared" si="0"/>
        <v>0.9999999999999998</v>
      </c>
      <c r="T26" s="187"/>
      <c r="U26" s="179">
        <v>0.03</v>
      </c>
      <c r="V26" s="195" t="s">
        <v>159</v>
      </c>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4"/>
    </row>
    <row r="27" spans="1:52" ht="32.25" customHeight="1">
      <c r="A27" s="176"/>
      <c r="B27" s="176"/>
      <c r="C27" s="186"/>
      <c r="D27" s="184"/>
      <c r="E27" s="184"/>
      <c r="F27" s="84" t="s">
        <v>145</v>
      </c>
      <c r="G27" s="83">
        <v>0.08</v>
      </c>
      <c r="H27" s="83">
        <v>0.08</v>
      </c>
      <c r="I27" s="83">
        <v>0.08</v>
      </c>
      <c r="J27" s="83">
        <v>0.08</v>
      </c>
      <c r="K27" s="83">
        <v>0.08</v>
      </c>
      <c r="L27" s="83">
        <v>0.1</v>
      </c>
      <c r="M27" s="83">
        <v>0.08</v>
      </c>
      <c r="N27" s="83">
        <v>0.08</v>
      </c>
      <c r="O27" s="83">
        <v>0.08</v>
      </c>
      <c r="P27" s="83">
        <v>0.08</v>
      </c>
      <c r="Q27" s="83">
        <v>0.08</v>
      </c>
      <c r="R27" s="83">
        <v>0.1</v>
      </c>
      <c r="S27" s="72">
        <f t="shared" si="0"/>
        <v>0.9999999999999998</v>
      </c>
      <c r="T27" s="187"/>
      <c r="U27" s="179"/>
      <c r="V27" s="196"/>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4"/>
    </row>
    <row r="28" spans="1:52" ht="32.25" customHeight="1">
      <c r="A28" s="176"/>
      <c r="B28" s="176"/>
      <c r="C28" s="185" t="s">
        <v>160</v>
      </c>
      <c r="D28" s="183" t="s">
        <v>142</v>
      </c>
      <c r="E28" s="184"/>
      <c r="F28" s="84" t="s">
        <v>143</v>
      </c>
      <c r="G28" s="77">
        <v>0.1</v>
      </c>
      <c r="H28" s="77">
        <v>0.05</v>
      </c>
      <c r="I28" s="77">
        <v>0.15</v>
      </c>
      <c r="J28" s="77">
        <v>0.05</v>
      </c>
      <c r="K28" s="77">
        <v>0.05</v>
      </c>
      <c r="L28" s="77">
        <v>0.2</v>
      </c>
      <c r="M28" s="77">
        <v>0.1</v>
      </c>
      <c r="N28" s="77">
        <v>0.05</v>
      </c>
      <c r="O28" s="77">
        <v>0.05</v>
      </c>
      <c r="P28" s="77">
        <v>0.05</v>
      </c>
      <c r="Q28" s="77">
        <v>0.05</v>
      </c>
      <c r="R28" s="77">
        <v>0.1</v>
      </c>
      <c r="S28" s="72">
        <f t="shared" si="0"/>
        <v>1.0000000000000002</v>
      </c>
      <c r="T28" s="187"/>
      <c r="U28" s="179">
        <v>0.02</v>
      </c>
      <c r="V28" s="180" t="s">
        <v>161</v>
      </c>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4"/>
    </row>
    <row r="29" spans="1:52" ht="32.25" customHeight="1">
      <c r="A29" s="176"/>
      <c r="B29" s="176"/>
      <c r="C29" s="186"/>
      <c r="D29" s="184"/>
      <c r="E29" s="184"/>
      <c r="F29" s="84" t="s">
        <v>145</v>
      </c>
      <c r="G29" s="83">
        <v>0.1</v>
      </c>
      <c r="H29" s="83">
        <v>0.05</v>
      </c>
      <c r="I29" s="83">
        <v>0.15</v>
      </c>
      <c r="J29" s="83">
        <v>0.05</v>
      </c>
      <c r="K29" s="83">
        <v>0.05</v>
      </c>
      <c r="L29" s="83">
        <v>0.2</v>
      </c>
      <c r="M29" s="83">
        <v>0.1</v>
      </c>
      <c r="N29" s="83">
        <v>0.05</v>
      </c>
      <c r="O29" s="83">
        <v>0.05</v>
      </c>
      <c r="P29" s="83">
        <v>0.05</v>
      </c>
      <c r="Q29" s="83">
        <v>0.05</v>
      </c>
      <c r="R29" s="83">
        <v>0.1</v>
      </c>
      <c r="S29" s="72">
        <f t="shared" si="0"/>
        <v>1.0000000000000002</v>
      </c>
      <c r="T29" s="187"/>
      <c r="U29" s="179"/>
      <c r="V29" s="182"/>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4"/>
    </row>
    <row r="30" spans="1:52" ht="32.25" customHeight="1">
      <c r="A30" s="176"/>
      <c r="B30" s="176"/>
      <c r="C30" s="185" t="s">
        <v>162</v>
      </c>
      <c r="D30" s="183" t="s">
        <v>142</v>
      </c>
      <c r="E30" s="184"/>
      <c r="F30" s="84" t="s">
        <v>143</v>
      </c>
      <c r="G30" s="77">
        <v>0.1</v>
      </c>
      <c r="H30" s="77">
        <v>0.05</v>
      </c>
      <c r="I30" s="77">
        <v>0.15</v>
      </c>
      <c r="J30" s="77">
        <v>0.05</v>
      </c>
      <c r="K30" s="77">
        <v>0.05</v>
      </c>
      <c r="L30" s="77">
        <v>0.2</v>
      </c>
      <c r="M30" s="77">
        <v>0.1</v>
      </c>
      <c r="N30" s="77">
        <v>0.05</v>
      </c>
      <c r="O30" s="77">
        <v>0.05</v>
      </c>
      <c r="P30" s="77">
        <v>0.05</v>
      </c>
      <c r="Q30" s="77">
        <v>0.05</v>
      </c>
      <c r="R30" s="77">
        <v>0.1</v>
      </c>
      <c r="S30" s="72">
        <f t="shared" si="0"/>
        <v>1.0000000000000002</v>
      </c>
      <c r="T30" s="187"/>
      <c r="U30" s="179">
        <v>0.004</v>
      </c>
      <c r="V30" s="180" t="s">
        <v>319</v>
      </c>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4"/>
    </row>
    <row r="31" spans="1:52" ht="32.25" customHeight="1">
      <c r="A31" s="176"/>
      <c r="B31" s="176"/>
      <c r="C31" s="186"/>
      <c r="D31" s="184"/>
      <c r="E31" s="184"/>
      <c r="F31" s="84" t="s">
        <v>145</v>
      </c>
      <c r="G31" s="83">
        <v>0.1</v>
      </c>
      <c r="H31" s="83">
        <v>0.05</v>
      </c>
      <c r="I31" s="83">
        <v>0.15</v>
      </c>
      <c r="J31" s="83">
        <v>0.05</v>
      </c>
      <c r="K31" s="83">
        <v>0.05</v>
      </c>
      <c r="L31" s="83">
        <v>0.2</v>
      </c>
      <c r="M31" s="83">
        <v>0.1</v>
      </c>
      <c r="N31" s="83">
        <v>0.05</v>
      </c>
      <c r="O31" s="83">
        <v>0.05</v>
      </c>
      <c r="P31" s="83">
        <v>0.05</v>
      </c>
      <c r="Q31" s="83">
        <v>0.05</v>
      </c>
      <c r="R31" s="83">
        <v>0.1</v>
      </c>
      <c r="S31" s="72">
        <f t="shared" si="0"/>
        <v>1.0000000000000002</v>
      </c>
      <c r="T31" s="187"/>
      <c r="U31" s="179"/>
      <c r="V31" s="182"/>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4"/>
    </row>
    <row r="32" spans="1:52" ht="32.25" customHeight="1">
      <c r="A32" s="176"/>
      <c r="B32" s="176"/>
      <c r="C32" s="185" t="s">
        <v>163</v>
      </c>
      <c r="D32" s="183" t="s">
        <v>142</v>
      </c>
      <c r="E32" s="184"/>
      <c r="F32" s="84" t="s">
        <v>143</v>
      </c>
      <c r="G32" s="77">
        <v>0.08</v>
      </c>
      <c r="H32" s="77">
        <v>0.08</v>
      </c>
      <c r="I32" s="77">
        <v>0.08</v>
      </c>
      <c r="J32" s="77">
        <v>0.08</v>
      </c>
      <c r="K32" s="77">
        <v>0.08</v>
      </c>
      <c r="L32" s="77">
        <v>0.1</v>
      </c>
      <c r="M32" s="77">
        <v>0.08</v>
      </c>
      <c r="N32" s="77">
        <v>0.08</v>
      </c>
      <c r="O32" s="77">
        <v>0.08</v>
      </c>
      <c r="P32" s="77">
        <v>0.08</v>
      </c>
      <c r="Q32" s="77">
        <v>0.08</v>
      </c>
      <c r="R32" s="77">
        <v>0.1</v>
      </c>
      <c r="S32" s="72">
        <f t="shared" si="0"/>
        <v>0.9999999999999998</v>
      </c>
      <c r="T32" s="187"/>
      <c r="U32" s="179">
        <v>0.02</v>
      </c>
      <c r="V32" s="180" t="s">
        <v>320</v>
      </c>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4"/>
    </row>
    <row r="33" spans="1:52" ht="32.25" customHeight="1">
      <c r="A33" s="176"/>
      <c r="B33" s="176"/>
      <c r="C33" s="186"/>
      <c r="D33" s="184"/>
      <c r="E33" s="184"/>
      <c r="F33" s="84" t="s">
        <v>145</v>
      </c>
      <c r="G33" s="83">
        <v>0.08</v>
      </c>
      <c r="H33" s="83">
        <v>0.08</v>
      </c>
      <c r="I33" s="83">
        <v>0.08</v>
      </c>
      <c r="J33" s="83">
        <v>0.05</v>
      </c>
      <c r="K33" s="83">
        <v>0.05</v>
      </c>
      <c r="L33" s="83">
        <v>0.2</v>
      </c>
      <c r="M33" s="83">
        <v>0.08</v>
      </c>
      <c r="N33" s="83">
        <v>0.08</v>
      </c>
      <c r="O33" s="83">
        <v>0.08</v>
      </c>
      <c r="P33" s="83">
        <v>0.08</v>
      </c>
      <c r="Q33" s="83">
        <v>0.08</v>
      </c>
      <c r="R33" s="83">
        <v>0.06</v>
      </c>
      <c r="S33" s="72">
        <f t="shared" si="0"/>
        <v>0.9999999999999998</v>
      </c>
      <c r="T33" s="187"/>
      <c r="U33" s="179"/>
      <c r="V33" s="182"/>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4"/>
    </row>
    <row r="34" spans="1:52" ht="32.25" customHeight="1">
      <c r="A34" s="176"/>
      <c r="B34" s="176"/>
      <c r="C34" s="185" t="s">
        <v>164</v>
      </c>
      <c r="D34" s="183" t="s">
        <v>142</v>
      </c>
      <c r="E34" s="184"/>
      <c r="F34" s="84" t="s">
        <v>143</v>
      </c>
      <c r="G34" s="77">
        <v>0</v>
      </c>
      <c r="H34" s="77">
        <v>0</v>
      </c>
      <c r="I34" s="77">
        <v>0.25</v>
      </c>
      <c r="J34" s="77">
        <v>0</v>
      </c>
      <c r="K34" s="77">
        <v>0</v>
      </c>
      <c r="L34" s="77">
        <v>0.25</v>
      </c>
      <c r="M34" s="77">
        <v>0</v>
      </c>
      <c r="N34" s="77">
        <v>0</v>
      </c>
      <c r="O34" s="77">
        <v>0.25</v>
      </c>
      <c r="P34" s="77">
        <v>0</v>
      </c>
      <c r="Q34" s="77">
        <v>0</v>
      </c>
      <c r="R34" s="77">
        <v>0.25</v>
      </c>
      <c r="S34" s="72">
        <f t="shared" si="0"/>
        <v>1</v>
      </c>
      <c r="T34" s="187"/>
      <c r="U34" s="179">
        <v>0.01</v>
      </c>
      <c r="V34" s="180" t="s">
        <v>165</v>
      </c>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4"/>
    </row>
    <row r="35" spans="1:52" ht="32.25" customHeight="1">
      <c r="A35" s="176"/>
      <c r="B35" s="176"/>
      <c r="C35" s="186"/>
      <c r="D35" s="184"/>
      <c r="E35" s="184"/>
      <c r="F35" s="84" t="s">
        <v>145</v>
      </c>
      <c r="G35" s="83">
        <v>0</v>
      </c>
      <c r="H35" s="83">
        <v>0</v>
      </c>
      <c r="I35" s="83">
        <v>0.25</v>
      </c>
      <c r="J35" s="83">
        <v>0</v>
      </c>
      <c r="K35" s="83">
        <v>0</v>
      </c>
      <c r="L35" s="83">
        <v>0.25</v>
      </c>
      <c r="M35" s="83">
        <v>0</v>
      </c>
      <c r="N35" s="83">
        <v>0</v>
      </c>
      <c r="O35" s="83">
        <v>0.25</v>
      </c>
      <c r="P35" s="83">
        <v>0</v>
      </c>
      <c r="Q35" s="83">
        <v>0</v>
      </c>
      <c r="R35" s="83">
        <v>0.25</v>
      </c>
      <c r="S35" s="72">
        <f t="shared" si="0"/>
        <v>1</v>
      </c>
      <c r="T35" s="187"/>
      <c r="U35" s="179"/>
      <c r="V35" s="182"/>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4"/>
    </row>
    <row r="36" spans="1:52" ht="32.25" customHeight="1">
      <c r="A36" s="176"/>
      <c r="B36" s="176"/>
      <c r="C36" s="185" t="s">
        <v>166</v>
      </c>
      <c r="D36" s="183" t="s">
        <v>142</v>
      </c>
      <c r="E36" s="184"/>
      <c r="F36" s="84" t="s">
        <v>143</v>
      </c>
      <c r="G36" s="77">
        <v>0.08</v>
      </c>
      <c r="H36" s="77">
        <v>0.08</v>
      </c>
      <c r="I36" s="77">
        <v>0.08</v>
      </c>
      <c r="J36" s="77">
        <v>0.08</v>
      </c>
      <c r="K36" s="77">
        <v>0.08</v>
      </c>
      <c r="L36" s="77">
        <v>0.08</v>
      </c>
      <c r="M36" s="77">
        <v>0.1</v>
      </c>
      <c r="N36" s="77">
        <v>0.08</v>
      </c>
      <c r="O36" s="77">
        <v>0.08</v>
      </c>
      <c r="P36" s="77">
        <v>0.08</v>
      </c>
      <c r="Q36" s="77">
        <v>0.08</v>
      </c>
      <c r="R36" s="77">
        <v>0.1</v>
      </c>
      <c r="S36" s="72">
        <f t="shared" si="0"/>
        <v>0.9999999999999999</v>
      </c>
      <c r="T36" s="187"/>
      <c r="U36" s="179">
        <v>0.01</v>
      </c>
      <c r="V36" s="180" t="s">
        <v>321</v>
      </c>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4"/>
    </row>
    <row r="37" spans="1:52" ht="32.25" customHeight="1">
      <c r="A37" s="176"/>
      <c r="B37" s="176"/>
      <c r="C37" s="186"/>
      <c r="D37" s="184"/>
      <c r="E37" s="184"/>
      <c r="F37" s="84" t="s">
        <v>145</v>
      </c>
      <c r="G37" s="83">
        <v>0.08</v>
      </c>
      <c r="H37" s="83">
        <v>0.08</v>
      </c>
      <c r="I37" s="83">
        <v>0.08</v>
      </c>
      <c r="J37" s="83">
        <v>0.08</v>
      </c>
      <c r="K37" s="83">
        <v>0.08</v>
      </c>
      <c r="L37" s="83">
        <v>0.1</v>
      </c>
      <c r="M37" s="83">
        <v>0.08</v>
      </c>
      <c r="N37" s="83">
        <v>0.08</v>
      </c>
      <c r="O37" s="83">
        <v>0.08</v>
      </c>
      <c r="P37" s="83">
        <v>0.08</v>
      </c>
      <c r="Q37" s="83">
        <v>0.08</v>
      </c>
      <c r="R37" s="83">
        <v>0.1</v>
      </c>
      <c r="S37" s="72">
        <f t="shared" si="0"/>
        <v>0.9999999999999998</v>
      </c>
      <c r="T37" s="187"/>
      <c r="U37" s="179"/>
      <c r="V37" s="182"/>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4"/>
    </row>
    <row r="38" spans="1:52" ht="32.25" customHeight="1">
      <c r="A38" s="176"/>
      <c r="B38" s="175" t="s">
        <v>167</v>
      </c>
      <c r="C38" s="185" t="s">
        <v>168</v>
      </c>
      <c r="D38" s="183" t="s">
        <v>142</v>
      </c>
      <c r="E38" s="184"/>
      <c r="F38" s="84" t="s">
        <v>143</v>
      </c>
      <c r="G38" s="77">
        <v>0.08</v>
      </c>
      <c r="H38" s="77">
        <v>0.08</v>
      </c>
      <c r="I38" s="77">
        <v>0.08</v>
      </c>
      <c r="J38" s="77">
        <v>0.08</v>
      </c>
      <c r="K38" s="77">
        <v>0.08</v>
      </c>
      <c r="L38" s="77">
        <v>0.1</v>
      </c>
      <c r="M38" s="77">
        <v>0.08</v>
      </c>
      <c r="N38" s="77">
        <v>0.08</v>
      </c>
      <c r="O38" s="77">
        <v>0.08</v>
      </c>
      <c r="P38" s="77">
        <v>0.08</v>
      </c>
      <c r="Q38" s="77">
        <v>0.08</v>
      </c>
      <c r="R38" s="77">
        <v>0.1</v>
      </c>
      <c r="S38" s="72">
        <f t="shared" si="0"/>
        <v>0.9999999999999998</v>
      </c>
      <c r="T38" s="187">
        <f>SUM(U38:U41)</f>
        <v>0.2</v>
      </c>
      <c r="U38" s="179">
        <v>0.14</v>
      </c>
      <c r="V38" s="191" t="s">
        <v>322</v>
      </c>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4"/>
    </row>
    <row r="39" spans="1:52" ht="32.25" customHeight="1">
      <c r="A39" s="176"/>
      <c r="B39" s="176"/>
      <c r="C39" s="186"/>
      <c r="D39" s="184"/>
      <c r="E39" s="184"/>
      <c r="F39" s="84" t="s">
        <v>145</v>
      </c>
      <c r="G39" s="83">
        <v>0.08</v>
      </c>
      <c r="H39" s="83">
        <v>0.08</v>
      </c>
      <c r="I39" s="83">
        <v>0.08</v>
      </c>
      <c r="J39" s="83">
        <v>0.08</v>
      </c>
      <c r="K39" s="83">
        <v>0.08</v>
      </c>
      <c r="L39" s="83">
        <v>0.1</v>
      </c>
      <c r="M39" s="83">
        <v>0.08</v>
      </c>
      <c r="N39" s="83">
        <v>0.08</v>
      </c>
      <c r="O39" s="83">
        <v>0.08</v>
      </c>
      <c r="P39" s="83">
        <v>0.08</v>
      </c>
      <c r="Q39" s="83">
        <v>0.08</v>
      </c>
      <c r="R39" s="83">
        <v>0.1</v>
      </c>
      <c r="S39" s="72">
        <f t="shared" si="0"/>
        <v>0.9999999999999998</v>
      </c>
      <c r="T39" s="187"/>
      <c r="U39" s="179"/>
      <c r="V39" s="192"/>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4"/>
    </row>
    <row r="40" spans="1:52" ht="32.25" customHeight="1">
      <c r="A40" s="176"/>
      <c r="B40" s="176"/>
      <c r="C40" s="185" t="s">
        <v>169</v>
      </c>
      <c r="D40" s="183" t="s">
        <v>142</v>
      </c>
      <c r="E40" s="184"/>
      <c r="F40" s="84" t="s">
        <v>143</v>
      </c>
      <c r="G40" s="77">
        <v>0</v>
      </c>
      <c r="H40" s="77">
        <v>0</v>
      </c>
      <c r="I40" s="77">
        <v>0.25</v>
      </c>
      <c r="J40" s="77">
        <v>0</v>
      </c>
      <c r="K40" s="77">
        <v>0</v>
      </c>
      <c r="L40" s="77">
        <v>0.25</v>
      </c>
      <c r="M40" s="77">
        <v>0</v>
      </c>
      <c r="N40" s="77">
        <v>0</v>
      </c>
      <c r="O40" s="77">
        <v>0.25</v>
      </c>
      <c r="P40" s="77">
        <v>0</v>
      </c>
      <c r="Q40" s="77">
        <v>0</v>
      </c>
      <c r="R40" s="77">
        <v>0.25</v>
      </c>
      <c r="S40" s="72">
        <f aca="true" t="shared" si="1" ref="S40:S71">SUM(G40:R40)</f>
        <v>1</v>
      </c>
      <c r="T40" s="187"/>
      <c r="U40" s="179">
        <v>0.06</v>
      </c>
      <c r="V40" s="180" t="s">
        <v>323</v>
      </c>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4"/>
    </row>
    <row r="41" spans="1:52" ht="32.25" customHeight="1">
      <c r="A41" s="176"/>
      <c r="B41" s="176"/>
      <c r="C41" s="186"/>
      <c r="D41" s="184"/>
      <c r="E41" s="184"/>
      <c r="F41" s="84" t="s">
        <v>145</v>
      </c>
      <c r="G41" s="83">
        <v>0</v>
      </c>
      <c r="H41" s="83">
        <v>0</v>
      </c>
      <c r="I41" s="83">
        <v>0.25</v>
      </c>
      <c r="J41" s="83">
        <v>0</v>
      </c>
      <c r="K41" s="83">
        <v>0</v>
      </c>
      <c r="L41" s="83">
        <v>0.25</v>
      </c>
      <c r="M41" s="83">
        <v>0</v>
      </c>
      <c r="N41" s="83">
        <v>0</v>
      </c>
      <c r="O41" s="83">
        <v>0.25</v>
      </c>
      <c r="P41" s="83">
        <v>0</v>
      </c>
      <c r="Q41" s="83">
        <v>0</v>
      </c>
      <c r="R41" s="83">
        <v>0.25</v>
      </c>
      <c r="S41" s="72">
        <f t="shared" si="1"/>
        <v>1</v>
      </c>
      <c r="T41" s="187"/>
      <c r="U41" s="179"/>
      <c r="V41" s="181"/>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4"/>
    </row>
    <row r="42" spans="1:52" ht="32.25" customHeight="1">
      <c r="A42" s="176"/>
      <c r="B42" s="175" t="s">
        <v>170</v>
      </c>
      <c r="C42" s="185" t="s">
        <v>171</v>
      </c>
      <c r="D42" s="183" t="s">
        <v>142</v>
      </c>
      <c r="E42" s="184"/>
      <c r="F42" s="84" t="s">
        <v>143</v>
      </c>
      <c r="G42" s="77">
        <v>0.05</v>
      </c>
      <c r="H42" s="77">
        <v>0.05</v>
      </c>
      <c r="I42" s="77">
        <v>0.1</v>
      </c>
      <c r="J42" s="77">
        <v>0.1</v>
      </c>
      <c r="K42" s="77">
        <v>0.1</v>
      </c>
      <c r="L42" s="77">
        <v>0.1</v>
      </c>
      <c r="M42" s="77">
        <v>0.1</v>
      </c>
      <c r="N42" s="77">
        <v>0.1</v>
      </c>
      <c r="O42" s="77">
        <v>0.1</v>
      </c>
      <c r="P42" s="77">
        <v>0.1</v>
      </c>
      <c r="Q42" s="77">
        <v>0.05</v>
      </c>
      <c r="R42" s="77">
        <v>0.05</v>
      </c>
      <c r="S42" s="72">
        <f t="shared" si="1"/>
        <v>1</v>
      </c>
      <c r="T42" s="187">
        <f>SUM(U42:U65)</f>
        <v>0.19999999999999998</v>
      </c>
      <c r="U42" s="179">
        <v>0.01</v>
      </c>
      <c r="V42" s="180" t="s">
        <v>172</v>
      </c>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4"/>
    </row>
    <row r="43" spans="1:52" ht="32.25" customHeight="1">
      <c r="A43" s="176"/>
      <c r="B43" s="176"/>
      <c r="C43" s="186"/>
      <c r="D43" s="184"/>
      <c r="E43" s="184"/>
      <c r="F43" s="84" t="s">
        <v>145</v>
      </c>
      <c r="G43" s="83">
        <v>0.05</v>
      </c>
      <c r="H43" s="83">
        <v>0.05</v>
      </c>
      <c r="I43" s="83">
        <v>0.1</v>
      </c>
      <c r="J43" s="83">
        <v>0.1</v>
      </c>
      <c r="K43" s="83">
        <v>0.1</v>
      </c>
      <c r="L43" s="83">
        <v>0.1</v>
      </c>
      <c r="M43" s="83">
        <v>0.1</v>
      </c>
      <c r="N43" s="83">
        <v>0.1</v>
      </c>
      <c r="O43" s="83">
        <v>0.1</v>
      </c>
      <c r="P43" s="83">
        <v>0.1</v>
      </c>
      <c r="Q43" s="83">
        <v>0.05</v>
      </c>
      <c r="R43" s="83">
        <v>0.05</v>
      </c>
      <c r="S43" s="72">
        <f t="shared" si="1"/>
        <v>1</v>
      </c>
      <c r="T43" s="187"/>
      <c r="U43" s="179"/>
      <c r="V43" s="182"/>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4"/>
    </row>
    <row r="44" spans="1:52" ht="32.25" customHeight="1">
      <c r="A44" s="176"/>
      <c r="B44" s="176"/>
      <c r="C44" s="185" t="s">
        <v>173</v>
      </c>
      <c r="D44" s="183" t="s">
        <v>142</v>
      </c>
      <c r="E44" s="184"/>
      <c r="F44" s="84" t="s">
        <v>143</v>
      </c>
      <c r="G44" s="77">
        <v>0.05</v>
      </c>
      <c r="H44" s="77">
        <v>0.05</v>
      </c>
      <c r="I44" s="77">
        <v>0.1</v>
      </c>
      <c r="J44" s="77">
        <v>0.1</v>
      </c>
      <c r="K44" s="77">
        <v>0.1</v>
      </c>
      <c r="L44" s="77">
        <v>0.1</v>
      </c>
      <c r="M44" s="77">
        <v>0.1</v>
      </c>
      <c r="N44" s="77">
        <v>0.1</v>
      </c>
      <c r="O44" s="77">
        <v>0.1</v>
      </c>
      <c r="P44" s="77">
        <v>0.1</v>
      </c>
      <c r="Q44" s="77">
        <v>0.05</v>
      </c>
      <c r="R44" s="77">
        <v>0.05</v>
      </c>
      <c r="S44" s="72">
        <f t="shared" si="1"/>
        <v>1</v>
      </c>
      <c r="T44" s="187"/>
      <c r="U44" s="179">
        <v>0.01</v>
      </c>
      <c r="V44" s="180" t="s">
        <v>174</v>
      </c>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4"/>
    </row>
    <row r="45" spans="1:52" ht="32.25" customHeight="1">
      <c r="A45" s="176"/>
      <c r="B45" s="176"/>
      <c r="C45" s="186"/>
      <c r="D45" s="184"/>
      <c r="E45" s="184"/>
      <c r="F45" s="84" t="s">
        <v>145</v>
      </c>
      <c r="G45" s="72">
        <v>0.05</v>
      </c>
      <c r="H45" s="72">
        <v>0.05</v>
      </c>
      <c r="I45" s="72">
        <v>0.1</v>
      </c>
      <c r="J45" s="72">
        <v>0.1</v>
      </c>
      <c r="K45" s="72">
        <v>0.1</v>
      </c>
      <c r="L45" s="72">
        <v>0.1</v>
      </c>
      <c r="M45" s="83">
        <v>0.1</v>
      </c>
      <c r="N45" s="83">
        <v>0.1</v>
      </c>
      <c r="O45" s="83">
        <v>0.1</v>
      </c>
      <c r="P45" s="83">
        <v>0.1</v>
      </c>
      <c r="Q45" s="83">
        <v>0.05</v>
      </c>
      <c r="R45" s="83">
        <v>0.05</v>
      </c>
      <c r="S45" s="72">
        <f t="shared" si="1"/>
        <v>1</v>
      </c>
      <c r="T45" s="187"/>
      <c r="U45" s="179"/>
      <c r="V45" s="182"/>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4"/>
    </row>
    <row r="46" spans="1:52" ht="32.25" customHeight="1">
      <c r="A46" s="176"/>
      <c r="B46" s="176"/>
      <c r="C46" s="185" t="s">
        <v>175</v>
      </c>
      <c r="D46" s="183" t="s">
        <v>142</v>
      </c>
      <c r="E46" s="184"/>
      <c r="F46" s="84" t="s">
        <v>143</v>
      </c>
      <c r="G46" s="77">
        <v>0.05</v>
      </c>
      <c r="H46" s="77">
        <v>0.05</v>
      </c>
      <c r="I46" s="77">
        <v>0.1</v>
      </c>
      <c r="J46" s="77">
        <v>0.1</v>
      </c>
      <c r="K46" s="77">
        <v>0.1</v>
      </c>
      <c r="L46" s="77">
        <v>0.1</v>
      </c>
      <c r="M46" s="77">
        <v>0.1</v>
      </c>
      <c r="N46" s="77">
        <v>0.1</v>
      </c>
      <c r="O46" s="77">
        <v>0.1</v>
      </c>
      <c r="P46" s="77">
        <v>0.1</v>
      </c>
      <c r="Q46" s="77">
        <v>0.05</v>
      </c>
      <c r="R46" s="77">
        <v>0.05</v>
      </c>
      <c r="S46" s="72">
        <f t="shared" si="1"/>
        <v>1</v>
      </c>
      <c r="T46" s="187"/>
      <c r="U46" s="179">
        <v>0.01</v>
      </c>
      <c r="V46" s="180" t="s">
        <v>176</v>
      </c>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4"/>
    </row>
    <row r="47" spans="1:52" ht="32.25" customHeight="1">
      <c r="A47" s="176"/>
      <c r="B47" s="176"/>
      <c r="C47" s="186"/>
      <c r="D47" s="184"/>
      <c r="E47" s="184"/>
      <c r="F47" s="84" t="s">
        <v>145</v>
      </c>
      <c r="G47" s="83">
        <v>0.05</v>
      </c>
      <c r="H47" s="83">
        <v>0.05</v>
      </c>
      <c r="I47" s="83">
        <v>0.1</v>
      </c>
      <c r="J47" s="83">
        <v>0.1</v>
      </c>
      <c r="K47" s="83">
        <v>0.1</v>
      </c>
      <c r="L47" s="83">
        <v>0.1</v>
      </c>
      <c r="M47" s="83">
        <v>0.1</v>
      </c>
      <c r="N47" s="83">
        <v>0.1</v>
      </c>
      <c r="O47" s="83">
        <v>0.1</v>
      </c>
      <c r="P47" s="83">
        <v>0.1</v>
      </c>
      <c r="Q47" s="83">
        <v>0.05</v>
      </c>
      <c r="R47" s="83">
        <v>0.05</v>
      </c>
      <c r="S47" s="72">
        <f t="shared" si="1"/>
        <v>1</v>
      </c>
      <c r="T47" s="187"/>
      <c r="U47" s="179"/>
      <c r="V47" s="182"/>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4"/>
    </row>
    <row r="48" spans="1:52" ht="32.25" customHeight="1">
      <c r="A48" s="176"/>
      <c r="B48" s="176"/>
      <c r="C48" s="185" t="s">
        <v>177</v>
      </c>
      <c r="D48" s="183" t="s">
        <v>142</v>
      </c>
      <c r="E48" s="184"/>
      <c r="F48" s="84" t="s">
        <v>143</v>
      </c>
      <c r="G48" s="77">
        <v>0.05</v>
      </c>
      <c r="H48" s="77">
        <v>0.05</v>
      </c>
      <c r="I48" s="77">
        <v>0.1</v>
      </c>
      <c r="J48" s="77">
        <v>0.1</v>
      </c>
      <c r="K48" s="77">
        <v>0.1</v>
      </c>
      <c r="L48" s="77">
        <v>0.1</v>
      </c>
      <c r="M48" s="77">
        <v>0.1</v>
      </c>
      <c r="N48" s="77">
        <v>0.1</v>
      </c>
      <c r="O48" s="77">
        <v>0.1</v>
      </c>
      <c r="P48" s="77">
        <v>0.1</v>
      </c>
      <c r="Q48" s="77">
        <v>0.05</v>
      </c>
      <c r="R48" s="77">
        <v>0.05</v>
      </c>
      <c r="S48" s="72">
        <f t="shared" si="1"/>
        <v>1</v>
      </c>
      <c r="T48" s="187"/>
      <c r="U48" s="179">
        <v>0.01</v>
      </c>
      <c r="V48" s="180" t="s">
        <v>178</v>
      </c>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4"/>
    </row>
    <row r="49" spans="1:52" ht="32.25" customHeight="1">
      <c r="A49" s="176"/>
      <c r="B49" s="176"/>
      <c r="C49" s="186"/>
      <c r="D49" s="184"/>
      <c r="E49" s="184"/>
      <c r="F49" s="84" t="s">
        <v>145</v>
      </c>
      <c r="G49" s="83">
        <v>0.05</v>
      </c>
      <c r="H49" s="83">
        <v>0.05</v>
      </c>
      <c r="I49" s="83">
        <v>0.1</v>
      </c>
      <c r="J49" s="83">
        <v>0.1</v>
      </c>
      <c r="K49" s="83">
        <v>0.1</v>
      </c>
      <c r="L49" s="83">
        <v>0.1</v>
      </c>
      <c r="M49" s="83">
        <v>0.1</v>
      </c>
      <c r="N49" s="83">
        <v>0.1</v>
      </c>
      <c r="O49" s="83">
        <v>0.1</v>
      </c>
      <c r="P49" s="83">
        <v>0.1</v>
      </c>
      <c r="Q49" s="83">
        <v>0.05</v>
      </c>
      <c r="R49" s="83">
        <v>0.05</v>
      </c>
      <c r="S49" s="72">
        <f t="shared" si="1"/>
        <v>1</v>
      </c>
      <c r="T49" s="187"/>
      <c r="U49" s="179"/>
      <c r="V49" s="182"/>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4"/>
    </row>
    <row r="50" spans="1:52" ht="32.25" customHeight="1">
      <c r="A50" s="176"/>
      <c r="B50" s="176"/>
      <c r="C50" s="185" t="s">
        <v>179</v>
      </c>
      <c r="D50" s="183" t="s">
        <v>142</v>
      </c>
      <c r="E50" s="184"/>
      <c r="F50" s="84" t="s">
        <v>143</v>
      </c>
      <c r="G50" s="77">
        <v>0.05</v>
      </c>
      <c r="H50" s="77">
        <v>0.05</v>
      </c>
      <c r="I50" s="77">
        <v>0.1</v>
      </c>
      <c r="J50" s="77">
        <v>0.1</v>
      </c>
      <c r="K50" s="77">
        <v>0.1</v>
      </c>
      <c r="L50" s="77">
        <v>0.1</v>
      </c>
      <c r="M50" s="77">
        <v>0.1</v>
      </c>
      <c r="N50" s="77">
        <v>0.1</v>
      </c>
      <c r="O50" s="77">
        <v>0.1</v>
      </c>
      <c r="P50" s="77">
        <v>0.1</v>
      </c>
      <c r="Q50" s="77">
        <v>0.05</v>
      </c>
      <c r="R50" s="77">
        <v>0.05</v>
      </c>
      <c r="S50" s="72">
        <f t="shared" si="1"/>
        <v>1</v>
      </c>
      <c r="T50" s="187"/>
      <c r="U50" s="179">
        <v>0.01</v>
      </c>
      <c r="V50" s="180" t="s">
        <v>180</v>
      </c>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4"/>
    </row>
    <row r="51" spans="1:52" ht="32.25" customHeight="1">
      <c r="A51" s="176"/>
      <c r="B51" s="176"/>
      <c r="C51" s="186"/>
      <c r="D51" s="184"/>
      <c r="E51" s="184"/>
      <c r="F51" s="84" t="s">
        <v>145</v>
      </c>
      <c r="G51" s="83">
        <v>0.05</v>
      </c>
      <c r="H51" s="83">
        <v>0.05</v>
      </c>
      <c r="I51" s="83">
        <v>0.1</v>
      </c>
      <c r="J51" s="83">
        <v>0.1</v>
      </c>
      <c r="K51" s="83">
        <v>0.1</v>
      </c>
      <c r="L51" s="83">
        <v>0.1</v>
      </c>
      <c r="M51" s="83">
        <v>0.1</v>
      </c>
      <c r="N51" s="83">
        <v>0.1</v>
      </c>
      <c r="O51" s="83">
        <v>0.1</v>
      </c>
      <c r="P51" s="72">
        <v>0.1</v>
      </c>
      <c r="Q51" s="72">
        <v>0.05</v>
      </c>
      <c r="R51" s="72">
        <v>0.05</v>
      </c>
      <c r="S51" s="72">
        <f t="shared" si="1"/>
        <v>1</v>
      </c>
      <c r="T51" s="187"/>
      <c r="U51" s="179"/>
      <c r="V51" s="182"/>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4"/>
    </row>
    <row r="52" spans="1:52" ht="32.25" customHeight="1">
      <c r="A52" s="176"/>
      <c r="B52" s="176"/>
      <c r="C52" s="185" t="s">
        <v>181</v>
      </c>
      <c r="D52" s="183" t="s">
        <v>142</v>
      </c>
      <c r="E52" s="184"/>
      <c r="F52" s="84" t="s">
        <v>143</v>
      </c>
      <c r="G52" s="77">
        <v>0</v>
      </c>
      <c r="H52" s="77">
        <v>0</v>
      </c>
      <c r="I52" s="77">
        <v>0</v>
      </c>
      <c r="J52" s="77">
        <v>0</v>
      </c>
      <c r="K52" s="77">
        <v>0</v>
      </c>
      <c r="L52" s="77">
        <v>0</v>
      </c>
      <c r="M52" s="77">
        <v>0</v>
      </c>
      <c r="N52" s="77">
        <v>0</v>
      </c>
      <c r="O52" s="77">
        <v>0</v>
      </c>
      <c r="P52" s="77">
        <v>0</v>
      </c>
      <c r="Q52" s="77">
        <v>1</v>
      </c>
      <c r="R52" s="77">
        <v>0</v>
      </c>
      <c r="S52" s="72">
        <f t="shared" si="1"/>
        <v>1</v>
      </c>
      <c r="T52" s="187"/>
      <c r="U52" s="179">
        <v>0.03</v>
      </c>
      <c r="V52" s="180" t="s">
        <v>182</v>
      </c>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4"/>
    </row>
    <row r="53" spans="1:52" ht="32.25" customHeight="1">
      <c r="A53" s="176"/>
      <c r="B53" s="176"/>
      <c r="C53" s="186"/>
      <c r="D53" s="184"/>
      <c r="E53" s="184"/>
      <c r="F53" s="84" t="s">
        <v>145</v>
      </c>
      <c r="G53" s="83">
        <v>0.05</v>
      </c>
      <c r="H53" s="83">
        <v>0.05</v>
      </c>
      <c r="I53" s="83">
        <v>0.1</v>
      </c>
      <c r="J53" s="83">
        <v>0</v>
      </c>
      <c r="K53" s="83">
        <v>0</v>
      </c>
      <c r="L53" s="83">
        <v>0</v>
      </c>
      <c r="M53" s="83">
        <v>0</v>
      </c>
      <c r="N53" s="83">
        <v>0</v>
      </c>
      <c r="O53" s="83">
        <v>0</v>
      </c>
      <c r="P53" s="83">
        <v>0</v>
      </c>
      <c r="Q53" s="83">
        <v>0.8</v>
      </c>
      <c r="R53" s="83">
        <v>0</v>
      </c>
      <c r="S53" s="72">
        <f t="shared" si="1"/>
        <v>1</v>
      </c>
      <c r="T53" s="187"/>
      <c r="U53" s="179"/>
      <c r="V53" s="182"/>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4"/>
    </row>
    <row r="54" spans="1:52" ht="32.25" customHeight="1">
      <c r="A54" s="176"/>
      <c r="B54" s="176"/>
      <c r="C54" s="193" t="s">
        <v>183</v>
      </c>
      <c r="D54" s="183" t="s">
        <v>142</v>
      </c>
      <c r="E54" s="184"/>
      <c r="F54" s="84" t="s">
        <v>143</v>
      </c>
      <c r="G54" s="77">
        <v>0.05</v>
      </c>
      <c r="H54" s="77">
        <v>0.05</v>
      </c>
      <c r="I54" s="77">
        <v>0.1</v>
      </c>
      <c r="J54" s="77">
        <v>0.1</v>
      </c>
      <c r="K54" s="77">
        <v>0.1</v>
      </c>
      <c r="L54" s="77">
        <v>0.1</v>
      </c>
      <c r="M54" s="77">
        <v>0.1</v>
      </c>
      <c r="N54" s="77">
        <v>0.1</v>
      </c>
      <c r="O54" s="77">
        <v>0.1</v>
      </c>
      <c r="P54" s="77">
        <v>0.1</v>
      </c>
      <c r="Q54" s="77">
        <v>0.05</v>
      </c>
      <c r="R54" s="77">
        <v>0.05</v>
      </c>
      <c r="S54" s="72">
        <f t="shared" si="1"/>
        <v>1</v>
      </c>
      <c r="T54" s="187"/>
      <c r="U54" s="179">
        <v>0.01</v>
      </c>
      <c r="V54" s="180" t="s">
        <v>184</v>
      </c>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4"/>
    </row>
    <row r="55" spans="1:52" ht="32.25" customHeight="1">
      <c r="A55" s="176"/>
      <c r="B55" s="176"/>
      <c r="C55" s="194"/>
      <c r="D55" s="184"/>
      <c r="E55" s="184"/>
      <c r="F55" s="84" t="s">
        <v>145</v>
      </c>
      <c r="G55" s="83">
        <v>0</v>
      </c>
      <c r="H55" s="83">
        <v>0</v>
      </c>
      <c r="I55" s="83">
        <v>0</v>
      </c>
      <c r="J55" s="83">
        <v>0.1</v>
      </c>
      <c r="K55" s="83">
        <v>0.1</v>
      </c>
      <c r="L55" s="83">
        <v>0.1</v>
      </c>
      <c r="M55" s="83">
        <v>0.1</v>
      </c>
      <c r="N55" s="83">
        <v>0.1</v>
      </c>
      <c r="O55" s="83">
        <v>0.1</v>
      </c>
      <c r="P55" s="83">
        <v>0.3</v>
      </c>
      <c r="Q55" s="83">
        <v>0.05</v>
      </c>
      <c r="R55" s="83">
        <v>0.05</v>
      </c>
      <c r="S55" s="72">
        <f t="shared" si="1"/>
        <v>1</v>
      </c>
      <c r="T55" s="187"/>
      <c r="U55" s="179"/>
      <c r="V55" s="182"/>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4"/>
    </row>
    <row r="56" spans="1:52" ht="32.25" customHeight="1">
      <c r="A56" s="176"/>
      <c r="B56" s="176"/>
      <c r="C56" s="185" t="s">
        <v>185</v>
      </c>
      <c r="D56" s="183" t="s">
        <v>142</v>
      </c>
      <c r="E56" s="184"/>
      <c r="F56" s="84" t="s">
        <v>143</v>
      </c>
      <c r="G56" s="77">
        <v>0</v>
      </c>
      <c r="H56" s="77">
        <v>0</v>
      </c>
      <c r="I56" s="77">
        <v>0</v>
      </c>
      <c r="J56" s="77">
        <v>0</v>
      </c>
      <c r="K56" s="77">
        <v>0</v>
      </c>
      <c r="L56" s="77">
        <v>0</v>
      </c>
      <c r="M56" s="77">
        <v>0.5</v>
      </c>
      <c r="N56" s="77">
        <v>0</v>
      </c>
      <c r="O56" s="77">
        <v>0</v>
      </c>
      <c r="P56" s="77">
        <v>0</v>
      </c>
      <c r="Q56" s="77">
        <v>0</v>
      </c>
      <c r="R56" s="77">
        <v>0.5</v>
      </c>
      <c r="S56" s="72">
        <f t="shared" si="1"/>
        <v>1</v>
      </c>
      <c r="T56" s="187"/>
      <c r="U56" s="179">
        <v>0.01</v>
      </c>
      <c r="V56" s="180" t="s">
        <v>186</v>
      </c>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4"/>
    </row>
    <row r="57" spans="1:52" ht="32.25" customHeight="1">
      <c r="A57" s="176"/>
      <c r="B57" s="176"/>
      <c r="C57" s="186"/>
      <c r="D57" s="184"/>
      <c r="E57" s="184"/>
      <c r="F57" s="84" t="s">
        <v>145</v>
      </c>
      <c r="G57" s="83">
        <v>0</v>
      </c>
      <c r="H57" s="83">
        <v>0</v>
      </c>
      <c r="I57" s="83">
        <v>0</v>
      </c>
      <c r="J57" s="83">
        <v>0</v>
      </c>
      <c r="K57" s="83">
        <v>0</v>
      </c>
      <c r="L57" s="83">
        <v>0</v>
      </c>
      <c r="M57" s="83">
        <v>0.5</v>
      </c>
      <c r="N57" s="83">
        <v>0</v>
      </c>
      <c r="O57" s="83">
        <v>0</v>
      </c>
      <c r="P57" s="83">
        <v>0</v>
      </c>
      <c r="Q57" s="83">
        <v>0</v>
      </c>
      <c r="R57" s="83">
        <v>0.5</v>
      </c>
      <c r="S57" s="72">
        <f t="shared" si="1"/>
        <v>1</v>
      </c>
      <c r="T57" s="187"/>
      <c r="U57" s="179"/>
      <c r="V57" s="182"/>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4"/>
    </row>
    <row r="58" spans="1:52" ht="32.25" customHeight="1">
      <c r="A58" s="176"/>
      <c r="B58" s="176"/>
      <c r="C58" s="185" t="s">
        <v>187</v>
      </c>
      <c r="D58" s="183" t="s">
        <v>142</v>
      </c>
      <c r="E58" s="184"/>
      <c r="F58" s="84" t="s">
        <v>143</v>
      </c>
      <c r="G58" s="77">
        <v>0</v>
      </c>
      <c r="H58" s="77">
        <v>0</v>
      </c>
      <c r="I58" s="77">
        <v>0</v>
      </c>
      <c r="J58" s="77">
        <v>0</v>
      </c>
      <c r="K58" s="77">
        <v>0</v>
      </c>
      <c r="L58" s="77">
        <v>0</v>
      </c>
      <c r="M58" s="77">
        <v>0</v>
      </c>
      <c r="N58" s="77">
        <v>0</v>
      </c>
      <c r="O58" s="77">
        <v>0</v>
      </c>
      <c r="P58" s="77">
        <v>0</v>
      </c>
      <c r="Q58" s="77">
        <v>0</v>
      </c>
      <c r="R58" s="77">
        <v>1</v>
      </c>
      <c r="S58" s="72">
        <f t="shared" si="1"/>
        <v>1</v>
      </c>
      <c r="T58" s="187"/>
      <c r="U58" s="179">
        <v>0.01</v>
      </c>
      <c r="V58" s="180" t="s">
        <v>188</v>
      </c>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4"/>
    </row>
    <row r="59" spans="1:52" ht="32.25" customHeight="1">
      <c r="A59" s="176"/>
      <c r="B59" s="176"/>
      <c r="C59" s="186"/>
      <c r="D59" s="184"/>
      <c r="E59" s="184"/>
      <c r="F59" s="84" t="s">
        <v>145</v>
      </c>
      <c r="G59" s="83">
        <v>0</v>
      </c>
      <c r="H59" s="83">
        <v>0</v>
      </c>
      <c r="I59" s="83">
        <v>0</v>
      </c>
      <c r="J59" s="83">
        <v>0</v>
      </c>
      <c r="K59" s="83">
        <v>0</v>
      </c>
      <c r="L59" s="83">
        <v>0</v>
      </c>
      <c r="M59" s="83">
        <v>0</v>
      </c>
      <c r="N59" s="83">
        <v>0</v>
      </c>
      <c r="O59" s="83">
        <v>0</v>
      </c>
      <c r="P59" s="83">
        <v>0</v>
      </c>
      <c r="Q59" s="83">
        <v>0</v>
      </c>
      <c r="R59" s="83">
        <v>1</v>
      </c>
      <c r="S59" s="72">
        <f t="shared" si="1"/>
        <v>1</v>
      </c>
      <c r="T59" s="187"/>
      <c r="U59" s="179"/>
      <c r="V59" s="182"/>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4"/>
    </row>
    <row r="60" spans="1:52" ht="32.25" customHeight="1">
      <c r="A60" s="176"/>
      <c r="B60" s="176"/>
      <c r="C60" s="185" t="s">
        <v>189</v>
      </c>
      <c r="D60" s="183" t="s">
        <v>142</v>
      </c>
      <c r="E60" s="184"/>
      <c r="F60" s="84" t="s">
        <v>143</v>
      </c>
      <c r="G60" s="77">
        <v>0</v>
      </c>
      <c r="H60" s="77">
        <v>0</v>
      </c>
      <c r="I60" s="77">
        <v>0</v>
      </c>
      <c r="J60" s="77">
        <v>0</v>
      </c>
      <c r="K60" s="77">
        <v>0</v>
      </c>
      <c r="L60" s="77">
        <v>0.5</v>
      </c>
      <c r="M60" s="77">
        <v>0</v>
      </c>
      <c r="N60" s="77">
        <v>0</v>
      </c>
      <c r="O60" s="77">
        <v>0</v>
      </c>
      <c r="P60" s="77">
        <v>0</v>
      </c>
      <c r="Q60" s="77">
        <v>0</v>
      </c>
      <c r="R60" s="77">
        <v>0.5</v>
      </c>
      <c r="S60" s="72">
        <f t="shared" si="1"/>
        <v>1</v>
      </c>
      <c r="T60" s="187"/>
      <c r="U60" s="179">
        <v>0.01</v>
      </c>
      <c r="V60" s="180" t="s">
        <v>190</v>
      </c>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4"/>
    </row>
    <row r="61" spans="1:52" ht="32.25" customHeight="1">
      <c r="A61" s="176"/>
      <c r="B61" s="176"/>
      <c r="C61" s="186"/>
      <c r="D61" s="184"/>
      <c r="E61" s="184"/>
      <c r="F61" s="84" t="s">
        <v>145</v>
      </c>
      <c r="G61" s="83">
        <v>0</v>
      </c>
      <c r="H61" s="83">
        <v>0</v>
      </c>
      <c r="I61" s="83">
        <v>0</v>
      </c>
      <c r="J61" s="83">
        <v>0</v>
      </c>
      <c r="K61" s="83">
        <v>0</v>
      </c>
      <c r="L61" s="77">
        <v>0</v>
      </c>
      <c r="M61" s="77">
        <v>0.5</v>
      </c>
      <c r="N61" s="83">
        <v>0</v>
      </c>
      <c r="O61" s="83">
        <v>0</v>
      </c>
      <c r="P61" s="83">
        <v>0</v>
      </c>
      <c r="Q61" s="83">
        <v>0</v>
      </c>
      <c r="R61" s="83">
        <v>0.5</v>
      </c>
      <c r="S61" s="72">
        <f t="shared" si="1"/>
        <v>1</v>
      </c>
      <c r="T61" s="187"/>
      <c r="U61" s="179"/>
      <c r="V61" s="182"/>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4"/>
    </row>
    <row r="62" spans="1:52" ht="32.25" customHeight="1">
      <c r="A62" s="176"/>
      <c r="B62" s="176"/>
      <c r="C62" s="185" t="s">
        <v>191</v>
      </c>
      <c r="D62" s="183" t="s">
        <v>142</v>
      </c>
      <c r="E62" s="184"/>
      <c r="F62" s="84" t="s">
        <v>143</v>
      </c>
      <c r="G62" s="77">
        <v>0</v>
      </c>
      <c r="H62" s="77">
        <v>0</v>
      </c>
      <c r="I62" s="77">
        <v>0</v>
      </c>
      <c r="J62" s="77">
        <v>0</v>
      </c>
      <c r="K62" s="77">
        <v>0</v>
      </c>
      <c r="L62" s="77">
        <v>0.5</v>
      </c>
      <c r="M62" s="77">
        <v>0</v>
      </c>
      <c r="N62" s="77">
        <v>0</v>
      </c>
      <c r="O62" s="77">
        <v>0</v>
      </c>
      <c r="P62" s="77">
        <v>0</v>
      </c>
      <c r="Q62" s="77">
        <v>0</v>
      </c>
      <c r="R62" s="77">
        <v>0.5</v>
      </c>
      <c r="S62" s="72">
        <f t="shared" si="1"/>
        <v>1</v>
      </c>
      <c r="T62" s="187"/>
      <c r="U62" s="179">
        <v>0.04</v>
      </c>
      <c r="V62" s="180" t="s">
        <v>192</v>
      </c>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4"/>
    </row>
    <row r="63" spans="1:52" ht="32.25" customHeight="1">
      <c r="A63" s="176"/>
      <c r="B63" s="176"/>
      <c r="C63" s="186"/>
      <c r="D63" s="184"/>
      <c r="E63" s="184"/>
      <c r="F63" s="84" t="s">
        <v>145</v>
      </c>
      <c r="G63" s="83">
        <v>0</v>
      </c>
      <c r="H63" s="83">
        <v>0</v>
      </c>
      <c r="I63" s="83">
        <v>0</v>
      </c>
      <c r="J63" s="83">
        <v>0</v>
      </c>
      <c r="K63" s="83">
        <v>0</v>
      </c>
      <c r="L63" s="77">
        <v>0</v>
      </c>
      <c r="M63" s="77">
        <v>0.25</v>
      </c>
      <c r="N63" s="83">
        <v>0</v>
      </c>
      <c r="O63" s="83">
        <v>0</v>
      </c>
      <c r="P63" s="83">
        <v>0</v>
      </c>
      <c r="Q63" s="83">
        <v>0</v>
      </c>
      <c r="R63" s="83">
        <v>0.75</v>
      </c>
      <c r="S63" s="72">
        <f t="shared" si="1"/>
        <v>1</v>
      </c>
      <c r="T63" s="187"/>
      <c r="U63" s="179"/>
      <c r="V63" s="182"/>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4"/>
    </row>
    <row r="64" spans="1:52" ht="32.25" customHeight="1">
      <c r="A64" s="176"/>
      <c r="B64" s="176"/>
      <c r="C64" s="185" t="s">
        <v>193</v>
      </c>
      <c r="D64" s="183" t="s">
        <v>142</v>
      </c>
      <c r="E64" s="184"/>
      <c r="F64" s="84" t="s">
        <v>143</v>
      </c>
      <c r="G64" s="77">
        <v>0</v>
      </c>
      <c r="H64" s="77">
        <v>0</v>
      </c>
      <c r="I64" s="77">
        <v>0</v>
      </c>
      <c r="J64" s="77">
        <v>0</v>
      </c>
      <c r="K64" s="77">
        <v>0</v>
      </c>
      <c r="L64" s="83">
        <v>0</v>
      </c>
      <c r="M64" s="83">
        <v>0</v>
      </c>
      <c r="N64" s="77">
        <v>0</v>
      </c>
      <c r="O64" s="77">
        <v>0</v>
      </c>
      <c r="P64" s="77">
        <v>0</v>
      </c>
      <c r="Q64" s="77">
        <v>0</v>
      </c>
      <c r="R64" s="77">
        <v>1</v>
      </c>
      <c r="S64" s="72">
        <f t="shared" si="1"/>
        <v>1</v>
      </c>
      <c r="T64" s="187"/>
      <c r="U64" s="179">
        <v>0.04</v>
      </c>
      <c r="V64" s="180" t="s">
        <v>194</v>
      </c>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4"/>
    </row>
    <row r="65" spans="1:52" ht="32.25" customHeight="1">
      <c r="A65" s="176"/>
      <c r="B65" s="176"/>
      <c r="C65" s="186"/>
      <c r="D65" s="184"/>
      <c r="E65" s="184"/>
      <c r="F65" s="84" t="s">
        <v>145</v>
      </c>
      <c r="G65" s="83">
        <v>0</v>
      </c>
      <c r="H65" s="83">
        <v>0</v>
      </c>
      <c r="I65" s="83">
        <v>0</v>
      </c>
      <c r="J65" s="83">
        <v>0</v>
      </c>
      <c r="K65" s="83">
        <v>0</v>
      </c>
      <c r="L65" s="77">
        <v>0</v>
      </c>
      <c r="M65" s="77">
        <v>0</v>
      </c>
      <c r="N65" s="83">
        <v>0</v>
      </c>
      <c r="O65" s="83">
        <v>0</v>
      </c>
      <c r="P65" s="83">
        <v>0</v>
      </c>
      <c r="Q65" s="83">
        <v>0</v>
      </c>
      <c r="R65" s="83">
        <v>1</v>
      </c>
      <c r="S65" s="72">
        <f t="shared" si="1"/>
        <v>1</v>
      </c>
      <c r="T65" s="187"/>
      <c r="U65" s="179"/>
      <c r="V65" s="182"/>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4"/>
    </row>
    <row r="66" spans="1:52" ht="32.25" customHeight="1">
      <c r="A66" s="176"/>
      <c r="B66" s="175" t="s">
        <v>195</v>
      </c>
      <c r="C66" s="185" t="s">
        <v>196</v>
      </c>
      <c r="D66" s="183" t="s">
        <v>142</v>
      </c>
      <c r="E66" s="184"/>
      <c r="F66" s="84" t="s">
        <v>143</v>
      </c>
      <c r="G66" s="77">
        <v>0.05</v>
      </c>
      <c r="H66" s="77">
        <v>0.05</v>
      </c>
      <c r="I66" s="77">
        <v>0.05</v>
      </c>
      <c r="J66" s="77">
        <v>0.05</v>
      </c>
      <c r="K66" s="77">
        <v>0.1</v>
      </c>
      <c r="L66" s="83">
        <v>0</v>
      </c>
      <c r="M66" s="83">
        <v>0</v>
      </c>
      <c r="N66" s="77">
        <v>0.1</v>
      </c>
      <c r="O66" s="77">
        <v>0.1</v>
      </c>
      <c r="P66" s="77">
        <v>0.1</v>
      </c>
      <c r="Q66" s="77">
        <v>0.1</v>
      </c>
      <c r="R66" s="77">
        <v>0.1</v>
      </c>
      <c r="S66" s="72">
        <f t="shared" si="1"/>
        <v>0.7999999999999999</v>
      </c>
      <c r="T66" s="187">
        <f>SUM(U66:U75)</f>
        <v>0.1</v>
      </c>
      <c r="U66" s="179">
        <v>0.02</v>
      </c>
      <c r="V66" s="180" t="s">
        <v>197</v>
      </c>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4"/>
    </row>
    <row r="67" spans="1:52" ht="32.25" customHeight="1">
      <c r="A67" s="176"/>
      <c r="B67" s="176"/>
      <c r="C67" s="186"/>
      <c r="D67" s="184"/>
      <c r="E67" s="184"/>
      <c r="F67" s="84" t="s">
        <v>145</v>
      </c>
      <c r="G67" s="83">
        <v>0.05</v>
      </c>
      <c r="H67" s="83">
        <v>0.05</v>
      </c>
      <c r="I67" s="83">
        <v>0.05</v>
      </c>
      <c r="J67" s="83">
        <v>0.05</v>
      </c>
      <c r="K67" s="83">
        <v>0.1</v>
      </c>
      <c r="L67" s="77">
        <v>0.1</v>
      </c>
      <c r="M67" s="77">
        <v>0.1</v>
      </c>
      <c r="N67" s="83">
        <v>0.1</v>
      </c>
      <c r="O67" s="83">
        <v>0.1</v>
      </c>
      <c r="P67" s="83">
        <v>0.1</v>
      </c>
      <c r="Q67" s="83">
        <v>0.1</v>
      </c>
      <c r="R67" s="83">
        <v>0.1</v>
      </c>
      <c r="S67" s="72">
        <f t="shared" si="1"/>
        <v>0.9999999999999999</v>
      </c>
      <c r="T67" s="187"/>
      <c r="U67" s="179"/>
      <c r="V67" s="181"/>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4"/>
    </row>
    <row r="68" spans="1:52" ht="32.25" customHeight="1">
      <c r="A68" s="176"/>
      <c r="B68" s="176"/>
      <c r="C68" s="185" t="s">
        <v>198</v>
      </c>
      <c r="D68" s="183" t="s">
        <v>142</v>
      </c>
      <c r="E68" s="184"/>
      <c r="F68" s="84" t="s">
        <v>143</v>
      </c>
      <c r="G68" s="77">
        <v>0.05</v>
      </c>
      <c r="H68" s="77">
        <v>0.05</v>
      </c>
      <c r="I68" s="77">
        <v>0.05</v>
      </c>
      <c r="J68" s="77">
        <v>0.05</v>
      </c>
      <c r="K68" s="77">
        <v>0.1</v>
      </c>
      <c r="L68" s="83">
        <v>0.1</v>
      </c>
      <c r="M68" s="83">
        <v>0.1</v>
      </c>
      <c r="N68" s="77">
        <v>0.1</v>
      </c>
      <c r="O68" s="77">
        <v>0.1</v>
      </c>
      <c r="P68" s="77">
        <v>0.1</v>
      </c>
      <c r="Q68" s="77">
        <v>0.1</v>
      </c>
      <c r="R68" s="77">
        <v>0.1</v>
      </c>
      <c r="S68" s="72">
        <f t="shared" si="1"/>
        <v>0.9999999999999999</v>
      </c>
      <c r="T68" s="187"/>
      <c r="U68" s="179">
        <v>0.02</v>
      </c>
      <c r="V68" s="180" t="s">
        <v>199</v>
      </c>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4"/>
    </row>
    <row r="69" spans="1:52" ht="32.25" customHeight="1">
      <c r="A69" s="176"/>
      <c r="B69" s="176"/>
      <c r="C69" s="186"/>
      <c r="D69" s="184"/>
      <c r="E69" s="184"/>
      <c r="F69" s="84" t="s">
        <v>145</v>
      </c>
      <c r="G69" s="83">
        <v>0.05</v>
      </c>
      <c r="H69" s="83">
        <v>0.05</v>
      </c>
      <c r="I69" s="83">
        <v>0.05</v>
      </c>
      <c r="J69" s="83">
        <v>0.05</v>
      </c>
      <c r="K69" s="83">
        <v>0.1</v>
      </c>
      <c r="L69" s="77">
        <v>0.1</v>
      </c>
      <c r="M69" s="77">
        <v>0.1</v>
      </c>
      <c r="N69" s="83">
        <v>0.1</v>
      </c>
      <c r="O69" s="83">
        <v>0.1</v>
      </c>
      <c r="P69" s="83">
        <v>0.1</v>
      </c>
      <c r="Q69" s="83">
        <v>0.1</v>
      </c>
      <c r="R69" s="83">
        <v>0.1</v>
      </c>
      <c r="S69" s="72">
        <f t="shared" si="1"/>
        <v>0.9999999999999999</v>
      </c>
      <c r="T69" s="187"/>
      <c r="U69" s="179"/>
      <c r="V69" s="181"/>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4"/>
    </row>
    <row r="70" spans="1:52" ht="32.25" customHeight="1">
      <c r="A70" s="176"/>
      <c r="B70" s="176"/>
      <c r="C70" s="185" t="s">
        <v>200</v>
      </c>
      <c r="D70" s="183" t="s">
        <v>142</v>
      </c>
      <c r="E70" s="184"/>
      <c r="F70" s="84" t="s">
        <v>143</v>
      </c>
      <c r="G70" s="77">
        <v>0.05</v>
      </c>
      <c r="H70" s="77">
        <v>0.05</v>
      </c>
      <c r="I70" s="77">
        <v>0.05</v>
      </c>
      <c r="J70" s="77">
        <v>0.05</v>
      </c>
      <c r="K70" s="77">
        <v>0.1</v>
      </c>
      <c r="L70" s="83">
        <v>0.1</v>
      </c>
      <c r="M70" s="83">
        <v>0.1</v>
      </c>
      <c r="N70" s="77">
        <v>0.1</v>
      </c>
      <c r="O70" s="77">
        <v>0.1</v>
      </c>
      <c r="P70" s="77">
        <v>0.1</v>
      </c>
      <c r="Q70" s="77">
        <v>0.1</v>
      </c>
      <c r="R70" s="77">
        <v>0.1</v>
      </c>
      <c r="S70" s="72">
        <f t="shared" si="1"/>
        <v>0.9999999999999999</v>
      </c>
      <c r="T70" s="187"/>
      <c r="U70" s="179">
        <v>0.02</v>
      </c>
      <c r="V70" s="180" t="s">
        <v>201</v>
      </c>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4"/>
    </row>
    <row r="71" spans="1:52" ht="32.25" customHeight="1">
      <c r="A71" s="176"/>
      <c r="B71" s="176"/>
      <c r="C71" s="186"/>
      <c r="D71" s="184"/>
      <c r="E71" s="184"/>
      <c r="F71" s="84" t="s">
        <v>145</v>
      </c>
      <c r="G71" s="83">
        <v>0.05</v>
      </c>
      <c r="H71" s="83">
        <v>0.05</v>
      </c>
      <c r="I71" s="83">
        <v>0.05</v>
      </c>
      <c r="J71" s="83">
        <v>0.05</v>
      </c>
      <c r="K71" s="83">
        <v>0.1</v>
      </c>
      <c r="L71" s="77">
        <v>0.1</v>
      </c>
      <c r="M71" s="77">
        <v>0.1</v>
      </c>
      <c r="N71" s="83">
        <v>0.1</v>
      </c>
      <c r="O71" s="83">
        <v>0.1</v>
      </c>
      <c r="P71" s="83">
        <v>0.1</v>
      </c>
      <c r="Q71" s="83">
        <v>0.1</v>
      </c>
      <c r="R71" s="83">
        <v>0.1</v>
      </c>
      <c r="S71" s="72">
        <f t="shared" si="1"/>
        <v>0.9999999999999999</v>
      </c>
      <c r="T71" s="187"/>
      <c r="U71" s="179"/>
      <c r="V71" s="181"/>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4"/>
    </row>
    <row r="72" spans="1:52" ht="32.25" customHeight="1">
      <c r="A72" s="176"/>
      <c r="B72" s="176"/>
      <c r="C72" s="185" t="s">
        <v>202</v>
      </c>
      <c r="D72" s="183" t="s">
        <v>142</v>
      </c>
      <c r="E72" s="184"/>
      <c r="F72" s="84" t="s">
        <v>143</v>
      </c>
      <c r="G72" s="77">
        <v>0.05</v>
      </c>
      <c r="H72" s="77">
        <v>0.05</v>
      </c>
      <c r="I72" s="77">
        <v>0.05</v>
      </c>
      <c r="J72" s="77">
        <v>0.05</v>
      </c>
      <c r="K72" s="77">
        <v>0.1</v>
      </c>
      <c r="L72" s="83">
        <v>0.1</v>
      </c>
      <c r="M72" s="83">
        <v>0.1</v>
      </c>
      <c r="N72" s="77">
        <v>0.1</v>
      </c>
      <c r="O72" s="77">
        <v>0.1</v>
      </c>
      <c r="P72" s="77">
        <v>0.1</v>
      </c>
      <c r="Q72" s="77">
        <v>0.1</v>
      </c>
      <c r="R72" s="77">
        <v>0.1</v>
      </c>
      <c r="S72" s="72">
        <f aca="true" t="shared" si="2" ref="S72:S79">SUM(G72:R72)</f>
        <v>0.9999999999999999</v>
      </c>
      <c r="T72" s="187"/>
      <c r="U72" s="179">
        <v>0.02</v>
      </c>
      <c r="V72" s="180" t="s">
        <v>203</v>
      </c>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4"/>
    </row>
    <row r="73" spans="1:52" ht="32.25" customHeight="1">
      <c r="A73" s="176"/>
      <c r="B73" s="176"/>
      <c r="C73" s="186"/>
      <c r="D73" s="184"/>
      <c r="E73" s="184"/>
      <c r="F73" s="84" t="s">
        <v>145</v>
      </c>
      <c r="G73" s="83">
        <v>0.05</v>
      </c>
      <c r="H73" s="83">
        <v>0.05</v>
      </c>
      <c r="I73" s="83">
        <v>0.05</v>
      </c>
      <c r="J73" s="83">
        <v>0.05</v>
      </c>
      <c r="K73" s="83">
        <v>0.1</v>
      </c>
      <c r="L73" s="77">
        <v>0.1</v>
      </c>
      <c r="M73" s="77">
        <v>0.1</v>
      </c>
      <c r="N73" s="83">
        <v>0.1</v>
      </c>
      <c r="O73" s="83">
        <v>0.1</v>
      </c>
      <c r="P73" s="83">
        <v>0.1</v>
      </c>
      <c r="Q73" s="83">
        <v>0.1</v>
      </c>
      <c r="R73" s="83">
        <v>0.1</v>
      </c>
      <c r="S73" s="72">
        <f t="shared" si="2"/>
        <v>0.9999999999999999</v>
      </c>
      <c r="T73" s="187"/>
      <c r="U73" s="179"/>
      <c r="V73" s="181"/>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4"/>
    </row>
    <row r="74" spans="1:52" ht="32.25" customHeight="1">
      <c r="A74" s="176"/>
      <c r="B74" s="176"/>
      <c r="C74" s="185" t="s">
        <v>204</v>
      </c>
      <c r="D74" s="183" t="s">
        <v>142</v>
      </c>
      <c r="E74" s="184"/>
      <c r="F74" s="84" t="s">
        <v>143</v>
      </c>
      <c r="G74" s="77">
        <v>0.05</v>
      </c>
      <c r="H74" s="77">
        <v>0.05</v>
      </c>
      <c r="I74" s="77">
        <v>0.05</v>
      </c>
      <c r="J74" s="77">
        <v>0.05</v>
      </c>
      <c r="K74" s="77">
        <v>0.1</v>
      </c>
      <c r="L74" s="83">
        <v>0.1</v>
      </c>
      <c r="M74" s="83">
        <v>0.1</v>
      </c>
      <c r="N74" s="77">
        <v>0.1</v>
      </c>
      <c r="O74" s="77">
        <v>0.1</v>
      </c>
      <c r="P74" s="77">
        <v>0.1</v>
      </c>
      <c r="Q74" s="77">
        <v>0.1</v>
      </c>
      <c r="R74" s="77">
        <v>0.1</v>
      </c>
      <c r="S74" s="72">
        <f t="shared" si="2"/>
        <v>0.9999999999999999</v>
      </c>
      <c r="T74" s="187"/>
      <c r="U74" s="179">
        <v>0.02</v>
      </c>
      <c r="V74" s="180" t="s">
        <v>205</v>
      </c>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4"/>
    </row>
    <row r="75" spans="1:52" ht="32.25" customHeight="1">
      <c r="A75" s="176"/>
      <c r="B75" s="176"/>
      <c r="C75" s="186"/>
      <c r="D75" s="184"/>
      <c r="E75" s="184"/>
      <c r="F75" s="84" t="s">
        <v>145</v>
      </c>
      <c r="G75" s="83">
        <v>0.05</v>
      </c>
      <c r="H75" s="83">
        <v>0.05</v>
      </c>
      <c r="I75" s="83">
        <v>0.05</v>
      </c>
      <c r="J75" s="83">
        <v>0.05</v>
      </c>
      <c r="K75" s="83">
        <v>0.1</v>
      </c>
      <c r="L75" s="77">
        <v>0.1</v>
      </c>
      <c r="M75" s="77">
        <v>0.1</v>
      </c>
      <c r="N75" s="83">
        <v>0.1</v>
      </c>
      <c r="O75" s="83">
        <v>0.1</v>
      </c>
      <c r="P75" s="83">
        <v>0.1</v>
      </c>
      <c r="Q75" s="83">
        <v>0.1</v>
      </c>
      <c r="R75" s="83">
        <v>0.1</v>
      </c>
      <c r="S75" s="72">
        <f t="shared" si="2"/>
        <v>0.9999999999999999</v>
      </c>
      <c r="T75" s="187"/>
      <c r="U75" s="179"/>
      <c r="V75" s="181"/>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4"/>
    </row>
    <row r="76" spans="1:52" ht="32.25" customHeight="1">
      <c r="A76" s="176"/>
      <c r="B76" s="175" t="s">
        <v>109</v>
      </c>
      <c r="C76" s="185" t="s">
        <v>206</v>
      </c>
      <c r="D76" s="183" t="s">
        <v>142</v>
      </c>
      <c r="E76" s="184"/>
      <c r="F76" s="84" t="s">
        <v>143</v>
      </c>
      <c r="G76" s="77">
        <v>0.09</v>
      </c>
      <c r="H76" s="77">
        <v>0.09</v>
      </c>
      <c r="I76" s="77">
        <v>0.09</v>
      </c>
      <c r="J76" s="77">
        <v>0.09</v>
      </c>
      <c r="K76" s="77">
        <v>0.09</v>
      </c>
      <c r="L76" s="83">
        <v>0.09</v>
      </c>
      <c r="M76" s="83">
        <v>0.09</v>
      </c>
      <c r="N76" s="77">
        <v>0.09</v>
      </c>
      <c r="O76" s="77">
        <v>0.09</v>
      </c>
      <c r="P76" s="77">
        <v>0.09</v>
      </c>
      <c r="Q76" s="77">
        <v>0.05</v>
      </c>
      <c r="R76" s="77">
        <v>0.05</v>
      </c>
      <c r="S76" s="72">
        <f t="shared" si="2"/>
        <v>0.9999999999999999</v>
      </c>
      <c r="T76" s="187">
        <f>SUM(U76:U93)</f>
        <v>0.19999999999999996</v>
      </c>
      <c r="U76" s="179">
        <v>0.01</v>
      </c>
      <c r="V76" s="181" t="s">
        <v>327</v>
      </c>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4"/>
    </row>
    <row r="77" spans="1:52" ht="32.25" customHeight="1">
      <c r="A77" s="176"/>
      <c r="B77" s="176"/>
      <c r="C77" s="186"/>
      <c r="D77" s="184"/>
      <c r="E77" s="184"/>
      <c r="F77" s="84" t="s">
        <v>145</v>
      </c>
      <c r="G77" s="83">
        <v>0.09</v>
      </c>
      <c r="H77" s="83">
        <v>0.09</v>
      </c>
      <c r="I77" s="83">
        <v>0.09</v>
      </c>
      <c r="J77" s="83">
        <v>0</v>
      </c>
      <c r="K77" s="83">
        <v>0</v>
      </c>
      <c r="L77" s="83">
        <v>0</v>
      </c>
      <c r="M77" s="77">
        <v>0.09</v>
      </c>
      <c r="N77" s="83">
        <v>0.09</v>
      </c>
      <c r="O77" s="83">
        <v>0.09</v>
      </c>
      <c r="P77" s="83">
        <v>0.36</v>
      </c>
      <c r="Q77" s="83">
        <v>0.05</v>
      </c>
      <c r="R77" s="83">
        <v>0.05</v>
      </c>
      <c r="S77" s="72">
        <f t="shared" si="2"/>
        <v>1</v>
      </c>
      <c r="T77" s="187"/>
      <c r="U77" s="179"/>
      <c r="V77" s="182"/>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4"/>
    </row>
    <row r="78" spans="1:52" ht="32.25" customHeight="1">
      <c r="A78" s="176"/>
      <c r="B78" s="176"/>
      <c r="C78" s="185" t="s">
        <v>207</v>
      </c>
      <c r="D78" s="183" t="s">
        <v>142</v>
      </c>
      <c r="E78" s="184"/>
      <c r="F78" s="84" t="s">
        <v>143</v>
      </c>
      <c r="G78" s="77">
        <v>0.05</v>
      </c>
      <c r="H78" s="77">
        <v>0.05</v>
      </c>
      <c r="I78" s="77">
        <v>0.05</v>
      </c>
      <c r="J78" s="77">
        <v>0.05</v>
      </c>
      <c r="K78" s="77">
        <v>0.05</v>
      </c>
      <c r="L78" s="77">
        <v>0.05</v>
      </c>
      <c r="M78" s="83">
        <v>0.1</v>
      </c>
      <c r="N78" s="77">
        <v>0.2</v>
      </c>
      <c r="O78" s="77">
        <v>0.1</v>
      </c>
      <c r="P78" s="77">
        <v>0.1</v>
      </c>
      <c r="Q78" s="77">
        <v>0.1</v>
      </c>
      <c r="R78" s="77">
        <v>0.1</v>
      </c>
      <c r="S78" s="72">
        <f t="shared" si="2"/>
        <v>1</v>
      </c>
      <c r="T78" s="187"/>
      <c r="U78" s="179">
        <v>0.01</v>
      </c>
      <c r="V78" s="181" t="s">
        <v>328</v>
      </c>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4"/>
    </row>
    <row r="79" spans="1:52" ht="32.25" customHeight="1">
      <c r="A79" s="176"/>
      <c r="B79" s="176"/>
      <c r="C79" s="186"/>
      <c r="D79" s="184"/>
      <c r="E79" s="184"/>
      <c r="F79" s="84" t="s">
        <v>145</v>
      </c>
      <c r="G79" s="83">
        <v>0.05</v>
      </c>
      <c r="H79" s="83">
        <v>0.05</v>
      </c>
      <c r="I79" s="83">
        <v>0.05</v>
      </c>
      <c r="J79" s="83">
        <v>0</v>
      </c>
      <c r="K79" s="83">
        <v>0</v>
      </c>
      <c r="L79" s="83">
        <v>0</v>
      </c>
      <c r="M79" s="77">
        <v>0.05</v>
      </c>
      <c r="N79" s="83">
        <v>0.2</v>
      </c>
      <c r="O79" s="83">
        <v>0.05</v>
      </c>
      <c r="P79" s="83">
        <v>0.075</v>
      </c>
      <c r="Q79" s="83">
        <v>0.075</v>
      </c>
      <c r="R79" s="83">
        <v>0.4</v>
      </c>
      <c r="S79" s="72">
        <f t="shared" si="2"/>
        <v>1</v>
      </c>
      <c r="T79" s="187"/>
      <c r="U79" s="179"/>
      <c r="V79" s="182"/>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4"/>
    </row>
    <row r="80" spans="1:52" ht="32.25" customHeight="1">
      <c r="A80" s="176"/>
      <c r="B80" s="176"/>
      <c r="C80" s="185" t="s">
        <v>208</v>
      </c>
      <c r="D80" s="183" t="s">
        <v>142</v>
      </c>
      <c r="E80" s="184"/>
      <c r="F80" s="84" t="s">
        <v>143</v>
      </c>
      <c r="G80" s="77">
        <v>0.083</v>
      </c>
      <c r="H80" s="77">
        <v>0.084</v>
      </c>
      <c r="I80" s="77">
        <v>0.083</v>
      </c>
      <c r="J80" s="77">
        <v>0.083</v>
      </c>
      <c r="K80" s="77">
        <v>0.084</v>
      </c>
      <c r="L80" s="83">
        <v>0.084</v>
      </c>
      <c r="M80" s="83">
        <v>0.083</v>
      </c>
      <c r="N80" s="83">
        <v>0.083</v>
      </c>
      <c r="O80" s="77">
        <v>0.083</v>
      </c>
      <c r="P80" s="77">
        <v>0.083</v>
      </c>
      <c r="Q80" s="77">
        <v>0.083</v>
      </c>
      <c r="R80" s="77">
        <v>0.083</v>
      </c>
      <c r="S80" s="72">
        <v>0.9999999999999998</v>
      </c>
      <c r="T80" s="187"/>
      <c r="U80" s="179">
        <v>0.04</v>
      </c>
      <c r="V80" s="181" t="s">
        <v>336</v>
      </c>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4"/>
    </row>
    <row r="81" spans="1:52" ht="32.25" customHeight="1">
      <c r="A81" s="176"/>
      <c r="B81" s="176"/>
      <c r="C81" s="186"/>
      <c r="D81" s="184"/>
      <c r="E81" s="184"/>
      <c r="F81" s="84" t="s">
        <v>145</v>
      </c>
      <c r="G81" s="83">
        <v>0.083</v>
      </c>
      <c r="H81" s="83">
        <v>0.084</v>
      </c>
      <c r="I81" s="83">
        <v>0.083</v>
      </c>
      <c r="J81" s="83">
        <v>0</v>
      </c>
      <c r="K81" s="83">
        <v>0</v>
      </c>
      <c r="L81" s="83">
        <v>0</v>
      </c>
      <c r="M81" s="77">
        <v>0.083</v>
      </c>
      <c r="N81" s="83">
        <v>0.084</v>
      </c>
      <c r="O81" s="83">
        <v>0.083</v>
      </c>
      <c r="P81" s="83">
        <v>0.083</v>
      </c>
      <c r="Q81" s="83">
        <v>0.084</v>
      </c>
      <c r="R81" s="83">
        <v>0.333</v>
      </c>
      <c r="S81" s="72">
        <f aca="true" t="shared" si="3" ref="S81:S93">SUM(G81:R81)</f>
        <v>1</v>
      </c>
      <c r="T81" s="187"/>
      <c r="U81" s="179"/>
      <c r="V81" s="182"/>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4"/>
    </row>
    <row r="82" spans="1:52" ht="32.25" customHeight="1">
      <c r="A82" s="176"/>
      <c r="B82" s="176"/>
      <c r="C82" s="185" t="s">
        <v>209</v>
      </c>
      <c r="D82" s="183" t="s">
        <v>142</v>
      </c>
      <c r="E82" s="184"/>
      <c r="F82" s="84" t="s">
        <v>143</v>
      </c>
      <c r="G82" s="77">
        <v>0.083</v>
      </c>
      <c r="H82" s="77">
        <v>0.084</v>
      </c>
      <c r="I82" s="77">
        <v>0.083</v>
      </c>
      <c r="J82" s="77">
        <v>0.083</v>
      </c>
      <c r="K82" s="77">
        <v>0.084</v>
      </c>
      <c r="L82" s="83">
        <v>0.083</v>
      </c>
      <c r="M82" s="83">
        <v>0.083</v>
      </c>
      <c r="N82" s="77">
        <v>0.084</v>
      </c>
      <c r="O82" s="77">
        <v>0.083</v>
      </c>
      <c r="P82" s="77">
        <v>0.083</v>
      </c>
      <c r="Q82" s="77">
        <v>0.084</v>
      </c>
      <c r="R82" s="77">
        <v>0.083</v>
      </c>
      <c r="S82" s="72">
        <f t="shared" si="3"/>
        <v>0.9999999999999998</v>
      </c>
      <c r="T82" s="187"/>
      <c r="U82" s="179">
        <v>0.02</v>
      </c>
      <c r="V82" s="181" t="s">
        <v>329</v>
      </c>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4"/>
    </row>
    <row r="83" spans="1:52" ht="32.25" customHeight="1">
      <c r="A83" s="176"/>
      <c r="B83" s="176"/>
      <c r="C83" s="186"/>
      <c r="D83" s="184"/>
      <c r="E83" s="184"/>
      <c r="F83" s="84" t="s">
        <v>145</v>
      </c>
      <c r="G83" s="83">
        <v>0.083</v>
      </c>
      <c r="H83" s="83">
        <v>0.084</v>
      </c>
      <c r="I83" s="83">
        <v>0.083</v>
      </c>
      <c r="J83" s="83">
        <v>0</v>
      </c>
      <c r="K83" s="83">
        <v>0</v>
      </c>
      <c r="L83" s="83">
        <v>0</v>
      </c>
      <c r="M83" s="77">
        <v>0.083</v>
      </c>
      <c r="N83" s="83">
        <v>0.084</v>
      </c>
      <c r="O83" s="83">
        <v>0.083</v>
      </c>
      <c r="P83" s="83">
        <v>0.083</v>
      </c>
      <c r="Q83" s="83">
        <v>0.084</v>
      </c>
      <c r="R83" s="83">
        <v>0.333</v>
      </c>
      <c r="S83" s="72">
        <f t="shared" si="3"/>
        <v>1</v>
      </c>
      <c r="T83" s="187"/>
      <c r="U83" s="179"/>
      <c r="V83" s="182"/>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4"/>
    </row>
    <row r="84" spans="1:52" ht="32.25" customHeight="1">
      <c r="A84" s="176"/>
      <c r="B84" s="176"/>
      <c r="C84" s="185" t="s">
        <v>210</v>
      </c>
      <c r="D84" s="183" t="s">
        <v>142</v>
      </c>
      <c r="E84" s="184"/>
      <c r="F84" s="84" t="s">
        <v>143</v>
      </c>
      <c r="G84" s="77">
        <v>0.083</v>
      </c>
      <c r="H84" s="77">
        <v>0.084</v>
      </c>
      <c r="I84" s="77">
        <v>0.083</v>
      </c>
      <c r="J84" s="77">
        <v>0.083</v>
      </c>
      <c r="K84" s="77">
        <v>0.084</v>
      </c>
      <c r="L84" s="83">
        <v>0.083</v>
      </c>
      <c r="M84" s="83">
        <v>0.083</v>
      </c>
      <c r="N84" s="77">
        <v>0.084</v>
      </c>
      <c r="O84" s="77">
        <v>0.083</v>
      </c>
      <c r="P84" s="77">
        <v>0.083</v>
      </c>
      <c r="Q84" s="77">
        <v>0.084</v>
      </c>
      <c r="R84" s="77">
        <v>0.083</v>
      </c>
      <c r="S84" s="72">
        <f>SUM(G84:R84)</f>
        <v>0.9999999999999998</v>
      </c>
      <c r="T84" s="187"/>
      <c r="U84" s="179">
        <v>0.04</v>
      </c>
      <c r="V84" s="181" t="s">
        <v>330</v>
      </c>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4"/>
    </row>
    <row r="85" spans="1:52" ht="32.25" customHeight="1">
      <c r="A85" s="176"/>
      <c r="B85" s="176"/>
      <c r="C85" s="186"/>
      <c r="D85" s="184"/>
      <c r="E85" s="184"/>
      <c r="F85" s="84" t="s">
        <v>145</v>
      </c>
      <c r="G85" s="83">
        <v>0.083</v>
      </c>
      <c r="H85" s="83">
        <v>0.084</v>
      </c>
      <c r="I85" s="83">
        <v>0.083</v>
      </c>
      <c r="J85" s="83">
        <v>0</v>
      </c>
      <c r="K85" s="83">
        <v>0</v>
      </c>
      <c r="L85" s="83">
        <v>0</v>
      </c>
      <c r="M85" s="77">
        <v>0.083</v>
      </c>
      <c r="N85" s="83">
        <v>0.084</v>
      </c>
      <c r="O85" s="83">
        <v>0.083</v>
      </c>
      <c r="P85" s="83">
        <v>0.083</v>
      </c>
      <c r="Q85" s="83">
        <v>0.084</v>
      </c>
      <c r="R85" s="83">
        <v>0.333</v>
      </c>
      <c r="S85" s="72">
        <f t="shared" si="3"/>
        <v>1</v>
      </c>
      <c r="T85" s="187"/>
      <c r="U85" s="179"/>
      <c r="V85" s="181"/>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4"/>
    </row>
    <row r="86" spans="1:52" ht="32.25" customHeight="1">
      <c r="A86" s="176"/>
      <c r="B86" s="176"/>
      <c r="C86" s="185" t="s">
        <v>211</v>
      </c>
      <c r="D86" s="183" t="s">
        <v>142</v>
      </c>
      <c r="E86" s="184"/>
      <c r="F86" s="84" t="s">
        <v>143</v>
      </c>
      <c r="G86" s="77">
        <v>0.08</v>
      </c>
      <c r="H86" s="77">
        <v>0.09</v>
      </c>
      <c r="I86" s="77">
        <v>0.08</v>
      </c>
      <c r="J86" s="77">
        <v>0.08</v>
      </c>
      <c r="K86" s="77">
        <v>0.08</v>
      </c>
      <c r="L86" s="77">
        <v>0.08</v>
      </c>
      <c r="M86" s="77">
        <v>0.08</v>
      </c>
      <c r="N86" s="77">
        <v>0.08</v>
      </c>
      <c r="O86" s="77">
        <v>0.08</v>
      </c>
      <c r="P86" s="77">
        <v>0.09</v>
      </c>
      <c r="Q86" s="77">
        <v>0.09</v>
      </c>
      <c r="R86" s="77">
        <v>0.09</v>
      </c>
      <c r="S86" s="72">
        <f t="shared" si="3"/>
        <v>0.9999999999999999</v>
      </c>
      <c r="T86" s="187"/>
      <c r="U86" s="179">
        <v>0.02</v>
      </c>
      <c r="V86" s="181" t="s">
        <v>332</v>
      </c>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4"/>
    </row>
    <row r="87" spans="1:52" ht="32.25" customHeight="1">
      <c r="A87" s="176"/>
      <c r="B87" s="176"/>
      <c r="C87" s="186"/>
      <c r="D87" s="184"/>
      <c r="E87" s="184"/>
      <c r="F87" s="84" t="s">
        <v>145</v>
      </c>
      <c r="G87" s="83">
        <v>0.08</v>
      </c>
      <c r="H87" s="83">
        <v>0.09</v>
      </c>
      <c r="I87" s="83">
        <v>0.08</v>
      </c>
      <c r="J87" s="83">
        <v>0</v>
      </c>
      <c r="K87" s="83">
        <v>0</v>
      </c>
      <c r="L87" s="83">
        <v>0</v>
      </c>
      <c r="M87" s="77">
        <v>0.08</v>
      </c>
      <c r="N87" s="83">
        <v>0.08</v>
      </c>
      <c r="O87" s="83">
        <v>0.08</v>
      </c>
      <c r="P87" s="83">
        <v>0.09</v>
      </c>
      <c r="Q87" s="83">
        <v>0.09</v>
      </c>
      <c r="R87" s="83">
        <v>0.33</v>
      </c>
      <c r="S87" s="72">
        <f t="shared" si="3"/>
        <v>1</v>
      </c>
      <c r="T87" s="187"/>
      <c r="U87" s="179"/>
      <c r="V87" s="181"/>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4"/>
    </row>
    <row r="88" spans="1:52" ht="32.25" customHeight="1">
      <c r="A88" s="176"/>
      <c r="B88" s="176"/>
      <c r="C88" s="185" t="s">
        <v>212</v>
      </c>
      <c r="D88" s="183" t="s">
        <v>142</v>
      </c>
      <c r="E88" s="184"/>
      <c r="F88" s="84" t="s">
        <v>143</v>
      </c>
      <c r="G88" s="77">
        <v>0.08</v>
      </c>
      <c r="H88" s="77">
        <v>0.09</v>
      </c>
      <c r="I88" s="77">
        <v>0.08</v>
      </c>
      <c r="J88" s="77">
        <v>0.08</v>
      </c>
      <c r="K88" s="77">
        <v>0.08</v>
      </c>
      <c r="L88" s="83">
        <v>0.08</v>
      </c>
      <c r="M88" s="83">
        <v>0.08</v>
      </c>
      <c r="N88" s="77">
        <v>0.08</v>
      </c>
      <c r="O88" s="77">
        <v>0.08</v>
      </c>
      <c r="P88" s="77">
        <v>0.09</v>
      </c>
      <c r="Q88" s="77">
        <v>0.09</v>
      </c>
      <c r="R88" s="77">
        <v>0.09</v>
      </c>
      <c r="S88" s="72">
        <f t="shared" si="3"/>
        <v>0.9999999999999999</v>
      </c>
      <c r="T88" s="187"/>
      <c r="U88" s="179">
        <v>0.02</v>
      </c>
      <c r="V88" s="181" t="s">
        <v>335</v>
      </c>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4"/>
    </row>
    <row r="89" spans="1:52" ht="32.25" customHeight="1">
      <c r="A89" s="176"/>
      <c r="B89" s="176"/>
      <c r="C89" s="186"/>
      <c r="D89" s="184"/>
      <c r="E89" s="184"/>
      <c r="F89" s="84" t="s">
        <v>145</v>
      </c>
      <c r="G89" s="83">
        <v>0.08</v>
      </c>
      <c r="H89" s="83">
        <v>0.09</v>
      </c>
      <c r="I89" s="83">
        <v>0.08</v>
      </c>
      <c r="J89" s="83">
        <v>0</v>
      </c>
      <c r="K89" s="83">
        <v>0</v>
      </c>
      <c r="L89" s="83">
        <v>0</v>
      </c>
      <c r="M89" s="77">
        <v>0.08</v>
      </c>
      <c r="N89" s="83">
        <v>0.08</v>
      </c>
      <c r="O89" s="83">
        <v>0.08</v>
      </c>
      <c r="P89" s="83">
        <v>0.09</v>
      </c>
      <c r="Q89" s="83">
        <v>0.09</v>
      </c>
      <c r="R89" s="83">
        <v>0.33</v>
      </c>
      <c r="S89" s="72">
        <f t="shared" si="3"/>
        <v>1</v>
      </c>
      <c r="T89" s="187"/>
      <c r="U89" s="179"/>
      <c r="V89" s="182"/>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4"/>
    </row>
    <row r="90" spans="1:52" ht="32.25" customHeight="1">
      <c r="A90" s="176"/>
      <c r="B90" s="176"/>
      <c r="C90" s="185" t="s">
        <v>213</v>
      </c>
      <c r="D90" s="183" t="s">
        <v>142</v>
      </c>
      <c r="E90" s="184"/>
      <c r="F90" s="84" t="s">
        <v>143</v>
      </c>
      <c r="G90" s="77">
        <v>0.08</v>
      </c>
      <c r="H90" s="77">
        <v>0.08</v>
      </c>
      <c r="I90" s="77">
        <v>0.08</v>
      </c>
      <c r="J90" s="77">
        <v>0.08</v>
      </c>
      <c r="K90" s="77">
        <v>0.08</v>
      </c>
      <c r="L90" s="83">
        <v>0.08</v>
      </c>
      <c r="M90" s="83">
        <v>0.08</v>
      </c>
      <c r="N90" s="77">
        <v>0.08</v>
      </c>
      <c r="O90" s="77">
        <v>0.08</v>
      </c>
      <c r="P90" s="77">
        <v>0.08</v>
      </c>
      <c r="Q90" s="77">
        <v>0.08</v>
      </c>
      <c r="R90" s="77">
        <v>0.12</v>
      </c>
      <c r="S90" s="72">
        <f t="shared" si="3"/>
        <v>0.9999999999999999</v>
      </c>
      <c r="T90" s="187"/>
      <c r="U90" s="179">
        <v>0.02</v>
      </c>
      <c r="V90" s="181" t="s">
        <v>331</v>
      </c>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4"/>
    </row>
    <row r="91" spans="1:52" ht="32.25" customHeight="1">
      <c r="A91" s="176"/>
      <c r="B91" s="176"/>
      <c r="C91" s="186"/>
      <c r="D91" s="184"/>
      <c r="E91" s="184"/>
      <c r="F91" s="84" t="s">
        <v>145</v>
      </c>
      <c r="G91" s="83">
        <v>0.08</v>
      </c>
      <c r="H91" s="83">
        <v>0.09</v>
      </c>
      <c r="I91" s="83">
        <v>0.08</v>
      </c>
      <c r="J91" s="83">
        <v>0</v>
      </c>
      <c r="K91" s="83">
        <v>0</v>
      </c>
      <c r="L91" s="83">
        <v>0</v>
      </c>
      <c r="M91" s="77">
        <v>0.08</v>
      </c>
      <c r="N91" s="83">
        <v>0.08</v>
      </c>
      <c r="O91" s="83">
        <v>0.08</v>
      </c>
      <c r="P91" s="83">
        <v>0.08</v>
      </c>
      <c r="Q91" s="83">
        <v>0.08</v>
      </c>
      <c r="R91" s="83">
        <v>0.35</v>
      </c>
      <c r="S91" s="72">
        <f t="shared" si="3"/>
        <v>1</v>
      </c>
      <c r="T91" s="187"/>
      <c r="U91" s="179"/>
      <c r="V91" s="182"/>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4"/>
    </row>
    <row r="92" spans="1:52" ht="32.25" customHeight="1">
      <c r="A92" s="176"/>
      <c r="B92" s="176"/>
      <c r="C92" s="185" t="s">
        <v>214</v>
      </c>
      <c r="D92" s="183" t="s">
        <v>142</v>
      </c>
      <c r="E92" s="184"/>
      <c r="F92" s="84" t="s">
        <v>143</v>
      </c>
      <c r="G92" s="77">
        <v>0.08</v>
      </c>
      <c r="H92" s="77">
        <v>0.09</v>
      </c>
      <c r="I92" s="77">
        <v>0.08</v>
      </c>
      <c r="J92" s="77">
        <v>0.08</v>
      </c>
      <c r="K92" s="77">
        <v>0.08</v>
      </c>
      <c r="L92" s="83">
        <v>0.08</v>
      </c>
      <c r="M92" s="83">
        <v>0.08</v>
      </c>
      <c r="N92" s="77">
        <v>0.08</v>
      </c>
      <c r="O92" s="77">
        <v>0.08</v>
      </c>
      <c r="P92" s="77">
        <v>0.09</v>
      </c>
      <c r="Q92" s="77">
        <v>0.09</v>
      </c>
      <c r="R92" s="77">
        <v>0.09</v>
      </c>
      <c r="S92" s="72">
        <f t="shared" si="3"/>
        <v>0.9999999999999999</v>
      </c>
      <c r="T92" s="187"/>
      <c r="U92" s="179">
        <v>0.02</v>
      </c>
      <c r="V92" s="181" t="s">
        <v>333</v>
      </c>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4"/>
    </row>
    <row r="93" spans="1:52" ht="32.25" customHeight="1">
      <c r="A93" s="176"/>
      <c r="B93" s="176"/>
      <c r="C93" s="186"/>
      <c r="D93" s="184"/>
      <c r="E93" s="184"/>
      <c r="F93" s="84" t="s">
        <v>145</v>
      </c>
      <c r="G93" s="83">
        <v>0.08</v>
      </c>
      <c r="H93" s="83">
        <v>0.09</v>
      </c>
      <c r="I93" s="83">
        <v>0.08</v>
      </c>
      <c r="J93" s="83">
        <v>0</v>
      </c>
      <c r="K93" s="83">
        <v>0</v>
      </c>
      <c r="L93" s="83">
        <v>0</v>
      </c>
      <c r="M93" s="77">
        <v>0.08</v>
      </c>
      <c r="N93" s="83">
        <v>0.08</v>
      </c>
      <c r="O93" s="83">
        <v>0.08</v>
      </c>
      <c r="P93" s="83">
        <v>0.09</v>
      </c>
      <c r="Q93" s="83">
        <v>0.09</v>
      </c>
      <c r="R93" s="83">
        <v>0.33</v>
      </c>
      <c r="S93" s="72">
        <f t="shared" si="3"/>
        <v>1</v>
      </c>
      <c r="T93" s="187"/>
      <c r="U93" s="179"/>
      <c r="V93" s="181"/>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4"/>
    </row>
    <row r="94" spans="1:52" ht="15.75" customHeight="1">
      <c r="A94" s="93" t="s">
        <v>215</v>
      </c>
      <c r="B94" s="94"/>
      <c r="C94" s="85"/>
      <c r="D94" s="85"/>
      <c r="E94" s="85"/>
      <c r="F94" s="85"/>
      <c r="G94" s="85"/>
      <c r="H94" s="85"/>
      <c r="I94" s="85"/>
      <c r="J94" s="85"/>
      <c r="K94" s="85"/>
      <c r="L94" s="83"/>
      <c r="M94" s="83"/>
      <c r="N94" s="85"/>
      <c r="O94" s="85"/>
      <c r="P94" s="85"/>
      <c r="Q94" s="85"/>
      <c r="R94" s="85"/>
      <c r="S94" s="85"/>
      <c r="T94" s="86">
        <f>SUM(T8:T93)</f>
        <v>0.9999999999999999</v>
      </c>
      <c r="U94" s="86">
        <f>SUM(U8:U93)</f>
        <v>1.0000000000000004</v>
      </c>
      <c r="V94" s="87"/>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4"/>
    </row>
    <row r="95" spans="1:52" ht="15" customHeight="1">
      <c r="A95" s="66" t="s">
        <v>64</v>
      </c>
      <c r="B95" s="67"/>
      <c r="C95" s="88"/>
      <c r="D95" s="88"/>
      <c r="E95" s="88"/>
      <c r="F95" s="88"/>
      <c r="G95" s="88"/>
      <c r="H95" s="88"/>
      <c r="I95" s="88"/>
      <c r="J95" s="88"/>
      <c r="K95" s="88"/>
      <c r="L95" s="85"/>
      <c r="M95" s="85"/>
      <c r="N95" s="88"/>
      <c r="O95" s="88"/>
      <c r="P95" s="88"/>
      <c r="Q95" s="88"/>
      <c r="R95" s="88"/>
      <c r="S95" s="88"/>
      <c r="T95" s="88"/>
      <c r="U95" s="88"/>
      <c r="V95" s="89"/>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4"/>
    </row>
    <row r="96" spans="1:52" ht="11.25" customHeight="1">
      <c r="A96" s="29"/>
      <c r="B96" s="30"/>
      <c r="C96" s="90"/>
      <c r="D96" s="90"/>
      <c r="E96" s="90"/>
      <c r="F96" s="90"/>
      <c r="G96" s="90"/>
      <c r="H96" s="90"/>
      <c r="I96" s="90"/>
      <c r="J96" s="90"/>
      <c r="K96" s="90"/>
      <c r="L96" s="88"/>
      <c r="M96" s="88"/>
      <c r="N96" s="91"/>
      <c r="O96" s="91"/>
      <c r="P96" s="91"/>
      <c r="Q96" s="91"/>
      <c r="R96" s="91"/>
      <c r="S96" s="91"/>
      <c r="T96" s="91"/>
      <c r="U96" s="91"/>
      <c r="V96" s="90"/>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4"/>
    </row>
    <row r="97" spans="1:52" ht="11.25" customHeight="1">
      <c r="A97" s="31"/>
      <c r="B97" s="23"/>
      <c r="C97" s="23"/>
      <c r="D97" s="23"/>
      <c r="E97" s="23"/>
      <c r="F97" s="23"/>
      <c r="G97" s="23"/>
      <c r="H97" s="23"/>
      <c r="I97" s="23"/>
      <c r="J97" s="23"/>
      <c r="K97" s="23"/>
      <c r="L97" s="30"/>
      <c r="M97" s="30"/>
      <c r="N97" s="32"/>
      <c r="O97" s="32"/>
      <c r="P97" s="32"/>
      <c r="Q97" s="32"/>
      <c r="R97" s="32"/>
      <c r="S97" s="32"/>
      <c r="T97" s="32"/>
      <c r="U97" s="32"/>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4"/>
    </row>
    <row r="98" spans="1:52" ht="11.25" customHeight="1">
      <c r="A98" s="31"/>
      <c r="B98" s="23"/>
      <c r="C98" s="23"/>
      <c r="D98" s="23"/>
      <c r="E98" s="23"/>
      <c r="F98" s="23"/>
      <c r="G98" s="23"/>
      <c r="H98" s="23"/>
      <c r="I98" s="23"/>
      <c r="J98" s="23"/>
      <c r="K98" s="23"/>
      <c r="L98" s="23"/>
      <c r="M98" s="23"/>
      <c r="N98" s="32"/>
      <c r="O98" s="32"/>
      <c r="P98" s="32"/>
      <c r="Q98" s="32"/>
      <c r="R98" s="32"/>
      <c r="S98" s="32"/>
      <c r="T98" s="32"/>
      <c r="U98" s="32"/>
      <c r="V98" s="225" t="s">
        <v>64</v>
      </c>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4"/>
    </row>
    <row r="99" spans="1:52" ht="11.25" customHeight="1">
      <c r="A99" s="31"/>
      <c r="B99" s="23"/>
      <c r="C99" s="23"/>
      <c r="D99" s="23"/>
      <c r="E99" s="23"/>
      <c r="F99" s="23"/>
      <c r="G99" s="23"/>
      <c r="H99" s="23"/>
      <c r="I99" s="23"/>
      <c r="J99" s="23"/>
      <c r="K99" s="23"/>
      <c r="L99" s="23"/>
      <c r="M99" s="23"/>
      <c r="N99" s="32"/>
      <c r="O99" s="32"/>
      <c r="P99" s="32"/>
      <c r="Q99" s="32"/>
      <c r="R99" s="32"/>
      <c r="S99" s="32"/>
      <c r="T99" s="32"/>
      <c r="U99" s="32"/>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4"/>
    </row>
    <row r="100" spans="1:52" ht="11.25" customHeight="1">
      <c r="A100" s="31"/>
      <c r="B100" s="23"/>
      <c r="C100" s="23"/>
      <c r="D100" s="23"/>
      <c r="E100" s="23"/>
      <c r="F100" s="23"/>
      <c r="G100" s="23"/>
      <c r="H100" s="23"/>
      <c r="I100" s="23"/>
      <c r="J100" s="23"/>
      <c r="K100" s="23"/>
      <c r="L100" s="23"/>
      <c r="M100" s="23"/>
      <c r="N100" s="32"/>
      <c r="O100" s="32"/>
      <c r="P100" s="32"/>
      <c r="Q100" s="32"/>
      <c r="R100" s="32"/>
      <c r="S100" s="32"/>
      <c r="T100" s="32"/>
      <c r="U100" s="32"/>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4"/>
    </row>
    <row r="101" spans="1:52" ht="11.25" customHeight="1">
      <c r="A101" s="31"/>
      <c r="B101" s="23"/>
      <c r="C101" s="23"/>
      <c r="D101" s="23"/>
      <c r="E101" s="23"/>
      <c r="F101" s="23"/>
      <c r="G101" s="23"/>
      <c r="H101" s="23"/>
      <c r="I101" s="23"/>
      <c r="J101" s="23"/>
      <c r="K101" s="23"/>
      <c r="L101" s="23"/>
      <c r="M101" s="23"/>
      <c r="N101" s="32"/>
      <c r="O101" s="32"/>
      <c r="P101" s="32"/>
      <c r="Q101" s="32"/>
      <c r="R101" s="32"/>
      <c r="S101" s="32"/>
      <c r="T101" s="32"/>
      <c r="U101" s="32"/>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4"/>
    </row>
    <row r="102" spans="1:52" ht="11.25" customHeight="1">
      <c r="A102" s="31"/>
      <c r="B102" s="23"/>
      <c r="C102" s="23"/>
      <c r="D102" s="23"/>
      <c r="E102" s="23"/>
      <c r="F102" s="23"/>
      <c r="G102" s="23"/>
      <c r="H102" s="23"/>
      <c r="I102" s="23"/>
      <c r="J102" s="23"/>
      <c r="K102" s="23"/>
      <c r="L102" s="23"/>
      <c r="M102" s="23"/>
      <c r="N102" s="32"/>
      <c r="O102" s="32"/>
      <c r="P102" s="32"/>
      <c r="Q102" s="32"/>
      <c r="R102" s="32"/>
      <c r="S102" s="32"/>
      <c r="T102" s="32"/>
      <c r="U102" s="32"/>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4"/>
    </row>
    <row r="103" spans="1:52" ht="11.25" customHeight="1">
      <c r="A103" s="31"/>
      <c r="B103" s="23"/>
      <c r="C103" s="23"/>
      <c r="D103" s="23"/>
      <c r="E103" s="23"/>
      <c r="F103" s="23"/>
      <c r="G103" s="23"/>
      <c r="H103" s="23"/>
      <c r="I103" s="23"/>
      <c r="J103" s="23"/>
      <c r="K103" s="23"/>
      <c r="L103" s="23"/>
      <c r="M103" s="23"/>
      <c r="N103" s="32"/>
      <c r="O103" s="32"/>
      <c r="P103" s="32"/>
      <c r="Q103" s="32"/>
      <c r="R103" s="32"/>
      <c r="S103" s="32"/>
      <c r="T103" s="32"/>
      <c r="U103" s="32"/>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4"/>
    </row>
    <row r="104" spans="1:52" ht="11.25" customHeight="1">
      <c r="A104" s="31"/>
      <c r="B104" s="23"/>
      <c r="C104" s="23"/>
      <c r="D104" s="23"/>
      <c r="E104" s="23"/>
      <c r="F104" s="23"/>
      <c r="G104" s="23"/>
      <c r="H104" s="23"/>
      <c r="I104" s="23"/>
      <c r="J104" s="23"/>
      <c r="K104" s="23"/>
      <c r="L104" s="23"/>
      <c r="M104" s="23"/>
      <c r="N104" s="32"/>
      <c r="O104" s="32"/>
      <c r="P104" s="32"/>
      <c r="Q104" s="32"/>
      <c r="R104" s="32"/>
      <c r="S104" s="32"/>
      <c r="T104" s="32"/>
      <c r="U104" s="32"/>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4"/>
    </row>
    <row r="105" spans="1:52" ht="11.25" customHeight="1">
      <c r="A105" s="31"/>
      <c r="B105" s="23"/>
      <c r="C105" s="23"/>
      <c r="D105" s="23"/>
      <c r="E105" s="23"/>
      <c r="F105" s="23"/>
      <c r="G105" s="23"/>
      <c r="H105" s="23"/>
      <c r="I105" s="23"/>
      <c r="J105" s="23"/>
      <c r="K105" s="23"/>
      <c r="L105" s="23"/>
      <c r="M105" s="23"/>
      <c r="N105" s="32"/>
      <c r="O105" s="32"/>
      <c r="P105" s="32"/>
      <c r="Q105" s="32"/>
      <c r="R105" s="32"/>
      <c r="S105" s="32"/>
      <c r="T105" s="32"/>
      <c r="U105" s="32"/>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4"/>
    </row>
    <row r="106" spans="1:52" ht="11.25" customHeight="1">
      <c r="A106" s="31"/>
      <c r="B106" s="23"/>
      <c r="C106" s="23"/>
      <c r="D106" s="23"/>
      <c r="E106" s="23"/>
      <c r="F106" s="23"/>
      <c r="G106" s="23"/>
      <c r="H106" s="23"/>
      <c r="I106" s="23"/>
      <c r="J106" s="23"/>
      <c r="K106" s="23"/>
      <c r="L106" s="23"/>
      <c r="M106" s="23"/>
      <c r="N106" s="32"/>
      <c r="O106" s="32"/>
      <c r="P106" s="32"/>
      <c r="Q106" s="32"/>
      <c r="R106" s="32"/>
      <c r="S106" s="32"/>
      <c r="T106" s="32"/>
      <c r="U106" s="32"/>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4"/>
    </row>
    <row r="107" spans="1:52" ht="11.25" customHeight="1">
      <c r="A107" s="31"/>
      <c r="B107" s="23"/>
      <c r="C107" s="23"/>
      <c r="D107" s="23"/>
      <c r="E107" s="23"/>
      <c r="F107" s="23"/>
      <c r="G107" s="23"/>
      <c r="H107" s="23"/>
      <c r="I107" s="23"/>
      <c r="J107" s="23"/>
      <c r="K107" s="23"/>
      <c r="L107" s="23"/>
      <c r="M107" s="23"/>
      <c r="N107" s="32"/>
      <c r="O107" s="32"/>
      <c r="P107" s="32"/>
      <c r="Q107" s="32"/>
      <c r="R107" s="32"/>
      <c r="S107" s="32"/>
      <c r="T107" s="32"/>
      <c r="U107" s="32"/>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4"/>
    </row>
    <row r="108" spans="1:52" ht="11.25" customHeight="1">
      <c r="A108" s="31"/>
      <c r="B108" s="23"/>
      <c r="C108" s="23"/>
      <c r="D108" s="23"/>
      <c r="E108" s="23"/>
      <c r="F108" s="23"/>
      <c r="G108" s="23"/>
      <c r="H108" s="23"/>
      <c r="I108" s="23"/>
      <c r="J108" s="23"/>
      <c r="K108" s="23"/>
      <c r="L108" s="23"/>
      <c r="M108" s="23"/>
      <c r="N108" s="32"/>
      <c r="O108" s="32"/>
      <c r="P108" s="32"/>
      <c r="Q108" s="32"/>
      <c r="R108" s="32"/>
      <c r="S108" s="32"/>
      <c r="T108" s="32"/>
      <c r="U108" s="32"/>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4"/>
    </row>
    <row r="109" spans="1:52" ht="11.25" customHeight="1">
      <c r="A109" s="31"/>
      <c r="B109" s="23"/>
      <c r="C109" s="23"/>
      <c r="D109" s="23"/>
      <c r="E109" s="23"/>
      <c r="F109" s="23"/>
      <c r="G109" s="23"/>
      <c r="H109" s="23"/>
      <c r="I109" s="23"/>
      <c r="J109" s="23"/>
      <c r="K109" s="23"/>
      <c r="L109" s="23"/>
      <c r="M109" s="23"/>
      <c r="N109" s="32"/>
      <c r="O109" s="32"/>
      <c r="P109" s="32"/>
      <c r="Q109" s="32"/>
      <c r="R109" s="32"/>
      <c r="S109" s="32"/>
      <c r="T109" s="32"/>
      <c r="U109" s="32"/>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4"/>
    </row>
    <row r="110" spans="1:52" ht="11.25" customHeight="1">
      <c r="A110" s="31"/>
      <c r="B110" s="23"/>
      <c r="C110" s="23"/>
      <c r="D110" s="23"/>
      <c r="E110" s="23"/>
      <c r="F110" s="23"/>
      <c r="G110" s="23"/>
      <c r="H110" s="23"/>
      <c r="I110" s="23"/>
      <c r="J110" s="23"/>
      <c r="K110" s="23"/>
      <c r="L110" s="23"/>
      <c r="M110" s="23"/>
      <c r="N110" s="32"/>
      <c r="O110" s="32"/>
      <c r="P110" s="32"/>
      <c r="Q110" s="32"/>
      <c r="R110" s="32"/>
      <c r="S110" s="32"/>
      <c r="T110" s="32"/>
      <c r="U110" s="32"/>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4"/>
    </row>
    <row r="111" spans="1:52" ht="11.25" customHeight="1">
      <c r="A111" s="31"/>
      <c r="B111" s="23"/>
      <c r="C111" s="23"/>
      <c r="D111" s="23"/>
      <c r="E111" s="23"/>
      <c r="F111" s="23"/>
      <c r="G111" s="23"/>
      <c r="H111" s="23"/>
      <c r="I111" s="23"/>
      <c r="J111" s="23"/>
      <c r="K111" s="23"/>
      <c r="L111" s="23"/>
      <c r="M111" s="23"/>
      <c r="N111" s="32"/>
      <c r="O111" s="32"/>
      <c r="P111" s="32"/>
      <c r="Q111" s="32"/>
      <c r="R111" s="32"/>
      <c r="S111" s="32"/>
      <c r="T111" s="32"/>
      <c r="U111" s="32"/>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4"/>
    </row>
    <row r="112" spans="1:52" ht="11.25" customHeight="1">
      <c r="A112" s="31"/>
      <c r="B112" s="23"/>
      <c r="C112" s="23"/>
      <c r="D112" s="23"/>
      <c r="E112" s="23"/>
      <c r="F112" s="23"/>
      <c r="G112" s="23"/>
      <c r="H112" s="23"/>
      <c r="I112" s="23"/>
      <c r="J112" s="23"/>
      <c r="K112" s="23"/>
      <c r="L112" s="23"/>
      <c r="M112" s="23"/>
      <c r="N112" s="32"/>
      <c r="O112" s="32"/>
      <c r="P112" s="32"/>
      <c r="Q112" s="32"/>
      <c r="R112" s="32"/>
      <c r="S112" s="32"/>
      <c r="T112" s="32"/>
      <c r="U112" s="32"/>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c r="AY112" s="23"/>
      <c r="AZ112" s="24"/>
    </row>
    <row r="113" spans="1:52" ht="11.25" customHeight="1">
      <c r="A113" s="31"/>
      <c r="B113" s="23"/>
      <c r="C113" s="23"/>
      <c r="D113" s="23"/>
      <c r="E113" s="23"/>
      <c r="F113" s="23"/>
      <c r="G113" s="23"/>
      <c r="H113" s="23"/>
      <c r="I113" s="23"/>
      <c r="J113" s="23"/>
      <c r="K113" s="23"/>
      <c r="L113" s="23"/>
      <c r="M113" s="23"/>
      <c r="N113" s="32"/>
      <c r="O113" s="32"/>
      <c r="P113" s="32"/>
      <c r="Q113" s="32"/>
      <c r="R113" s="32"/>
      <c r="S113" s="32"/>
      <c r="T113" s="32"/>
      <c r="U113" s="32"/>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24"/>
    </row>
    <row r="114" spans="1:52" ht="11.25" customHeight="1">
      <c r="A114" s="31"/>
      <c r="B114" s="23"/>
      <c r="C114" s="23"/>
      <c r="D114" s="23"/>
      <c r="E114" s="23"/>
      <c r="F114" s="23"/>
      <c r="G114" s="23"/>
      <c r="H114" s="23"/>
      <c r="I114" s="23"/>
      <c r="J114" s="23"/>
      <c r="K114" s="23"/>
      <c r="L114" s="23"/>
      <c r="M114" s="23"/>
      <c r="N114" s="32"/>
      <c r="O114" s="32"/>
      <c r="P114" s="32"/>
      <c r="Q114" s="32"/>
      <c r="R114" s="32"/>
      <c r="S114" s="32"/>
      <c r="T114" s="32"/>
      <c r="U114" s="32"/>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4"/>
    </row>
    <row r="115" spans="1:52" ht="11.25" customHeight="1">
      <c r="A115" s="31"/>
      <c r="B115" s="23"/>
      <c r="C115" s="23"/>
      <c r="D115" s="23"/>
      <c r="E115" s="23"/>
      <c r="F115" s="23"/>
      <c r="G115" s="23"/>
      <c r="H115" s="23"/>
      <c r="I115" s="23"/>
      <c r="J115" s="23"/>
      <c r="K115" s="23"/>
      <c r="L115" s="23"/>
      <c r="M115" s="23"/>
      <c r="N115" s="32"/>
      <c r="O115" s="32"/>
      <c r="P115" s="32"/>
      <c r="Q115" s="32"/>
      <c r="R115" s="32"/>
      <c r="S115" s="32"/>
      <c r="T115" s="32"/>
      <c r="U115" s="32"/>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3"/>
      <c r="AY115" s="23"/>
      <c r="AZ115" s="24"/>
    </row>
    <row r="116" spans="1:52" ht="11.25" customHeight="1">
      <c r="A116" s="31"/>
      <c r="B116" s="23"/>
      <c r="C116" s="23"/>
      <c r="D116" s="23"/>
      <c r="E116" s="23"/>
      <c r="F116" s="23"/>
      <c r="G116" s="23"/>
      <c r="H116" s="23"/>
      <c r="I116" s="23"/>
      <c r="J116" s="23"/>
      <c r="K116" s="23"/>
      <c r="L116" s="23"/>
      <c r="M116" s="23"/>
      <c r="N116" s="32"/>
      <c r="O116" s="32"/>
      <c r="P116" s="32"/>
      <c r="Q116" s="32"/>
      <c r="R116" s="32"/>
      <c r="S116" s="32"/>
      <c r="T116" s="32"/>
      <c r="U116" s="32"/>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3"/>
      <c r="AY116" s="23"/>
      <c r="AZ116" s="24"/>
    </row>
    <row r="117" spans="1:52" ht="11.25" customHeight="1">
      <c r="A117" s="31"/>
      <c r="B117" s="23"/>
      <c r="C117" s="23"/>
      <c r="D117" s="23"/>
      <c r="E117" s="23"/>
      <c r="F117" s="23"/>
      <c r="G117" s="23"/>
      <c r="H117" s="23"/>
      <c r="I117" s="23"/>
      <c r="J117" s="23"/>
      <c r="K117" s="23"/>
      <c r="L117" s="23"/>
      <c r="M117" s="23"/>
      <c r="N117" s="32"/>
      <c r="O117" s="32"/>
      <c r="P117" s="32"/>
      <c r="Q117" s="32"/>
      <c r="R117" s="32"/>
      <c r="S117" s="32"/>
      <c r="T117" s="32"/>
      <c r="U117" s="32"/>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3"/>
      <c r="AX117" s="23"/>
      <c r="AY117" s="23"/>
      <c r="AZ117" s="24"/>
    </row>
    <row r="118" spans="1:52" ht="11.25" customHeight="1">
      <c r="A118" s="31"/>
      <c r="B118" s="23"/>
      <c r="C118" s="23"/>
      <c r="D118" s="23"/>
      <c r="E118" s="23"/>
      <c r="F118" s="23"/>
      <c r="G118" s="23"/>
      <c r="H118" s="23"/>
      <c r="I118" s="23"/>
      <c r="J118" s="23"/>
      <c r="K118" s="23"/>
      <c r="L118" s="23"/>
      <c r="M118" s="23"/>
      <c r="N118" s="32"/>
      <c r="O118" s="32"/>
      <c r="P118" s="32"/>
      <c r="Q118" s="32"/>
      <c r="R118" s="32"/>
      <c r="S118" s="32"/>
      <c r="T118" s="32"/>
      <c r="U118" s="32"/>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3"/>
      <c r="AY118" s="23"/>
      <c r="AZ118" s="24"/>
    </row>
    <row r="119" spans="1:52" ht="11.25" customHeight="1">
      <c r="A119" s="31"/>
      <c r="B119" s="23"/>
      <c r="C119" s="23"/>
      <c r="D119" s="23"/>
      <c r="E119" s="23"/>
      <c r="F119" s="23"/>
      <c r="G119" s="23"/>
      <c r="H119" s="23"/>
      <c r="I119" s="23"/>
      <c r="J119" s="23"/>
      <c r="K119" s="23"/>
      <c r="L119" s="23"/>
      <c r="M119" s="23"/>
      <c r="N119" s="32"/>
      <c r="O119" s="32"/>
      <c r="P119" s="32"/>
      <c r="Q119" s="32"/>
      <c r="R119" s="32"/>
      <c r="S119" s="32"/>
      <c r="T119" s="32"/>
      <c r="U119" s="32"/>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3"/>
      <c r="AY119" s="23"/>
      <c r="AZ119" s="24"/>
    </row>
    <row r="120" spans="1:52" ht="11.25" customHeight="1">
      <c r="A120" s="31"/>
      <c r="B120" s="23"/>
      <c r="C120" s="23"/>
      <c r="D120" s="23"/>
      <c r="E120" s="23"/>
      <c r="F120" s="23"/>
      <c r="G120" s="23"/>
      <c r="H120" s="23"/>
      <c r="I120" s="23"/>
      <c r="J120" s="23"/>
      <c r="K120" s="23"/>
      <c r="L120" s="23"/>
      <c r="M120" s="23"/>
      <c r="N120" s="32"/>
      <c r="O120" s="32"/>
      <c r="P120" s="32"/>
      <c r="Q120" s="32"/>
      <c r="R120" s="32"/>
      <c r="S120" s="32"/>
      <c r="T120" s="32"/>
      <c r="U120" s="32"/>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c r="AR120" s="23"/>
      <c r="AS120" s="23"/>
      <c r="AT120" s="23"/>
      <c r="AU120" s="23"/>
      <c r="AV120" s="23"/>
      <c r="AW120" s="23"/>
      <c r="AX120" s="23"/>
      <c r="AY120" s="23"/>
      <c r="AZ120" s="24"/>
    </row>
    <row r="121" spans="1:52" ht="11.25" customHeight="1">
      <c r="A121" s="31"/>
      <c r="B121" s="23"/>
      <c r="C121" s="23"/>
      <c r="D121" s="23"/>
      <c r="E121" s="23"/>
      <c r="F121" s="23"/>
      <c r="G121" s="23"/>
      <c r="H121" s="23"/>
      <c r="I121" s="23"/>
      <c r="J121" s="23"/>
      <c r="K121" s="23"/>
      <c r="L121" s="23"/>
      <c r="M121" s="23"/>
      <c r="N121" s="32"/>
      <c r="O121" s="32"/>
      <c r="P121" s="32"/>
      <c r="Q121" s="32"/>
      <c r="R121" s="32"/>
      <c r="S121" s="32"/>
      <c r="T121" s="32"/>
      <c r="U121" s="32"/>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c r="AT121" s="23"/>
      <c r="AU121" s="23"/>
      <c r="AV121" s="23"/>
      <c r="AW121" s="23"/>
      <c r="AX121" s="23"/>
      <c r="AY121" s="23"/>
      <c r="AZ121" s="24"/>
    </row>
    <row r="122" spans="1:52" ht="11.25" customHeight="1">
      <c r="A122" s="31"/>
      <c r="B122" s="23"/>
      <c r="C122" s="23"/>
      <c r="D122" s="23"/>
      <c r="E122" s="23"/>
      <c r="F122" s="23"/>
      <c r="G122" s="23"/>
      <c r="H122" s="23"/>
      <c r="I122" s="23"/>
      <c r="J122" s="23"/>
      <c r="K122" s="23"/>
      <c r="L122" s="23"/>
      <c r="M122" s="23"/>
      <c r="N122" s="32"/>
      <c r="O122" s="32"/>
      <c r="P122" s="32"/>
      <c r="Q122" s="32"/>
      <c r="R122" s="32"/>
      <c r="S122" s="32"/>
      <c r="T122" s="32"/>
      <c r="U122" s="32"/>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c r="AU122" s="23"/>
      <c r="AV122" s="23"/>
      <c r="AW122" s="23"/>
      <c r="AX122" s="23"/>
      <c r="AY122" s="23"/>
      <c r="AZ122" s="24"/>
    </row>
    <row r="123" spans="1:52" ht="11.25" customHeight="1">
      <c r="A123" s="31"/>
      <c r="B123" s="23"/>
      <c r="C123" s="23"/>
      <c r="D123" s="23"/>
      <c r="E123" s="23"/>
      <c r="F123" s="23"/>
      <c r="G123" s="23"/>
      <c r="H123" s="23"/>
      <c r="I123" s="23"/>
      <c r="J123" s="23"/>
      <c r="K123" s="23"/>
      <c r="L123" s="23"/>
      <c r="M123" s="23"/>
      <c r="N123" s="32"/>
      <c r="O123" s="32"/>
      <c r="P123" s="32"/>
      <c r="Q123" s="32"/>
      <c r="R123" s="32"/>
      <c r="S123" s="32"/>
      <c r="T123" s="32"/>
      <c r="U123" s="32"/>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c r="AU123" s="23"/>
      <c r="AV123" s="23"/>
      <c r="AW123" s="23"/>
      <c r="AX123" s="23"/>
      <c r="AY123" s="23"/>
      <c r="AZ123" s="24"/>
    </row>
    <row r="124" spans="1:52" ht="11.25" customHeight="1">
      <c r="A124" s="31"/>
      <c r="B124" s="23"/>
      <c r="C124" s="23"/>
      <c r="D124" s="23"/>
      <c r="E124" s="23"/>
      <c r="F124" s="23"/>
      <c r="G124" s="23"/>
      <c r="H124" s="23"/>
      <c r="I124" s="23"/>
      <c r="J124" s="23"/>
      <c r="K124" s="23"/>
      <c r="L124" s="23"/>
      <c r="M124" s="23"/>
      <c r="N124" s="32"/>
      <c r="O124" s="32"/>
      <c r="P124" s="32"/>
      <c r="Q124" s="32"/>
      <c r="R124" s="32"/>
      <c r="S124" s="32"/>
      <c r="T124" s="32"/>
      <c r="U124" s="32"/>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c r="AW124" s="23"/>
      <c r="AX124" s="23"/>
      <c r="AY124" s="23"/>
      <c r="AZ124" s="24"/>
    </row>
    <row r="125" spans="1:52" ht="11.25" customHeight="1">
      <c r="A125" s="31"/>
      <c r="B125" s="23"/>
      <c r="C125" s="23"/>
      <c r="D125" s="23"/>
      <c r="E125" s="23"/>
      <c r="F125" s="23"/>
      <c r="G125" s="23"/>
      <c r="H125" s="23"/>
      <c r="I125" s="23"/>
      <c r="J125" s="23"/>
      <c r="K125" s="23"/>
      <c r="L125" s="23"/>
      <c r="M125" s="23"/>
      <c r="N125" s="32"/>
      <c r="O125" s="32"/>
      <c r="P125" s="32"/>
      <c r="Q125" s="32"/>
      <c r="R125" s="32"/>
      <c r="S125" s="32"/>
      <c r="T125" s="32"/>
      <c r="U125" s="32"/>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c r="AW125" s="23"/>
      <c r="AX125" s="23"/>
      <c r="AY125" s="23"/>
      <c r="AZ125" s="24"/>
    </row>
    <row r="126" spans="1:52" ht="11.25" customHeight="1">
      <c r="A126" s="31"/>
      <c r="B126" s="23"/>
      <c r="C126" s="23"/>
      <c r="D126" s="23"/>
      <c r="E126" s="23"/>
      <c r="F126" s="23"/>
      <c r="G126" s="23"/>
      <c r="H126" s="23"/>
      <c r="I126" s="23"/>
      <c r="J126" s="23"/>
      <c r="K126" s="23"/>
      <c r="L126" s="23"/>
      <c r="M126" s="23"/>
      <c r="N126" s="32"/>
      <c r="O126" s="32"/>
      <c r="P126" s="32"/>
      <c r="Q126" s="32"/>
      <c r="R126" s="32"/>
      <c r="S126" s="32"/>
      <c r="T126" s="32"/>
      <c r="U126" s="32"/>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23"/>
      <c r="AV126" s="23"/>
      <c r="AW126" s="23"/>
      <c r="AX126" s="23"/>
      <c r="AY126" s="23"/>
      <c r="AZ126" s="24"/>
    </row>
    <row r="127" spans="1:52" ht="11.25" customHeight="1">
      <c r="A127" s="31"/>
      <c r="B127" s="23"/>
      <c r="C127" s="23"/>
      <c r="D127" s="23"/>
      <c r="E127" s="23"/>
      <c r="F127" s="23"/>
      <c r="G127" s="23"/>
      <c r="H127" s="23"/>
      <c r="I127" s="23"/>
      <c r="J127" s="23"/>
      <c r="K127" s="23"/>
      <c r="L127" s="23"/>
      <c r="M127" s="23"/>
      <c r="N127" s="32"/>
      <c r="O127" s="32"/>
      <c r="P127" s="32"/>
      <c r="Q127" s="32"/>
      <c r="R127" s="32"/>
      <c r="S127" s="32"/>
      <c r="T127" s="32"/>
      <c r="U127" s="32"/>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23"/>
      <c r="AX127" s="23"/>
      <c r="AY127" s="23"/>
      <c r="AZ127" s="24"/>
    </row>
    <row r="128" spans="1:52" ht="11.25" customHeight="1">
      <c r="A128" s="31"/>
      <c r="B128" s="23"/>
      <c r="C128" s="23"/>
      <c r="D128" s="23"/>
      <c r="E128" s="23"/>
      <c r="F128" s="23"/>
      <c r="G128" s="23"/>
      <c r="H128" s="23"/>
      <c r="I128" s="23"/>
      <c r="J128" s="23"/>
      <c r="K128" s="23"/>
      <c r="L128" s="23"/>
      <c r="M128" s="23"/>
      <c r="N128" s="32"/>
      <c r="O128" s="32"/>
      <c r="P128" s="32"/>
      <c r="Q128" s="32"/>
      <c r="R128" s="32"/>
      <c r="S128" s="32"/>
      <c r="T128" s="32"/>
      <c r="U128" s="32"/>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23"/>
      <c r="AV128" s="23"/>
      <c r="AW128" s="23"/>
      <c r="AX128" s="23"/>
      <c r="AY128" s="23"/>
      <c r="AZ128" s="24"/>
    </row>
    <row r="129" spans="1:52" ht="11.25" customHeight="1">
      <c r="A129" s="31"/>
      <c r="B129" s="23"/>
      <c r="C129" s="23"/>
      <c r="D129" s="23"/>
      <c r="E129" s="23"/>
      <c r="F129" s="23"/>
      <c r="G129" s="23"/>
      <c r="H129" s="23"/>
      <c r="I129" s="23"/>
      <c r="J129" s="23"/>
      <c r="K129" s="23"/>
      <c r="L129" s="23"/>
      <c r="M129" s="23"/>
      <c r="N129" s="32"/>
      <c r="O129" s="32"/>
      <c r="P129" s="32"/>
      <c r="Q129" s="32"/>
      <c r="R129" s="32"/>
      <c r="S129" s="32"/>
      <c r="T129" s="32"/>
      <c r="U129" s="32"/>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3"/>
      <c r="AU129" s="23"/>
      <c r="AV129" s="23"/>
      <c r="AW129" s="23"/>
      <c r="AX129" s="23"/>
      <c r="AY129" s="23"/>
      <c r="AZ129" s="24"/>
    </row>
    <row r="130" spans="1:52" ht="11.25" customHeight="1">
      <c r="A130" s="31"/>
      <c r="B130" s="23"/>
      <c r="C130" s="23"/>
      <c r="D130" s="23"/>
      <c r="E130" s="23"/>
      <c r="F130" s="23"/>
      <c r="G130" s="23"/>
      <c r="H130" s="23"/>
      <c r="I130" s="23"/>
      <c r="J130" s="23"/>
      <c r="K130" s="23"/>
      <c r="L130" s="23"/>
      <c r="M130" s="23"/>
      <c r="N130" s="32"/>
      <c r="O130" s="32"/>
      <c r="P130" s="32"/>
      <c r="Q130" s="32"/>
      <c r="R130" s="32"/>
      <c r="S130" s="32"/>
      <c r="T130" s="32"/>
      <c r="U130" s="32"/>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c r="AT130" s="23"/>
      <c r="AU130" s="23"/>
      <c r="AV130" s="23"/>
      <c r="AW130" s="23"/>
      <c r="AX130" s="23"/>
      <c r="AY130" s="23"/>
      <c r="AZ130" s="24"/>
    </row>
    <row r="131" spans="1:52" ht="11.25" customHeight="1">
      <c r="A131" s="31"/>
      <c r="B131" s="23"/>
      <c r="C131" s="23"/>
      <c r="D131" s="23"/>
      <c r="E131" s="23"/>
      <c r="F131" s="23"/>
      <c r="G131" s="23"/>
      <c r="H131" s="23"/>
      <c r="I131" s="23"/>
      <c r="J131" s="23"/>
      <c r="K131" s="23"/>
      <c r="L131" s="23"/>
      <c r="M131" s="23"/>
      <c r="N131" s="32"/>
      <c r="O131" s="32"/>
      <c r="P131" s="32"/>
      <c r="Q131" s="32"/>
      <c r="R131" s="32"/>
      <c r="S131" s="32"/>
      <c r="T131" s="32"/>
      <c r="U131" s="32"/>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c r="AT131" s="23"/>
      <c r="AU131" s="23"/>
      <c r="AV131" s="23"/>
      <c r="AW131" s="23"/>
      <c r="AX131" s="23"/>
      <c r="AY131" s="23"/>
      <c r="AZ131" s="24"/>
    </row>
    <row r="132" spans="1:52" ht="11.25" customHeight="1">
      <c r="A132" s="31"/>
      <c r="B132" s="23"/>
      <c r="C132" s="23"/>
      <c r="D132" s="23"/>
      <c r="E132" s="23"/>
      <c r="F132" s="23"/>
      <c r="G132" s="23"/>
      <c r="H132" s="23"/>
      <c r="I132" s="23"/>
      <c r="J132" s="23"/>
      <c r="K132" s="23"/>
      <c r="L132" s="23"/>
      <c r="M132" s="23"/>
      <c r="N132" s="32"/>
      <c r="O132" s="32"/>
      <c r="P132" s="32"/>
      <c r="Q132" s="32"/>
      <c r="R132" s="32"/>
      <c r="S132" s="32"/>
      <c r="T132" s="32"/>
      <c r="U132" s="32"/>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3"/>
      <c r="AU132" s="23"/>
      <c r="AV132" s="23"/>
      <c r="AW132" s="23"/>
      <c r="AX132" s="23"/>
      <c r="AY132" s="23"/>
      <c r="AZ132" s="24"/>
    </row>
    <row r="133" spans="1:52" ht="11.25" customHeight="1">
      <c r="A133" s="31"/>
      <c r="B133" s="23"/>
      <c r="C133" s="23"/>
      <c r="D133" s="23"/>
      <c r="E133" s="23"/>
      <c r="F133" s="23"/>
      <c r="G133" s="23"/>
      <c r="H133" s="23"/>
      <c r="I133" s="23"/>
      <c r="J133" s="23"/>
      <c r="K133" s="23"/>
      <c r="L133" s="23"/>
      <c r="M133" s="23"/>
      <c r="N133" s="32"/>
      <c r="O133" s="32"/>
      <c r="P133" s="32"/>
      <c r="Q133" s="32"/>
      <c r="R133" s="32"/>
      <c r="S133" s="32"/>
      <c r="T133" s="32"/>
      <c r="U133" s="32"/>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c r="AR133" s="23"/>
      <c r="AS133" s="23"/>
      <c r="AT133" s="23"/>
      <c r="AU133" s="23"/>
      <c r="AV133" s="23"/>
      <c r="AW133" s="23"/>
      <c r="AX133" s="23"/>
      <c r="AY133" s="23"/>
      <c r="AZ133" s="24"/>
    </row>
    <row r="134" spans="1:52" ht="11.25" customHeight="1">
      <c r="A134" s="31"/>
      <c r="B134" s="23"/>
      <c r="C134" s="23"/>
      <c r="D134" s="23"/>
      <c r="E134" s="23"/>
      <c r="F134" s="23"/>
      <c r="G134" s="23"/>
      <c r="H134" s="23"/>
      <c r="I134" s="23"/>
      <c r="J134" s="23"/>
      <c r="K134" s="23"/>
      <c r="L134" s="23"/>
      <c r="M134" s="23"/>
      <c r="N134" s="32"/>
      <c r="O134" s="32"/>
      <c r="P134" s="32"/>
      <c r="Q134" s="32"/>
      <c r="R134" s="32"/>
      <c r="S134" s="32"/>
      <c r="T134" s="32"/>
      <c r="U134" s="32"/>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c r="AT134" s="23"/>
      <c r="AU134" s="23"/>
      <c r="AV134" s="23"/>
      <c r="AW134" s="23"/>
      <c r="AX134" s="23"/>
      <c r="AY134" s="23"/>
      <c r="AZ134" s="24"/>
    </row>
    <row r="135" spans="1:52" ht="11.25" customHeight="1">
      <c r="A135" s="31"/>
      <c r="B135" s="23"/>
      <c r="C135" s="23"/>
      <c r="D135" s="23"/>
      <c r="E135" s="23"/>
      <c r="F135" s="23"/>
      <c r="G135" s="23"/>
      <c r="H135" s="23"/>
      <c r="I135" s="23"/>
      <c r="J135" s="23"/>
      <c r="K135" s="23"/>
      <c r="L135" s="23"/>
      <c r="M135" s="23"/>
      <c r="N135" s="32"/>
      <c r="O135" s="32"/>
      <c r="P135" s="32"/>
      <c r="Q135" s="32"/>
      <c r="R135" s="32"/>
      <c r="S135" s="32"/>
      <c r="T135" s="32"/>
      <c r="U135" s="32"/>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c r="AR135" s="23"/>
      <c r="AS135" s="23"/>
      <c r="AT135" s="23"/>
      <c r="AU135" s="23"/>
      <c r="AV135" s="23"/>
      <c r="AW135" s="23"/>
      <c r="AX135" s="23"/>
      <c r="AY135" s="23"/>
      <c r="AZ135" s="24"/>
    </row>
    <row r="136" spans="1:52" ht="11.25" customHeight="1">
      <c r="A136" s="31"/>
      <c r="B136" s="23"/>
      <c r="C136" s="23"/>
      <c r="D136" s="23"/>
      <c r="E136" s="23"/>
      <c r="F136" s="23"/>
      <c r="G136" s="23"/>
      <c r="H136" s="23"/>
      <c r="I136" s="23"/>
      <c r="J136" s="23"/>
      <c r="K136" s="23"/>
      <c r="L136" s="23"/>
      <c r="M136" s="23"/>
      <c r="N136" s="32"/>
      <c r="O136" s="32"/>
      <c r="P136" s="32"/>
      <c r="Q136" s="32"/>
      <c r="R136" s="32"/>
      <c r="S136" s="32"/>
      <c r="T136" s="32"/>
      <c r="U136" s="32"/>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c r="AT136" s="23"/>
      <c r="AU136" s="23"/>
      <c r="AV136" s="23"/>
      <c r="AW136" s="23"/>
      <c r="AX136" s="23"/>
      <c r="AY136" s="23"/>
      <c r="AZ136" s="24"/>
    </row>
    <row r="137" spans="1:52" ht="11.25" customHeight="1">
      <c r="A137" s="31"/>
      <c r="B137" s="23"/>
      <c r="C137" s="23"/>
      <c r="D137" s="23"/>
      <c r="E137" s="23"/>
      <c r="F137" s="23"/>
      <c r="G137" s="23"/>
      <c r="H137" s="23"/>
      <c r="I137" s="23"/>
      <c r="J137" s="23"/>
      <c r="K137" s="23"/>
      <c r="L137" s="23"/>
      <c r="M137" s="23"/>
      <c r="N137" s="32"/>
      <c r="O137" s="32"/>
      <c r="P137" s="32"/>
      <c r="Q137" s="32"/>
      <c r="R137" s="32"/>
      <c r="S137" s="32"/>
      <c r="T137" s="32"/>
      <c r="U137" s="32"/>
      <c r="V137" s="23"/>
      <c r="W137" s="23"/>
      <c r="X137" s="23"/>
      <c r="Y137" s="23"/>
      <c r="Z137" s="23"/>
      <c r="AA137" s="23"/>
      <c r="AB137" s="23"/>
      <c r="AC137" s="23"/>
      <c r="AD137" s="23"/>
      <c r="AE137" s="23"/>
      <c r="AF137" s="23"/>
      <c r="AG137" s="23"/>
      <c r="AH137" s="23"/>
      <c r="AI137" s="23"/>
      <c r="AJ137" s="23"/>
      <c r="AK137" s="23"/>
      <c r="AL137" s="23"/>
      <c r="AM137" s="23"/>
      <c r="AN137" s="23"/>
      <c r="AO137" s="23"/>
      <c r="AP137" s="23"/>
      <c r="AQ137" s="23"/>
      <c r="AR137" s="23"/>
      <c r="AS137" s="23"/>
      <c r="AT137" s="23"/>
      <c r="AU137" s="23"/>
      <c r="AV137" s="23"/>
      <c r="AW137" s="23"/>
      <c r="AX137" s="23"/>
      <c r="AY137" s="23"/>
      <c r="AZ137" s="24"/>
    </row>
    <row r="138" spans="1:52" ht="11.25" customHeight="1">
      <c r="A138" s="31"/>
      <c r="B138" s="23"/>
      <c r="C138" s="23"/>
      <c r="D138" s="23"/>
      <c r="E138" s="23"/>
      <c r="F138" s="23"/>
      <c r="G138" s="23"/>
      <c r="H138" s="23"/>
      <c r="I138" s="23"/>
      <c r="J138" s="23"/>
      <c r="K138" s="23"/>
      <c r="L138" s="23"/>
      <c r="M138" s="23"/>
      <c r="N138" s="32"/>
      <c r="O138" s="32"/>
      <c r="P138" s="32"/>
      <c r="Q138" s="32"/>
      <c r="R138" s="32"/>
      <c r="S138" s="32"/>
      <c r="T138" s="32"/>
      <c r="U138" s="32"/>
      <c r="V138" s="23"/>
      <c r="W138" s="23"/>
      <c r="X138" s="23"/>
      <c r="Y138" s="23"/>
      <c r="Z138" s="23"/>
      <c r="AA138" s="23"/>
      <c r="AB138" s="23"/>
      <c r="AC138" s="23"/>
      <c r="AD138" s="23"/>
      <c r="AE138" s="23"/>
      <c r="AF138" s="23"/>
      <c r="AG138" s="23"/>
      <c r="AH138" s="23"/>
      <c r="AI138" s="23"/>
      <c r="AJ138" s="23"/>
      <c r="AK138" s="23"/>
      <c r="AL138" s="23"/>
      <c r="AM138" s="23"/>
      <c r="AN138" s="23"/>
      <c r="AO138" s="23"/>
      <c r="AP138" s="23"/>
      <c r="AQ138" s="23"/>
      <c r="AR138" s="23"/>
      <c r="AS138" s="23"/>
      <c r="AT138" s="23"/>
      <c r="AU138" s="23"/>
      <c r="AV138" s="23"/>
      <c r="AW138" s="23"/>
      <c r="AX138" s="23"/>
      <c r="AY138" s="23"/>
      <c r="AZ138" s="24"/>
    </row>
    <row r="139" spans="1:52" ht="11.25" customHeight="1">
      <c r="A139" s="31"/>
      <c r="B139" s="23"/>
      <c r="C139" s="23"/>
      <c r="D139" s="23"/>
      <c r="E139" s="23"/>
      <c r="F139" s="23"/>
      <c r="G139" s="23"/>
      <c r="H139" s="23"/>
      <c r="I139" s="23"/>
      <c r="J139" s="23"/>
      <c r="K139" s="23"/>
      <c r="L139" s="23"/>
      <c r="M139" s="23"/>
      <c r="N139" s="32"/>
      <c r="O139" s="32"/>
      <c r="P139" s="32"/>
      <c r="Q139" s="32"/>
      <c r="R139" s="32"/>
      <c r="S139" s="32"/>
      <c r="T139" s="32"/>
      <c r="U139" s="32"/>
      <c r="V139" s="23"/>
      <c r="W139" s="23"/>
      <c r="X139" s="23"/>
      <c r="Y139" s="23"/>
      <c r="Z139" s="23"/>
      <c r="AA139" s="23"/>
      <c r="AB139" s="23"/>
      <c r="AC139" s="23"/>
      <c r="AD139" s="23"/>
      <c r="AE139" s="23"/>
      <c r="AF139" s="23"/>
      <c r="AG139" s="23"/>
      <c r="AH139" s="23"/>
      <c r="AI139" s="23"/>
      <c r="AJ139" s="23"/>
      <c r="AK139" s="23"/>
      <c r="AL139" s="23"/>
      <c r="AM139" s="23"/>
      <c r="AN139" s="23"/>
      <c r="AO139" s="23"/>
      <c r="AP139" s="23"/>
      <c r="AQ139" s="23"/>
      <c r="AR139" s="23"/>
      <c r="AS139" s="23"/>
      <c r="AT139" s="23"/>
      <c r="AU139" s="23"/>
      <c r="AV139" s="23"/>
      <c r="AW139" s="23"/>
      <c r="AX139" s="23"/>
      <c r="AY139" s="23"/>
      <c r="AZ139" s="24"/>
    </row>
    <row r="140" spans="1:52" ht="11.25" customHeight="1">
      <c r="A140" s="31"/>
      <c r="B140" s="23"/>
      <c r="C140" s="23"/>
      <c r="D140" s="23"/>
      <c r="E140" s="23"/>
      <c r="F140" s="23"/>
      <c r="G140" s="23"/>
      <c r="H140" s="23"/>
      <c r="I140" s="23"/>
      <c r="J140" s="23"/>
      <c r="K140" s="23"/>
      <c r="L140" s="23"/>
      <c r="M140" s="23"/>
      <c r="N140" s="32"/>
      <c r="O140" s="32"/>
      <c r="P140" s="32"/>
      <c r="Q140" s="32"/>
      <c r="R140" s="32"/>
      <c r="S140" s="32"/>
      <c r="T140" s="32"/>
      <c r="U140" s="32"/>
      <c r="V140" s="23"/>
      <c r="W140" s="23"/>
      <c r="X140" s="23"/>
      <c r="Y140" s="23"/>
      <c r="Z140" s="23"/>
      <c r="AA140" s="23"/>
      <c r="AB140" s="23"/>
      <c r="AC140" s="23"/>
      <c r="AD140" s="23"/>
      <c r="AE140" s="23"/>
      <c r="AF140" s="23"/>
      <c r="AG140" s="23"/>
      <c r="AH140" s="23"/>
      <c r="AI140" s="23"/>
      <c r="AJ140" s="23"/>
      <c r="AK140" s="23"/>
      <c r="AL140" s="23"/>
      <c r="AM140" s="23"/>
      <c r="AN140" s="23"/>
      <c r="AO140" s="23"/>
      <c r="AP140" s="23"/>
      <c r="AQ140" s="23"/>
      <c r="AR140" s="23"/>
      <c r="AS140" s="23"/>
      <c r="AT140" s="23"/>
      <c r="AU140" s="23"/>
      <c r="AV140" s="23"/>
      <c r="AW140" s="23"/>
      <c r="AX140" s="23"/>
      <c r="AY140" s="23"/>
      <c r="AZ140" s="24"/>
    </row>
    <row r="141" spans="1:52" ht="11.25" customHeight="1">
      <c r="A141" s="31"/>
      <c r="B141" s="23"/>
      <c r="C141" s="23"/>
      <c r="D141" s="23"/>
      <c r="E141" s="23"/>
      <c r="F141" s="23"/>
      <c r="G141" s="23"/>
      <c r="H141" s="23"/>
      <c r="I141" s="23"/>
      <c r="J141" s="23"/>
      <c r="K141" s="23"/>
      <c r="L141" s="23"/>
      <c r="M141" s="23"/>
      <c r="N141" s="32"/>
      <c r="O141" s="32"/>
      <c r="P141" s="32"/>
      <c r="Q141" s="32"/>
      <c r="R141" s="32"/>
      <c r="S141" s="32"/>
      <c r="T141" s="32"/>
      <c r="U141" s="32"/>
      <c r="V141" s="23"/>
      <c r="W141" s="23"/>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c r="AT141" s="23"/>
      <c r="AU141" s="23"/>
      <c r="AV141" s="23"/>
      <c r="AW141" s="23"/>
      <c r="AX141" s="23"/>
      <c r="AY141" s="23"/>
      <c r="AZ141" s="24"/>
    </row>
    <row r="142" spans="1:52" ht="11.25" customHeight="1">
      <c r="A142" s="31"/>
      <c r="B142" s="23"/>
      <c r="C142" s="23"/>
      <c r="D142" s="23"/>
      <c r="E142" s="23"/>
      <c r="F142" s="23"/>
      <c r="G142" s="23"/>
      <c r="H142" s="23"/>
      <c r="I142" s="23"/>
      <c r="J142" s="23"/>
      <c r="K142" s="23"/>
      <c r="L142" s="23"/>
      <c r="M142" s="23"/>
      <c r="N142" s="32"/>
      <c r="O142" s="32"/>
      <c r="P142" s="32"/>
      <c r="Q142" s="32"/>
      <c r="R142" s="32"/>
      <c r="S142" s="32"/>
      <c r="T142" s="32"/>
      <c r="U142" s="32"/>
      <c r="V142" s="23"/>
      <c r="W142" s="23"/>
      <c r="X142" s="23"/>
      <c r="Y142" s="23"/>
      <c r="Z142" s="23"/>
      <c r="AA142" s="23"/>
      <c r="AB142" s="23"/>
      <c r="AC142" s="23"/>
      <c r="AD142" s="23"/>
      <c r="AE142" s="23"/>
      <c r="AF142" s="23"/>
      <c r="AG142" s="23"/>
      <c r="AH142" s="23"/>
      <c r="AI142" s="23"/>
      <c r="AJ142" s="23"/>
      <c r="AK142" s="23"/>
      <c r="AL142" s="23"/>
      <c r="AM142" s="23"/>
      <c r="AN142" s="23"/>
      <c r="AO142" s="23"/>
      <c r="AP142" s="23"/>
      <c r="AQ142" s="23"/>
      <c r="AR142" s="23"/>
      <c r="AS142" s="23"/>
      <c r="AT142" s="23"/>
      <c r="AU142" s="23"/>
      <c r="AV142" s="23"/>
      <c r="AW142" s="23"/>
      <c r="AX142" s="23"/>
      <c r="AY142" s="23"/>
      <c r="AZ142" s="24"/>
    </row>
    <row r="143" spans="1:52" ht="11.25" customHeight="1">
      <c r="A143" s="31"/>
      <c r="B143" s="23"/>
      <c r="C143" s="23"/>
      <c r="D143" s="23"/>
      <c r="E143" s="23"/>
      <c r="F143" s="23"/>
      <c r="G143" s="23"/>
      <c r="H143" s="23"/>
      <c r="I143" s="23"/>
      <c r="J143" s="23"/>
      <c r="K143" s="23"/>
      <c r="L143" s="23"/>
      <c r="M143" s="23"/>
      <c r="N143" s="32"/>
      <c r="O143" s="32"/>
      <c r="P143" s="32"/>
      <c r="Q143" s="32"/>
      <c r="R143" s="32"/>
      <c r="S143" s="32"/>
      <c r="T143" s="32"/>
      <c r="U143" s="32"/>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3"/>
      <c r="AR143" s="23"/>
      <c r="AS143" s="23"/>
      <c r="AT143" s="23"/>
      <c r="AU143" s="23"/>
      <c r="AV143" s="23"/>
      <c r="AW143" s="23"/>
      <c r="AX143" s="23"/>
      <c r="AY143" s="23"/>
      <c r="AZ143" s="24"/>
    </row>
    <row r="144" spans="1:52" ht="11.25" customHeight="1">
      <c r="A144" s="31"/>
      <c r="B144" s="23"/>
      <c r="C144" s="23"/>
      <c r="D144" s="23"/>
      <c r="E144" s="23"/>
      <c r="F144" s="23"/>
      <c r="G144" s="23"/>
      <c r="H144" s="23"/>
      <c r="I144" s="23"/>
      <c r="J144" s="23"/>
      <c r="K144" s="23"/>
      <c r="L144" s="23"/>
      <c r="M144" s="23"/>
      <c r="N144" s="32"/>
      <c r="O144" s="32"/>
      <c r="P144" s="32"/>
      <c r="Q144" s="32"/>
      <c r="R144" s="32"/>
      <c r="S144" s="32"/>
      <c r="T144" s="32"/>
      <c r="U144" s="32"/>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c r="AU144" s="23"/>
      <c r="AV144" s="23"/>
      <c r="AW144" s="23"/>
      <c r="AX144" s="23"/>
      <c r="AY144" s="23"/>
      <c r="AZ144" s="24"/>
    </row>
    <row r="145" spans="1:52" ht="11.25" customHeight="1">
      <c r="A145" s="31"/>
      <c r="B145" s="23"/>
      <c r="C145" s="23"/>
      <c r="D145" s="23"/>
      <c r="E145" s="23"/>
      <c r="F145" s="23"/>
      <c r="G145" s="23"/>
      <c r="H145" s="23"/>
      <c r="I145" s="23"/>
      <c r="J145" s="23"/>
      <c r="K145" s="23"/>
      <c r="L145" s="23"/>
      <c r="M145" s="23"/>
      <c r="N145" s="32"/>
      <c r="O145" s="32"/>
      <c r="P145" s="32"/>
      <c r="Q145" s="32"/>
      <c r="R145" s="32"/>
      <c r="S145" s="32"/>
      <c r="T145" s="32"/>
      <c r="U145" s="32"/>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c r="AT145" s="23"/>
      <c r="AU145" s="23"/>
      <c r="AV145" s="23"/>
      <c r="AW145" s="23"/>
      <c r="AX145" s="23"/>
      <c r="AY145" s="23"/>
      <c r="AZ145" s="24"/>
    </row>
    <row r="146" spans="1:52" ht="11.25" customHeight="1">
      <c r="A146" s="31"/>
      <c r="B146" s="23"/>
      <c r="C146" s="23"/>
      <c r="D146" s="23"/>
      <c r="E146" s="23"/>
      <c r="F146" s="23"/>
      <c r="G146" s="23"/>
      <c r="H146" s="23"/>
      <c r="I146" s="23"/>
      <c r="J146" s="23"/>
      <c r="K146" s="23"/>
      <c r="L146" s="23"/>
      <c r="M146" s="23"/>
      <c r="N146" s="32"/>
      <c r="O146" s="32"/>
      <c r="P146" s="32"/>
      <c r="Q146" s="32"/>
      <c r="R146" s="32"/>
      <c r="S146" s="32"/>
      <c r="T146" s="32"/>
      <c r="U146" s="32"/>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c r="AT146" s="23"/>
      <c r="AU146" s="23"/>
      <c r="AV146" s="23"/>
      <c r="AW146" s="23"/>
      <c r="AX146" s="23"/>
      <c r="AY146" s="23"/>
      <c r="AZ146" s="24"/>
    </row>
    <row r="147" spans="1:52" ht="11.25" customHeight="1">
      <c r="A147" s="31"/>
      <c r="B147" s="23"/>
      <c r="C147" s="23"/>
      <c r="D147" s="23"/>
      <c r="E147" s="23"/>
      <c r="F147" s="23"/>
      <c r="G147" s="23"/>
      <c r="H147" s="23"/>
      <c r="I147" s="23"/>
      <c r="J147" s="23"/>
      <c r="K147" s="23"/>
      <c r="L147" s="23"/>
      <c r="M147" s="23"/>
      <c r="N147" s="32"/>
      <c r="O147" s="32"/>
      <c r="P147" s="32"/>
      <c r="Q147" s="32"/>
      <c r="R147" s="32"/>
      <c r="S147" s="32"/>
      <c r="T147" s="32"/>
      <c r="U147" s="32"/>
      <c r="V147" s="23"/>
      <c r="W147" s="23"/>
      <c r="X147" s="23"/>
      <c r="Y147" s="23"/>
      <c r="Z147" s="23"/>
      <c r="AA147" s="23"/>
      <c r="AB147" s="23"/>
      <c r="AC147" s="23"/>
      <c r="AD147" s="23"/>
      <c r="AE147" s="23"/>
      <c r="AF147" s="23"/>
      <c r="AG147" s="23"/>
      <c r="AH147" s="23"/>
      <c r="AI147" s="23"/>
      <c r="AJ147" s="23"/>
      <c r="AK147" s="23"/>
      <c r="AL147" s="23"/>
      <c r="AM147" s="23"/>
      <c r="AN147" s="23"/>
      <c r="AO147" s="23"/>
      <c r="AP147" s="23"/>
      <c r="AQ147" s="23"/>
      <c r="AR147" s="23"/>
      <c r="AS147" s="23"/>
      <c r="AT147" s="23"/>
      <c r="AU147" s="23"/>
      <c r="AV147" s="23"/>
      <c r="AW147" s="23"/>
      <c r="AX147" s="23"/>
      <c r="AY147" s="23"/>
      <c r="AZ147" s="24"/>
    </row>
    <row r="148" spans="1:52" ht="11.25" customHeight="1">
      <c r="A148" s="31"/>
      <c r="B148" s="23"/>
      <c r="C148" s="23"/>
      <c r="D148" s="23"/>
      <c r="E148" s="23"/>
      <c r="F148" s="23"/>
      <c r="G148" s="23"/>
      <c r="H148" s="23"/>
      <c r="I148" s="23"/>
      <c r="J148" s="23"/>
      <c r="K148" s="23"/>
      <c r="L148" s="23"/>
      <c r="M148" s="23"/>
      <c r="N148" s="32"/>
      <c r="O148" s="32"/>
      <c r="P148" s="32"/>
      <c r="Q148" s="32"/>
      <c r="R148" s="32"/>
      <c r="S148" s="32"/>
      <c r="T148" s="32"/>
      <c r="U148" s="32"/>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23"/>
      <c r="AV148" s="23"/>
      <c r="AW148" s="23"/>
      <c r="AX148" s="23"/>
      <c r="AY148" s="23"/>
      <c r="AZ148" s="24"/>
    </row>
    <row r="149" spans="1:52" ht="11.25" customHeight="1">
      <c r="A149" s="31"/>
      <c r="B149" s="23"/>
      <c r="C149" s="23"/>
      <c r="D149" s="23"/>
      <c r="E149" s="23"/>
      <c r="F149" s="23"/>
      <c r="G149" s="23"/>
      <c r="H149" s="23"/>
      <c r="I149" s="23"/>
      <c r="J149" s="23"/>
      <c r="K149" s="23"/>
      <c r="L149" s="23"/>
      <c r="M149" s="23"/>
      <c r="N149" s="32"/>
      <c r="O149" s="32"/>
      <c r="P149" s="32"/>
      <c r="Q149" s="32"/>
      <c r="R149" s="32"/>
      <c r="S149" s="32"/>
      <c r="T149" s="32"/>
      <c r="U149" s="32"/>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c r="AU149" s="23"/>
      <c r="AV149" s="23"/>
      <c r="AW149" s="23"/>
      <c r="AX149" s="23"/>
      <c r="AY149" s="23"/>
      <c r="AZ149" s="24"/>
    </row>
    <row r="150" spans="1:52" ht="11.25" customHeight="1">
      <c r="A150" s="31"/>
      <c r="B150" s="23"/>
      <c r="C150" s="23"/>
      <c r="D150" s="23"/>
      <c r="E150" s="23"/>
      <c r="F150" s="23"/>
      <c r="G150" s="23"/>
      <c r="H150" s="23"/>
      <c r="I150" s="23"/>
      <c r="J150" s="23"/>
      <c r="K150" s="23"/>
      <c r="L150" s="23"/>
      <c r="M150" s="23"/>
      <c r="N150" s="32"/>
      <c r="O150" s="32"/>
      <c r="P150" s="32"/>
      <c r="Q150" s="32"/>
      <c r="R150" s="32"/>
      <c r="S150" s="32"/>
      <c r="T150" s="32"/>
      <c r="U150" s="32"/>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c r="AW150" s="23"/>
      <c r="AX150" s="23"/>
      <c r="AY150" s="23"/>
      <c r="AZ150" s="24"/>
    </row>
    <row r="151" spans="1:52" ht="11.25" customHeight="1">
      <c r="A151" s="31"/>
      <c r="B151" s="23"/>
      <c r="C151" s="23"/>
      <c r="D151" s="23"/>
      <c r="E151" s="23"/>
      <c r="F151" s="23"/>
      <c r="G151" s="23"/>
      <c r="H151" s="23"/>
      <c r="I151" s="23"/>
      <c r="J151" s="23"/>
      <c r="K151" s="23"/>
      <c r="L151" s="23"/>
      <c r="M151" s="23"/>
      <c r="N151" s="32"/>
      <c r="O151" s="32"/>
      <c r="P151" s="32"/>
      <c r="Q151" s="32"/>
      <c r="R151" s="32"/>
      <c r="S151" s="32"/>
      <c r="T151" s="32"/>
      <c r="U151" s="32"/>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c r="AY151" s="23"/>
      <c r="AZ151" s="24"/>
    </row>
    <row r="152" spans="1:52" ht="11.25" customHeight="1">
      <c r="A152" s="31"/>
      <c r="B152" s="23"/>
      <c r="C152" s="23"/>
      <c r="D152" s="23"/>
      <c r="E152" s="23"/>
      <c r="F152" s="23"/>
      <c r="G152" s="23"/>
      <c r="H152" s="23"/>
      <c r="I152" s="23"/>
      <c r="J152" s="23"/>
      <c r="K152" s="23"/>
      <c r="L152" s="23"/>
      <c r="M152" s="23"/>
      <c r="N152" s="32"/>
      <c r="O152" s="32"/>
      <c r="P152" s="32"/>
      <c r="Q152" s="32"/>
      <c r="R152" s="32"/>
      <c r="S152" s="32"/>
      <c r="T152" s="32"/>
      <c r="U152" s="32"/>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c r="AU152" s="23"/>
      <c r="AV152" s="23"/>
      <c r="AW152" s="23"/>
      <c r="AX152" s="23"/>
      <c r="AY152" s="23"/>
      <c r="AZ152" s="24"/>
    </row>
    <row r="153" spans="1:52" ht="11.25" customHeight="1">
      <c r="A153" s="31"/>
      <c r="B153" s="23"/>
      <c r="C153" s="23"/>
      <c r="D153" s="23"/>
      <c r="E153" s="23"/>
      <c r="F153" s="23"/>
      <c r="G153" s="23"/>
      <c r="H153" s="23"/>
      <c r="I153" s="23"/>
      <c r="J153" s="23"/>
      <c r="K153" s="23"/>
      <c r="L153" s="23"/>
      <c r="M153" s="23"/>
      <c r="N153" s="32"/>
      <c r="O153" s="32"/>
      <c r="P153" s="32"/>
      <c r="Q153" s="32"/>
      <c r="R153" s="32"/>
      <c r="S153" s="32"/>
      <c r="T153" s="32"/>
      <c r="U153" s="32"/>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23"/>
      <c r="AV153" s="23"/>
      <c r="AW153" s="23"/>
      <c r="AX153" s="23"/>
      <c r="AY153" s="23"/>
      <c r="AZ153" s="24"/>
    </row>
    <row r="154" spans="1:52" ht="11.25" customHeight="1">
      <c r="A154" s="31"/>
      <c r="B154" s="23"/>
      <c r="C154" s="23"/>
      <c r="D154" s="23"/>
      <c r="E154" s="23"/>
      <c r="F154" s="23"/>
      <c r="G154" s="23"/>
      <c r="H154" s="23"/>
      <c r="I154" s="23"/>
      <c r="J154" s="23"/>
      <c r="K154" s="23"/>
      <c r="L154" s="23"/>
      <c r="M154" s="23"/>
      <c r="N154" s="32"/>
      <c r="O154" s="32"/>
      <c r="P154" s="32"/>
      <c r="Q154" s="32"/>
      <c r="R154" s="32"/>
      <c r="S154" s="32"/>
      <c r="T154" s="32"/>
      <c r="U154" s="32"/>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c r="AW154" s="23"/>
      <c r="AX154" s="23"/>
      <c r="AY154" s="23"/>
      <c r="AZ154" s="24"/>
    </row>
    <row r="155" spans="1:52" ht="11.25" customHeight="1">
      <c r="A155" s="31"/>
      <c r="B155" s="23"/>
      <c r="C155" s="23"/>
      <c r="D155" s="23"/>
      <c r="E155" s="23"/>
      <c r="F155" s="23"/>
      <c r="G155" s="23"/>
      <c r="H155" s="23"/>
      <c r="I155" s="23"/>
      <c r="J155" s="23"/>
      <c r="K155" s="23"/>
      <c r="L155" s="23"/>
      <c r="M155" s="23"/>
      <c r="N155" s="32"/>
      <c r="O155" s="32"/>
      <c r="P155" s="32"/>
      <c r="Q155" s="32"/>
      <c r="R155" s="32"/>
      <c r="S155" s="32"/>
      <c r="T155" s="32"/>
      <c r="U155" s="32"/>
      <c r="V155" s="23"/>
      <c r="W155" s="23"/>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c r="AT155" s="23"/>
      <c r="AU155" s="23"/>
      <c r="AV155" s="23"/>
      <c r="AW155" s="23"/>
      <c r="AX155" s="23"/>
      <c r="AY155" s="23"/>
      <c r="AZ155" s="24"/>
    </row>
    <row r="156" spans="1:52" ht="11.25" customHeight="1">
      <c r="A156" s="33"/>
      <c r="B156" s="34"/>
      <c r="C156" s="23"/>
      <c r="D156" s="23"/>
      <c r="E156" s="23"/>
      <c r="F156" s="23"/>
      <c r="G156" s="23"/>
      <c r="H156" s="23"/>
      <c r="I156" s="23"/>
      <c r="J156" s="23"/>
      <c r="K156" s="23"/>
      <c r="L156" s="23"/>
      <c r="M156" s="23"/>
      <c r="N156" s="32"/>
      <c r="O156" s="35"/>
      <c r="P156" s="33"/>
      <c r="Q156" s="33"/>
      <c r="R156" s="33"/>
      <c r="S156" s="33"/>
      <c r="T156" s="33"/>
      <c r="U156" s="34"/>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c r="AT156" s="23"/>
      <c r="AU156" s="23"/>
      <c r="AV156" s="23"/>
      <c r="AW156" s="23"/>
      <c r="AX156" s="23"/>
      <c r="AY156" s="23"/>
      <c r="AZ156" s="24"/>
    </row>
    <row r="157" spans="1:52" ht="11.25" customHeight="1">
      <c r="A157" s="36"/>
      <c r="B157" s="37"/>
      <c r="C157" s="23"/>
      <c r="D157" s="23"/>
      <c r="E157" s="23"/>
      <c r="F157" s="23"/>
      <c r="G157" s="23"/>
      <c r="H157" s="23"/>
      <c r="I157" s="23"/>
      <c r="J157" s="23"/>
      <c r="K157" s="23"/>
      <c r="L157" s="23"/>
      <c r="M157" s="23"/>
      <c r="N157" s="32"/>
      <c r="O157" s="38"/>
      <c r="P157" s="36"/>
      <c r="Q157" s="36"/>
      <c r="R157" s="36"/>
      <c r="S157" s="36"/>
      <c r="T157" s="36"/>
      <c r="U157" s="37"/>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c r="AT157" s="23"/>
      <c r="AU157" s="23"/>
      <c r="AV157" s="23"/>
      <c r="AW157" s="23"/>
      <c r="AX157" s="23"/>
      <c r="AY157" s="23"/>
      <c r="AZ157" s="24"/>
    </row>
    <row r="158" spans="1:52" ht="11.25" customHeight="1">
      <c r="A158" s="36"/>
      <c r="B158" s="37"/>
      <c r="C158" s="23"/>
      <c r="D158" s="23"/>
      <c r="E158" s="23"/>
      <c r="F158" s="23"/>
      <c r="G158" s="23"/>
      <c r="H158" s="23"/>
      <c r="I158" s="23"/>
      <c r="J158" s="23"/>
      <c r="K158" s="23"/>
      <c r="L158" s="23"/>
      <c r="M158" s="23"/>
      <c r="N158" s="32"/>
      <c r="O158" s="38"/>
      <c r="P158" s="36"/>
      <c r="Q158" s="36"/>
      <c r="R158" s="36"/>
      <c r="S158" s="36"/>
      <c r="T158" s="36"/>
      <c r="U158" s="37"/>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c r="AW158" s="23"/>
      <c r="AX158" s="23"/>
      <c r="AY158" s="23"/>
      <c r="AZ158" s="24"/>
    </row>
    <row r="159" spans="1:52" ht="11.25" customHeight="1">
      <c r="A159" s="36"/>
      <c r="B159" s="37"/>
      <c r="C159" s="39"/>
      <c r="D159" s="39"/>
      <c r="E159" s="39"/>
      <c r="F159" s="39"/>
      <c r="G159" s="39"/>
      <c r="H159" s="39"/>
      <c r="I159" s="39"/>
      <c r="J159" s="39"/>
      <c r="K159" s="39"/>
      <c r="L159" s="23"/>
      <c r="M159" s="23"/>
      <c r="N159" s="40"/>
      <c r="O159" s="38"/>
      <c r="P159" s="36"/>
      <c r="Q159" s="36"/>
      <c r="R159" s="36"/>
      <c r="S159" s="36"/>
      <c r="T159" s="36"/>
      <c r="U159" s="37"/>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39"/>
      <c r="AY159" s="39"/>
      <c r="AZ159" s="35"/>
    </row>
    <row r="160" spans="12:13" ht="11.25" customHeight="1">
      <c r="L160" s="39"/>
      <c r="M160" s="39"/>
    </row>
  </sheetData>
  <mergeCells count="240">
    <mergeCell ref="D3:V3"/>
    <mergeCell ref="V28:V29"/>
    <mergeCell ref="U32:U33"/>
    <mergeCell ref="D12:D13"/>
    <mergeCell ref="E8:E9"/>
    <mergeCell ref="C16:C17"/>
    <mergeCell ref="U38:U39"/>
    <mergeCell ref="V34:V35"/>
    <mergeCell ref="U16:U17"/>
    <mergeCell ref="D4:V4"/>
    <mergeCell ref="U8:U9"/>
    <mergeCell ref="V6:V7"/>
    <mergeCell ref="U10:U11"/>
    <mergeCell ref="C36:C37"/>
    <mergeCell ref="D24:D25"/>
    <mergeCell ref="E20:E21"/>
    <mergeCell ref="C28:C29"/>
    <mergeCell ref="E12:E13"/>
    <mergeCell ref="C20:C21"/>
    <mergeCell ref="D14:D15"/>
    <mergeCell ref="F6:S6"/>
    <mergeCell ref="E10:E11"/>
    <mergeCell ref="C18:C19"/>
    <mergeCell ref="U36:U37"/>
    <mergeCell ref="B8:B15"/>
    <mergeCell ref="D26:D27"/>
    <mergeCell ref="E22:E23"/>
    <mergeCell ref="C30:C31"/>
    <mergeCell ref="C52:C53"/>
    <mergeCell ref="B16:B37"/>
    <mergeCell ref="T38:T41"/>
    <mergeCell ref="U34:U35"/>
    <mergeCell ref="V30:V31"/>
    <mergeCell ref="V26:V27"/>
    <mergeCell ref="U30:U31"/>
    <mergeCell ref="V52:V53"/>
    <mergeCell ref="C32:C33"/>
    <mergeCell ref="E24:E25"/>
    <mergeCell ref="C8:C9"/>
    <mergeCell ref="D32:D33"/>
    <mergeCell ref="E28:E29"/>
    <mergeCell ref="C12:C13"/>
    <mergeCell ref="D8:D9"/>
    <mergeCell ref="D16:D17"/>
    <mergeCell ref="E26:E27"/>
    <mergeCell ref="V12:V13"/>
    <mergeCell ref="T16:T37"/>
    <mergeCell ref="U12:U13"/>
    <mergeCell ref="V20:V21"/>
    <mergeCell ref="U22:U23"/>
    <mergeCell ref="U20:U21"/>
    <mergeCell ref="U28:U29"/>
    <mergeCell ref="V24:V25"/>
    <mergeCell ref="U26:U27"/>
    <mergeCell ref="V22:V23"/>
    <mergeCell ref="U24:U25"/>
    <mergeCell ref="T8:T15"/>
    <mergeCell ref="V8:V9"/>
    <mergeCell ref="V10:V11"/>
    <mergeCell ref="U14:U15"/>
    <mergeCell ref="V16:V17"/>
    <mergeCell ref="U18:U19"/>
    <mergeCell ref="B76:B93"/>
    <mergeCell ref="E64:E65"/>
    <mergeCell ref="D68:D69"/>
    <mergeCell ref="E34:E35"/>
    <mergeCell ref="C42:C43"/>
    <mergeCell ref="D38:D39"/>
    <mergeCell ref="C54:C55"/>
    <mergeCell ref="E46:E47"/>
    <mergeCell ref="D50:D51"/>
    <mergeCell ref="C66:C67"/>
    <mergeCell ref="D84:D85"/>
    <mergeCell ref="D80:D81"/>
    <mergeCell ref="E76:E77"/>
    <mergeCell ref="C84:C85"/>
    <mergeCell ref="B66:B75"/>
    <mergeCell ref="C62:C63"/>
    <mergeCell ref="E86:E87"/>
    <mergeCell ref="D90:D91"/>
    <mergeCell ref="D46:D47"/>
    <mergeCell ref="E42:E43"/>
    <mergeCell ref="B38:B41"/>
    <mergeCell ref="C50:C51"/>
    <mergeCell ref="E40:E41"/>
    <mergeCell ref="E90:E91"/>
    <mergeCell ref="A6:A7"/>
    <mergeCell ref="C6:C7"/>
    <mergeCell ref="B6:B7"/>
    <mergeCell ref="C2:V2"/>
    <mergeCell ref="E14:E15"/>
    <mergeCell ref="V18:V19"/>
    <mergeCell ref="A8:A93"/>
    <mergeCell ref="E80:E81"/>
    <mergeCell ref="C88:C89"/>
    <mergeCell ref="C48:C49"/>
    <mergeCell ref="E38:E39"/>
    <mergeCell ref="D42:D43"/>
    <mergeCell ref="C46:C47"/>
    <mergeCell ref="C60:C61"/>
    <mergeCell ref="D56:D57"/>
    <mergeCell ref="E52:E53"/>
    <mergeCell ref="C58:C59"/>
    <mergeCell ref="D54:D55"/>
    <mergeCell ref="E50:E51"/>
    <mergeCell ref="C56:C57"/>
    <mergeCell ref="D52:D53"/>
    <mergeCell ref="E48:E49"/>
    <mergeCell ref="C34:C35"/>
    <mergeCell ref="D30:D31"/>
    <mergeCell ref="C1:V1"/>
    <mergeCell ref="A1:B4"/>
    <mergeCell ref="C74:C75"/>
    <mergeCell ref="D70:D71"/>
    <mergeCell ref="E66:E67"/>
    <mergeCell ref="T6:U6"/>
    <mergeCell ref="D40:D41"/>
    <mergeCell ref="C44:C45"/>
    <mergeCell ref="E36:E37"/>
    <mergeCell ref="D6:E6"/>
    <mergeCell ref="C10:C11"/>
    <mergeCell ref="D10:D11"/>
    <mergeCell ref="C14:C15"/>
    <mergeCell ref="D22:D23"/>
    <mergeCell ref="C26:C27"/>
    <mergeCell ref="E18:E19"/>
    <mergeCell ref="D20:D21"/>
    <mergeCell ref="C24:C25"/>
    <mergeCell ref="E16:E17"/>
    <mergeCell ref="V14:V15"/>
    <mergeCell ref="U42:U43"/>
    <mergeCell ref="V38:V39"/>
    <mergeCell ref="C22:C23"/>
    <mergeCell ref="D18:D19"/>
    <mergeCell ref="D28:D29"/>
    <mergeCell ref="T66:T75"/>
    <mergeCell ref="U62:U63"/>
    <mergeCell ref="V58:V59"/>
    <mergeCell ref="E32:E33"/>
    <mergeCell ref="C40:C41"/>
    <mergeCell ref="D36:D37"/>
    <mergeCell ref="B42:B65"/>
    <mergeCell ref="D34:D35"/>
    <mergeCell ref="C38:C39"/>
    <mergeCell ref="E30:E31"/>
    <mergeCell ref="U60:U61"/>
    <mergeCell ref="V56:V57"/>
    <mergeCell ref="U40:U41"/>
    <mergeCell ref="V36:V37"/>
    <mergeCell ref="U44:U45"/>
    <mergeCell ref="V40:V41"/>
    <mergeCell ref="D60:D61"/>
    <mergeCell ref="V32:V33"/>
    <mergeCell ref="V44:V45"/>
    <mergeCell ref="U48:U49"/>
    <mergeCell ref="C68:C69"/>
    <mergeCell ref="D64:D65"/>
    <mergeCell ref="D44:D45"/>
    <mergeCell ref="V54:V55"/>
    <mergeCell ref="D58:D59"/>
    <mergeCell ref="C76:C77"/>
    <mergeCell ref="D72:D73"/>
    <mergeCell ref="E68:E69"/>
    <mergeCell ref="C72:C73"/>
    <mergeCell ref="C78:C79"/>
    <mergeCell ref="C70:C71"/>
    <mergeCell ref="D66:D67"/>
    <mergeCell ref="E78:E79"/>
    <mergeCell ref="C64:C65"/>
    <mergeCell ref="V66:V67"/>
    <mergeCell ref="U70:U71"/>
    <mergeCell ref="T76:T93"/>
    <mergeCell ref="U56:U57"/>
    <mergeCell ref="V62:V63"/>
    <mergeCell ref="U66:U67"/>
    <mergeCell ref="E92:E93"/>
    <mergeCell ref="E56:E57"/>
    <mergeCell ref="E72:E73"/>
    <mergeCell ref="U64:U65"/>
    <mergeCell ref="V60:V61"/>
    <mergeCell ref="C92:C93"/>
    <mergeCell ref="D88:D89"/>
    <mergeCell ref="E44:E45"/>
    <mergeCell ref="D48:D49"/>
    <mergeCell ref="T42:T65"/>
    <mergeCell ref="D62:D63"/>
    <mergeCell ref="E58:E59"/>
    <mergeCell ref="U72:U73"/>
    <mergeCell ref="V68:V69"/>
    <mergeCell ref="U68:U69"/>
    <mergeCell ref="E62:E63"/>
    <mergeCell ref="U46:U47"/>
    <mergeCell ref="V42:V43"/>
    <mergeCell ref="U58:U59"/>
    <mergeCell ref="E60:E61"/>
    <mergeCell ref="V64:V65"/>
    <mergeCell ref="U54:U55"/>
    <mergeCell ref="V50:V51"/>
    <mergeCell ref="V48:V49"/>
    <mergeCell ref="U52:U53"/>
    <mergeCell ref="V46:V47"/>
    <mergeCell ref="U50:U51"/>
    <mergeCell ref="E54:E55"/>
    <mergeCell ref="E70:E71"/>
    <mergeCell ref="V72:V73"/>
    <mergeCell ref="V70:V71"/>
    <mergeCell ref="C90:C91"/>
    <mergeCell ref="D82:D83"/>
    <mergeCell ref="D78:D79"/>
    <mergeCell ref="E74:E75"/>
    <mergeCell ref="C82:C83"/>
    <mergeCell ref="C86:C87"/>
    <mergeCell ref="C80:C81"/>
    <mergeCell ref="D76:D77"/>
    <mergeCell ref="E88:E89"/>
    <mergeCell ref="E82:E83"/>
    <mergeCell ref="U82:U83"/>
    <mergeCell ref="U78:U79"/>
    <mergeCell ref="V74:V75"/>
    <mergeCell ref="U80:U81"/>
    <mergeCell ref="V76:V77"/>
    <mergeCell ref="U92:U93"/>
    <mergeCell ref="D74:D75"/>
    <mergeCell ref="D92:D93"/>
    <mergeCell ref="V92:V93"/>
    <mergeCell ref="V90:V91"/>
    <mergeCell ref="U90:U91"/>
    <mergeCell ref="V86:V87"/>
    <mergeCell ref="U88:U89"/>
    <mergeCell ref="V84:V85"/>
    <mergeCell ref="U86:U87"/>
    <mergeCell ref="V82:V83"/>
    <mergeCell ref="U84:U85"/>
    <mergeCell ref="V80:V81"/>
    <mergeCell ref="V78:V79"/>
    <mergeCell ref="V88:V89"/>
    <mergeCell ref="U76:U77"/>
    <mergeCell ref="U74:U75"/>
    <mergeCell ref="E84:E85"/>
    <mergeCell ref="D86:D87"/>
  </mergeCells>
  <printOptions/>
  <pageMargins left="0.2362204724409449" right="0.2362204724409449" top="0.7480314960629921" bottom="0.7480314960629921" header="0.31496062992125984" footer="0.31496062992125984"/>
  <pageSetup horizontalDpi="600" verticalDpi="600" orientation="landscape" scale="60"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12"/>
  <sheetViews>
    <sheetView zoomScale="57" zoomScaleNormal="57" workbookViewId="0" topLeftCell="G77">
      <selection activeCell="V111" sqref="V111:Y111"/>
    </sheetView>
  </sheetViews>
  <sheetFormatPr defaultColWidth="11.421875" defaultRowHeight="15"/>
  <cols>
    <col min="1" max="1" width="8.7109375" style="99" customWidth="1"/>
    <col min="2" max="2" width="16.421875" style="99" customWidth="1"/>
    <col min="3" max="3" width="15.57421875" style="99" customWidth="1"/>
    <col min="4" max="4" width="12.421875" style="99" customWidth="1"/>
    <col min="5" max="5" width="16.7109375" style="99" customWidth="1"/>
    <col min="6" max="6" width="18.00390625" style="99" customWidth="1"/>
    <col min="7" max="7" width="18.421875" style="99" customWidth="1"/>
    <col min="8" max="8" width="17.7109375" style="99" customWidth="1"/>
    <col min="9" max="9" width="17.00390625" style="99" customWidth="1"/>
    <col min="10" max="10" width="18.00390625" style="99" customWidth="1"/>
    <col min="11" max="11" width="18.421875" style="99" customWidth="1"/>
    <col min="12" max="12" width="17.28125" style="99" bestFit="1" customWidth="1"/>
    <col min="13" max="13" width="25.28125" style="99" bestFit="1" customWidth="1"/>
    <col min="14" max="14" width="17.28125" style="99" bestFit="1" customWidth="1"/>
    <col min="15" max="15" width="13.421875" style="99" bestFit="1" customWidth="1"/>
    <col min="16" max="16" width="10.140625" style="99" customWidth="1"/>
    <col min="17" max="17" width="14.421875" style="99" customWidth="1"/>
    <col min="18" max="18" width="13.7109375" style="99" customWidth="1"/>
    <col min="19" max="22" width="16.7109375" style="99" customWidth="1"/>
    <col min="23" max="23" width="14.00390625" style="99" customWidth="1"/>
    <col min="24" max="24" width="14.421875" style="130" customWidth="1"/>
    <col min="25" max="25" width="13.28125" style="99" customWidth="1"/>
    <col min="26" max="26" width="29.7109375" style="110" customWidth="1"/>
    <col min="27" max="28" width="11.421875" style="111" customWidth="1"/>
    <col min="29" max="72" width="11.421875" style="110" customWidth="1"/>
    <col min="73" max="16384" width="11.421875" style="99" customWidth="1"/>
  </cols>
  <sheetData>
    <row r="1" spans="1:25" s="99" customFormat="1" ht="11.25">
      <c r="A1" s="197"/>
      <c r="B1" s="197"/>
      <c r="C1" s="197"/>
      <c r="D1" s="197"/>
      <c r="E1" s="198" t="s">
        <v>0</v>
      </c>
      <c r="F1" s="198"/>
      <c r="G1" s="198"/>
      <c r="H1" s="198"/>
      <c r="I1" s="198"/>
      <c r="J1" s="198"/>
      <c r="K1" s="198"/>
      <c r="L1" s="198"/>
      <c r="M1" s="198"/>
      <c r="N1" s="198"/>
      <c r="O1" s="198"/>
      <c r="P1" s="198"/>
      <c r="Q1" s="198"/>
      <c r="R1" s="198"/>
      <c r="S1" s="198"/>
      <c r="T1" s="198"/>
      <c r="U1" s="198"/>
      <c r="V1" s="198"/>
      <c r="W1" s="198"/>
      <c r="X1" s="198"/>
      <c r="Y1" s="198"/>
    </row>
    <row r="2" spans="1:25" s="99" customFormat="1" ht="11.25">
      <c r="A2" s="197"/>
      <c r="B2" s="197"/>
      <c r="C2" s="197"/>
      <c r="D2" s="197"/>
      <c r="E2" s="198" t="s">
        <v>216</v>
      </c>
      <c r="F2" s="198"/>
      <c r="G2" s="198"/>
      <c r="H2" s="198"/>
      <c r="I2" s="198"/>
      <c r="J2" s="198"/>
      <c r="K2" s="198"/>
      <c r="L2" s="198"/>
      <c r="M2" s="198"/>
      <c r="N2" s="198"/>
      <c r="O2" s="198"/>
      <c r="P2" s="198"/>
      <c r="Q2" s="198"/>
      <c r="R2" s="198"/>
      <c r="S2" s="198"/>
      <c r="T2" s="198"/>
      <c r="U2" s="198"/>
      <c r="V2" s="198"/>
      <c r="W2" s="198"/>
      <c r="X2" s="198"/>
      <c r="Y2" s="198"/>
    </row>
    <row r="3" spans="1:25" s="99" customFormat="1" ht="11.25">
      <c r="A3" s="197"/>
      <c r="B3" s="197"/>
      <c r="C3" s="197"/>
      <c r="D3" s="197"/>
      <c r="E3" s="198" t="s">
        <v>217</v>
      </c>
      <c r="F3" s="198"/>
      <c r="G3" s="198" t="s">
        <v>5</v>
      </c>
      <c r="H3" s="198"/>
      <c r="I3" s="198"/>
      <c r="J3" s="198"/>
      <c r="K3" s="198"/>
      <c r="L3" s="198"/>
      <c r="M3" s="198"/>
      <c r="N3" s="198"/>
      <c r="O3" s="198"/>
      <c r="P3" s="198"/>
      <c r="Q3" s="198"/>
      <c r="R3" s="198"/>
      <c r="S3" s="198"/>
      <c r="T3" s="198"/>
      <c r="U3" s="198"/>
      <c r="V3" s="198"/>
      <c r="W3" s="198"/>
      <c r="X3" s="198"/>
      <c r="Y3" s="198"/>
    </row>
    <row r="4" spans="1:25" s="99" customFormat="1" ht="11.25">
      <c r="A4" s="197"/>
      <c r="B4" s="197"/>
      <c r="C4" s="197"/>
      <c r="D4" s="197"/>
      <c r="E4" s="198" t="s">
        <v>218</v>
      </c>
      <c r="F4" s="198"/>
      <c r="G4" s="198">
        <v>2017</v>
      </c>
      <c r="H4" s="198"/>
      <c r="I4" s="198"/>
      <c r="J4" s="198"/>
      <c r="K4" s="198"/>
      <c r="L4" s="198"/>
      <c r="M4" s="198"/>
      <c r="N4" s="198"/>
      <c r="O4" s="198"/>
      <c r="P4" s="198"/>
      <c r="Q4" s="198"/>
      <c r="R4" s="198"/>
      <c r="S4" s="198"/>
      <c r="T4" s="198"/>
      <c r="U4" s="198"/>
      <c r="V4" s="198"/>
      <c r="W4" s="198"/>
      <c r="X4" s="198"/>
      <c r="Y4" s="198"/>
    </row>
    <row r="5" spans="1:25" s="99" customFormat="1" ht="15">
      <c r="A5" s="199" t="s">
        <v>219</v>
      </c>
      <c r="B5" s="199" t="s">
        <v>220</v>
      </c>
      <c r="C5" s="199" t="s">
        <v>221</v>
      </c>
      <c r="D5" s="199" t="s">
        <v>222</v>
      </c>
      <c r="E5" s="199" t="s">
        <v>223</v>
      </c>
      <c r="F5" s="199" t="s">
        <v>224</v>
      </c>
      <c r="G5" s="199"/>
      <c r="H5" s="199"/>
      <c r="I5" s="100"/>
      <c r="J5" s="199" t="s">
        <v>225</v>
      </c>
      <c r="K5" s="199"/>
      <c r="L5" s="199"/>
      <c r="M5" s="199"/>
      <c r="N5" s="199" t="s">
        <v>226</v>
      </c>
      <c r="O5" s="199"/>
      <c r="P5" s="199"/>
      <c r="Q5" s="199"/>
      <c r="R5" s="199"/>
      <c r="S5" s="199" t="s">
        <v>227</v>
      </c>
      <c r="T5" s="199"/>
      <c r="U5" s="199"/>
      <c r="V5" s="199"/>
      <c r="W5" s="199"/>
      <c r="X5" s="199"/>
      <c r="Y5" s="199"/>
    </row>
    <row r="6" spans="1:25" s="99" customFormat="1" ht="45.75" thickBot="1">
      <c r="A6" s="199" t="s">
        <v>338</v>
      </c>
      <c r="B6" s="199"/>
      <c r="C6" s="199"/>
      <c r="D6" s="199"/>
      <c r="E6" s="199"/>
      <c r="F6" s="100" t="s">
        <v>228</v>
      </c>
      <c r="G6" s="100" t="s">
        <v>229</v>
      </c>
      <c r="H6" s="100" t="s">
        <v>230</v>
      </c>
      <c r="I6" s="100" t="s">
        <v>231</v>
      </c>
      <c r="J6" s="100" t="s">
        <v>232</v>
      </c>
      <c r="K6" s="100" t="s">
        <v>233</v>
      </c>
      <c r="L6" s="100" t="s">
        <v>234</v>
      </c>
      <c r="M6" s="100" t="s">
        <v>235</v>
      </c>
      <c r="N6" s="100" t="s">
        <v>236</v>
      </c>
      <c r="O6" s="100" t="s">
        <v>237</v>
      </c>
      <c r="P6" s="100" t="s">
        <v>238</v>
      </c>
      <c r="Q6" s="100" t="s">
        <v>239</v>
      </c>
      <c r="R6" s="100" t="s">
        <v>240</v>
      </c>
      <c r="S6" s="100" t="s">
        <v>241</v>
      </c>
      <c r="T6" s="100" t="s">
        <v>242</v>
      </c>
      <c r="U6" s="101" t="s">
        <v>243</v>
      </c>
      <c r="V6" s="100" t="s">
        <v>244</v>
      </c>
      <c r="W6" s="100" t="s">
        <v>245</v>
      </c>
      <c r="X6" s="100" t="s">
        <v>339</v>
      </c>
      <c r="Y6" s="100" t="s">
        <v>246</v>
      </c>
    </row>
    <row r="7" spans="1:25" s="99" customFormat="1" ht="22.5">
      <c r="A7" s="200"/>
      <c r="B7" s="201" t="s">
        <v>85</v>
      </c>
      <c r="C7" s="201" t="s">
        <v>247</v>
      </c>
      <c r="D7" s="131" t="s">
        <v>248</v>
      </c>
      <c r="E7" s="102">
        <v>1</v>
      </c>
      <c r="F7" s="102">
        <v>1</v>
      </c>
      <c r="G7" s="102">
        <v>1</v>
      </c>
      <c r="H7" s="102">
        <v>1</v>
      </c>
      <c r="I7" s="102">
        <v>1</v>
      </c>
      <c r="J7" s="102">
        <f>'[1]INVERSIÓN'!AF9</f>
        <v>1</v>
      </c>
      <c r="K7" s="102">
        <f>'[1]INVERSIÓN'!AG9</f>
        <v>1</v>
      </c>
      <c r="L7" s="102">
        <v>1</v>
      </c>
      <c r="M7" s="64">
        <f>'[2]INVERSIÓN'!AL9</f>
        <v>1</v>
      </c>
      <c r="N7" s="202" t="s">
        <v>249</v>
      </c>
      <c r="O7" s="203" t="s">
        <v>250</v>
      </c>
      <c r="P7" s="204" t="s">
        <v>251</v>
      </c>
      <c r="Q7" s="203" t="s">
        <v>252</v>
      </c>
      <c r="R7" s="203" t="s">
        <v>249</v>
      </c>
      <c r="S7" s="208" t="s">
        <v>253</v>
      </c>
      <c r="T7" s="208" t="s">
        <v>253</v>
      </c>
      <c r="U7" s="208" t="s">
        <v>254</v>
      </c>
      <c r="V7" s="209" t="s">
        <v>255</v>
      </c>
      <c r="W7" s="209" t="s">
        <v>256</v>
      </c>
      <c r="X7" s="209" t="s">
        <v>257</v>
      </c>
      <c r="Y7" s="202">
        <v>7980001</v>
      </c>
    </row>
    <row r="8" spans="1:25" s="99" customFormat="1" ht="22.5">
      <c r="A8" s="200"/>
      <c r="B8" s="201"/>
      <c r="C8" s="201"/>
      <c r="D8" s="132" t="s">
        <v>258</v>
      </c>
      <c r="E8" s="103">
        <f>'[1]INVERSIÓN'!L10</f>
        <v>162276000</v>
      </c>
      <c r="F8" s="103">
        <v>162276000</v>
      </c>
      <c r="G8" s="103">
        <v>162276000</v>
      </c>
      <c r="H8" s="103">
        <v>199493966</v>
      </c>
      <c r="I8" s="103">
        <v>199493966</v>
      </c>
      <c r="J8" s="103">
        <f>'[1]INVERSIÓN'!AF10</f>
        <v>162057600</v>
      </c>
      <c r="K8" s="103">
        <f>'[1]INVERSIÓN'!AG10</f>
        <v>162057600</v>
      </c>
      <c r="L8" s="103">
        <v>162057600</v>
      </c>
      <c r="M8" s="133">
        <f>'[2]INVERSIÓN'!AL10</f>
        <v>162057600</v>
      </c>
      <c r="N8" s="202"/>
      <c r="O8" s="203"/>
      <c r="P8" s="204"/>
      <c r="Q8" s="203"/>
      <c r="R8" s="203"/>
      <c r="S8" s="208"/>
      <c r="T8" s="208"/>
      <c r="U8" s="208"/>
      <c r="V8" s="209"/>
      <c r="W8" s="209"/>
      <c r="X8" s="209"/>
      <c r="Y8" s="202"/>
    </row>
    <row r="9" spans="1:25" s="99" customFormat="1" ht="22.5">
      <c r="A9" s="200"/>
      <c r="B9" s="201"/>
      <c r="C9" s="201"/>
      <c r="D9" s="132" t="s">
        <v>259</v>
      </c>
      <c r="E9" s="102">
        <v>0</v>
      </c>
      <c r="F9" s="102">
        <v>0</v>
      </c>
      <c r="G9" s="102">
        <v>0</v>
      </c>
      <c r="H9" s="102">
        <v>0</v>
      </c>
      <c r="I9" s="102">
        <v>0</v>
      </c>
      <c r="J9" s="102">
        <f>'[1]INVERSIÓN'!AF11</f>
        <v>0</v>
      </c>
      <c r="K9" s="102">
        <f>'[1]INVERSIÓN'!AG11</f>
        <v>0</v>
      </c>
      <c r="L9" s="102">
        <v>0</v>
      </c>
      <c r="M9" s="64">
        <f>'[2]INVERSIÓN'!AL11</f>
        <v>0</v>
      </c>
      <c r="N9" s="202"/>
      <c r="O9" s="203"/>
      <c r="P9" s="204"/>
      <c r="Q9" s="203"/>
      <c r="R9" s="203"/>
      <c r="S9" s="208"/>
      <c r="T9" s="208"/>
      <c r="U9" s="208"/>
      <c r="V9" s="209"/>
      <c r="W9" s="209"/>
      <c r="X9" s="209"/>
      <c r="Y9" s="202"/>
    </row>
    <row r="10" spans="1:25" s="99" customFormat="1" ht="15">
      <c r="A10" s="200"/>
      <c r="B10" s="201"/>
      <c r="C10" s="201"/>
      <c r="D10" s="205" t="s">
        <v>260</v>
      </c>
      <c r="E10" s="207">
        <f>'[1]INVERSIÓN'!L12</f>
        <v>53096983</v>
      </c>
      <c r="F10" s="207">
        <v>53096983</v>
      </c>
      <c r="G10" s="207">
        <v>53096983</v>
      </c>
      <c r="H10" s="207">
        <v>53096983</v>
      </c>
      <c r="I10" s="104">
        <v>53096983</v>
      </c>
      <c r="J10" s="207">
        <f>+'[1]INVERSIÓN'!AF12</f>
        <v>53096983</v>
      </c>
      <c r="K10" s="207">
        <f>+'[1]INVERSIÓN'!AG12</f>
        <v>53096983</v>
      </c>
      <c r="L10" s="207">
        <v>53096983</v>
      </c>
      <c r="M10" s="210">
        <f>'[2]INVERSIÓN'!AL12</f>
        <v>53096983</v>
      </c>
      <c r="N10" s="202"/>
      <c r="O10" s="203"/>
      <c r="P10" s="204"/>
      <c r="Q10" s="203"/>
      <c r="R10" s="203"/>
      <c r="S10" s="208"/>
      <c r="T10" s="208"/>
      <c r="U10" s="208"/>
      <c r="V10" s="209"/>
      <c r="W10" s="209"/>
      <c r="X10" s="209"/>
      <c r="Y10" s="202"/>
    </row>
    <row r="11" spans="1:25" s="99" customFormat="1" ht="15">
      <c r="A11" s="200"/>
      <c r="B11" s="201"/>
      <c r="C11" s="201"/>
      <c r="D11" s="206"/>
      <c r="E11" s="207"/>
      <c r="F11" s="207"/>
      <c r="G11" s="207"/>
      <c r="H11" s="207"/>
      <c r="I11" s="105"/>
      <c r="J11" s="207"/>
      <c r="K11" s="207"/>
      <c r="L11" s="207"/>
      <c r="M11" s="211"/>
      <c r="N11" s="202"/>
      <c r="O11" s="203"/>
      <c r="P11" s="204"/>
      <c r="Q11" s="203"/>
      <c r="R11" s="203"/>
      <c r="S11" s="208"/>
      <c r="T11" s="208"/>
      <c r="U11" s="208"/>
      <c r="V11" s="209"/>
      <c r="W11" s="209"/>
      <c r="X11" s="209"/>
      <c r="Y11" s="202"/>
    </row>
    <row r="12" spans="1:25" s="99" customFormat="1" ht="15">
      <c r="A12" s="200"/>
      <c r="B12" s="201"/>
      <c r="C12" s="201"/>
      <c r="D12" s="206"/>
      <c r="E12" s="207"/>
      <c r="F12" s="207"/>
      <c r="G12" s="207"/>
      <c r="H12" s="207"/>
      <c r="I12" s="105"/>
      <c r="J12" s="207"/>
      <c r="K12" s="207"/>
      <c r="L12" s="207"/>
      <c r="M12" s="211"/>
      <c r="N12" s="202"/>
      <c r="O12" s="203"/>
      <c r="P12" s="204"/>
      <c r="Q12" s="203"/>
      <c r="R12" s="203"/>
      <c r="S12" s="208"/>
      <c r="T12" s="208"/>
      <c r="U12" s="208"/>
      <c r="V12" s="209"/>
      <c r="W12" s="209"/>
      <c r="X12" s="209"/>
      <c r="Y12" s="202"/>
    </row>
    <row r="13" spans="1:25" s="99" customFormat="1" ht="15">
      <c r="A13" s="200"/>
      <c r="B13" s="201"/>
      <c r="C13" s="201"/>
      <c r="D13" s="206"/>
      <c r="E13" s="207"/>
      <c r="F13" s="207"/>
      <c r="G13" s="207"/>
      <c r="H13" s="207"/>
      <c r="I13" s="106"/>
      <c r="J13" s="207"/>
      <c r="K13" s="207"/>
      <c r="L13" s="207"/>
      <c r="M13" s="212"/>
      <c r="N13" s="202"/>
      <c r="O13" s="203"/>
      <c r="P13" s="204"/>
      <c r="Q13" s="203"/>
      <c r="R13" s="203"/>
      <c r="S13" s="208"/>
      <c r="T13" s="208"/>
      <c r="U13" s="208"/>
      <c r="V13" s="209"/>
      <c r="W13" s="209"/>
      <c r="X13" s="209"/>
      <c r="Y13" s="202"/>
    </row>
    <row r="14" spans="1:25" s="99" customFormat="1" ht="22.5">
      <c r="A14" s="200"/>
      <c r="B14" s="201" t="s">
        <v>99</v>
      </c>
      <c r="C14" s="201" t="s">
        <v>261</v>
      </c>
      <c r="D14" s="131" t="s">
        <v>248</v>
      </c>
      <c r="E14" s="134">
        <v>1</v>
      </c>
      <c r="F14" s="134">
        <v>1</v>
      </c>
      <c r="G14" s="134">
        <v>1</v>
      </c>
      <c r="H14" s="134">
        <v>1</v>
      </c>
      <c r="I14" s="102">
        <v>100</v>
      </c>
      <c r="J14" s="134">
        <f>+'[1]INVERSIÓN'!AF21</f>
        <v>1</v>
      </c>
      <c r="K14" s="134">
        <f>+'[1]INVERSIÓN'!AG21</f>
        <v>1</v>
      </c>
      <c r="L14" s="134">
        <v>1</v>
      </c>
      <c r="M14" s="102">
        <v>1</v>
      </c>
      <c r="N14" s="202" t="s">
        <v>249</v>
      </c>
      <c r="O14" s="203" t="s">
        <v>250</v>
      </c>
      <c r="P14" s="204" t="s">
        <v>251</v>
      </c>
      <c r="Q14" s="203" t="s">
        <v>252</v>
      </c>
      <c r="R14" s="203" t="s">
        <v>249</v>
      </c>
      <c r="S14" s="208" t="s">
        <v>253</v>
      </c>
      <c r="T14" s="208" t="s">
        <v>253</v>
      </c>
      <c r="U14" s="208" t="s">
        <v>254</v>
      </c>
      <c r="V14" s="209" t="s">
        <v>255</v>
      </c>
      <c r="W14" s="209" t="s">
        <v>256</v>
      </c>
      <c r="X14" s="209" t="s">
        <v>257</v>
      </c>
      <c r="Y14" s="202">
        <v>7980001</v>
      </c>
    </row>
    <row r="15" spans="1:25" s="99" customFormat="1" ht="22.5">
      <c r="A15" s="200"/>
      <c r="B15" s="201"/>
      <c r="C15" s="201"/>
      <c r="D15" s="131" t="s">
        <v>258</v>
      </c>
      <c r="E15" s="103">
        <f>'[1]INVERSIÓN'!L22</f>
        <v>62667000</v>
      </c>
      <c r="F15" s="103">
        <v>62667000</v>
      </c>
      <c r="G15" s="103">
        <v>62667000</v>
      </c>
      <c r="H15" s="103">
        <v>62667000</v>
      </c>
      <c r="I15" s="103">
        <v>62667000</v>
      </c>
      <c r="J15" s="103">
        <f>+'[1]INVERSIÓN'!AF22</f>
        <v>22448800</v>
      </c>
      <c r="K15" s="103">
        <f>+'[1]INVERSIÓN'!AG22</f>
        <v>43877200</v>
      </c>
      <c r="L15" s="103">
        <v>43877200</v>
      </c>
      <c r="M15" s="103">
        <v>62615033</v>
      </c>
      <c r="N15" s="202"/>
      <c r="O15" s="203"/>
      <c r="P15" s="204"/>
      <c r="Q15" s="203"/>
      <c r="R15" s="203"/>
      <c r="S15" s="208"/>
      <c r="T15" s="208"/>
      <c r="U15" s="208"/>
      <c r="V15" s="209"/>
      <c r="W15" s="209"/>
      <c r="X15" s="209"/>
      <c r="Y15" s="202"/>
    </row>
    <row r="16" spans="1:25" s="99" customFormat="1" ht="22.5">
      <c r="A16" s="200"/>
      <c r="B16" s="201"/>
      <c r="C16" s="201"/>
      <c r="D16" s="132" t="s">
        <v>259</v>
      </c>
      <c r="E16" s="102">
        <v>0</v>
      </c>
      <c r="F16" s="102">
        <v>0</v>
      </c>
      <c r="G16" s="102">
        <v>0</v>
      </c>
      <c r="H16" s="102">
        <v>0</v>
      </c>
      <c r="I16" s="102">
        <v>0</v>
      </c>
      <c r="J16" s="102">
        <f>+'[1]INVERSIÓN'!AF23</f>
        <v>0</v>
      </c>
      <c r="K16" s="102">
        <f>+'[1]INVERSIÓN'!AG23</f>
        <v>0</v>
      </c>
      <c r="L16" s="102">
        <v>0</v>
      </c>
      <c r="M16" s="102">
        <v>0</v>
      </c>
      <c r="N16" s="202"/>
      <c r="O16" s="203"/>
      <c r="P16" s="204"/>
      <c r="Q16" s="203"/>
      <c r="R16" s="203"/>
      <c r="S16" s="208"/>
      <c r="T16" s="208"/>
      <c r="U16" s="208"/>
      <c r="V16" s="209"/>
      <c r="W16" s="209"/>
      <c r="X16" s="209"/>
      <c r="Y16" s="202"/>
    </row>
    <row r="17" spans="1:25" s="99" customFormat="1" ht="15">
      <c r="A17" s="200"/>
      <c r="B17" s="201"/>
      <c r="C17" s="201"/>
      <c r="D17" s="205" t="s">
        <v>260</v>
      </c>
      <c r="E17" s="207">
        <f>'[1]INVERSIÓN'!L24</f>
        <v>12003023</v>
      </c>
      <c r="F17" s="207">
        <v>12003022</v>
      </c>
      <c r="G17" s="207">
        <v>12003022</v>
      </c>
      <c r="H17" s="207">
        <v>12003022</v>
      </c>
      <c r="I17" s="104">
        <v>12003022</v>
      </c>
      <c r="J17" s="207">
        <f>+'[1]INVERSIÓN'!AF24</f>
        <v>11031238</v>
      </c>
      <c r="K17" s="207">
        <f>+'[1]INVERSIÓN'!AG24</f>
        <v>12003022</v>
      </c>
      <c r="L17" s="207">
        <v>12003022</v>
      </c>
      <c r="M17" s="207">
        <v>12003022</v>
      </c>
      <c r="N17" s="202"/>
      <c r="O17" s="203"/>
      <c r="P17" s="204"/>
      <c r="Q17" s="203"/>
      <c r="R17" s="203"/>
      <c r="S17" s="208"/>
      <c r="T17" s="208"/>
      <c r="U17" s="208"/>
      <c r="V17" s="209"/>
      <c r="W17" s="209"/>
      <c r="X17" s="209"/>
      <c r="Y17" s="202"/>
    </row>
    <row r="18" spans="1:25" s="99" customFormat="1" ht="15">
      <c r="A18" s="200"/>
      <c r="B18" s="201"/>
      <c r="C18" s="201"/>
      <c r="D18" s="206"/>
      <c r="E18" s="207"/>
      <c r="F18" s="207"/>
      <c r="G18" s="207"/>
      <c r="H18" s="207"/>
      <c r="I18" s="105"/>
      <c r="J18" s="207"/>
      <c r="K18" s="207"/>
      <c r="L18" s="207"/>
      <c r="M18" s="207"/>
      <c r="N18" s="202"/>
      <c r="O18" s="203"/>
      <c r="P18" s="204"/>
      <c r="Q18" s="203"/>
      <c r="R18" s="203"/>
      <c r="S18" s="208"/>
      <c r="T18" s="208"/>
      <c r="U18" s="208"/>
      <c r="V18" s="209"/>
      <c r="W18" s="209"/>
      <c r="X18" s="209"/>
      <c r="Y18" s="202"/>
    </row>
    <row r="19" spans="1:25" s="99" customFormat="1" ht="15">
      <c r="A19" s="200"/>
      <c r="B19" s="201"/>
      <c r="C19" s="201"/>
      <c r="D19" s="206"/>
      <c r="E19" s="207"/>
      <c r="F19" s="207"/>
      <c r="G19" s="207"/>
      <c r="H19" s="207"/>
      <c r="I19" s="105"/>
      <c r="J19" s="207"/>
      <c r="K19" s="207"/>
      <c r="L19" s="207"/>
      <c r="M19" s="207"/>
      <c r="N19" s="202"/>
      <c r="O19" s="203"/>
      <c r="P19" s="204"/>
      <c r="Q19" s="203"/>
      <c r="R19" s="203"/>
      <c r="S19" s="208"/>
      <c r="T19" s="208"/>
      <c r="U19" s="208"/>
      <c r="V19" s="209"/>
      <c r="W19" s="209"/>
      <c r="X19" s="209"/>
      <c r="Y19" s="202"/>
    </row>
    <row r="20" spans="1:25" s="99" customFormat="1" ht="15">
      <c r="A20" s="200"/>
      <c r="B20" s="201"/>
      <c r="C20" s="201"/>
      <c r="D20" s="206"/>
      <c r="E20" s="207"/>
      <c r="F20" s="207"/>
      <c r="G20" s="207"/>
      <c r="H20" s="207"/>
      <c r="I20" s="106"/>
      <c r="J20" s="207"/>
      <c r="K20" s="207"/>
      <c r="L20" s="207"/>
      <c r="M20" s="207"/>
      <c r="N20" s="202"/>
      <c r="O20" s="203"/>
      <c r="P20" s="204"/>
      <c r="Q20" s="203"/>
      <c r="R20" s="203"/>
      <c r="S20" s="208"/>
      <c r="T20" s="208"/>
      <c r="U20" s="208"/>
      <c r="V20" s="209"/>
      <c r="W20" s="209"/>
      <c r="X20" s="209"/>
      <c r="Y20" s="202"/>
    </row>
    <row r="21" spans="1:25" s="99" customFormat="1" ht="22.5">
      <c r="A21" s="200"/>
      <c r="B21" s="201" t="s">
        <v>170</v>
      </c>
      <c r="C21" s="201" t="s">
        <v>262</v>
      </c>
      <c r="D21" s="131" t="s">
        <v>248</v>
      </c>
      <c r="E21" s="107">
        <v>0.3</v>
      </c>
      <c r="F21" s="107">
        <v>0.3</v>
      </c>
      <c r="G21" s="107">
        <v>0.3</v>
      </c>
      <c r="H21" s="107">
        <v>0.3</v>
      </c>
      <c r="I21" s="102">
        <v>30</v>
      </c>
      <c r="J21" s="108">
        <f>+'[1]INVERSIÓN'!AF27</f>
        <v>0.15</v>
      </c>
      <c r="K21" s="108">
        <f>+'[1]INVERSIÓN'!AG27</f>
        <v>0.2</v>
      </c>
      <c r="L21" s="108">
        <v>0.25</v>
      </c>
      <c r="M21" s="102">
        <v>0.3</v>
      </c>
      <c r="N21" s="202" t="s">
        <v>249</v>
      </c>
      <c r="O21" s="203" t="s">
        <v>250</v>
      </c>
      <c r="P21" s="204" t="s">
        <v>251</v>
      </c>
      <c r="Q21" s="203" t="s">
        <v>252</v>
      </c>
      <c r="R21" s="203" t="s">
        <v>249</v>
      </c>
      <c r="S21" s="208" t="s">
        <v>253</v>
      </c>
      <c r="T21" s="208" t="s">
        <v>253</v>
      </c>
      <c r="U21" s="208" t="s">
        <v>254</v>
      </c>
      <c r="V21" s="209" t="s">
        <v>255</v>
      </c>
      <c r="W21" s="209" t="s">
        <v>256</v>
      </c>
      <c r="X21" s="209" t="s">
        <v>257</v>
      </c>
      <c r="Y21" s="202">
        <v>7980001</v>
      </c>
    </row>
    <row r="22" spans="1:25" s="99" customFormat="1" ht="22.5">
      <c r="A22" s="200"/>
      <c r="B22" s="201"/>
      <c r="C22" s="201"/>
      <c r="D22" s="131" t="s">
        <v>258</v>
      </c>
      <c r="E22" s="103">
        <f>'[1]INVERSIÓN'!L28</f>
        <v>194185000</v>
      </c>
      <c r="F22" s="103">
        <v>194185000</v>
      </c>
      <c r="G22" s="103">
        <v>194185000</v>
      </c>
      <c r="H22" s="103">
        <v>217577400</v>
      </c>
      <c r="I22" s="103">
        <v>217577400</v>
      </c>
      <c r="J22" s="103">
        <f>+'[1]INVERSIÓN'!AF28</f>
        <v>0</v>
      </c>
      <c r="K22" s="103">
        <f>+'[1]INVERSIÓN'!AG28</f>
        <v>112732000</v>
      </c>
      <c r="L22" s="103">
        <v>165504462</v>
      </c>
      <c r="M22" s="103">
        <v>172624262</v>
      </c>
      <c r="N22" s="202"/>
      <c r="O22" s="203"/>
      <c r="P22" s="204"/>
      <c r="Q22" s="203"/>
      <c r="R22" s="203"/>
      <c r="S22" s="208"/>
      <c r="T22" s="208"/>
      <c r="U22" s="208"/>
      <c r="V22" s="209"/>
      <c r="W22" s="209"/>
      <c r="X22" s="209"/>
      <c r="Y22" s="202"/>
    </row>
    <row r="23" spans="1:25" s="99" customFormat="1" ht="22.5">
      <c r="A23" s="200"/>
      <c r="B23" s="201"/>
      <c r="C23" s="201"/>
      <c r="D23" s="132" t="s">
        <v>259</v>
      </c>
      <c r="E23" s="102">
        <f>F23</f>
        <v>0</v>
      </c>
      <c r="F23" s="102">
        <v>0</v>
      </c>
      <c r="G23" s="102">
        <v>0</v>
      </c>
      <c r="H23" s="102">
        <v>0</v>
      </c>
      <c r="I23" s="102">
        <v>0</v>
      </c>
      <c r="J23" s="102">
        <f>+'[1]INVERSIÓN'!AF29</f>
        <v>0</v>
      </c>
      <c r="K23" s="102">
        <f>+'[1]INVERSIÓN'!AG29</f>
        <v>0</v>
      </c>
      <c r="L23" s="102">
        <v>0</v>
      </c>
      <c r="M23" s="102">
        <v>0</v>
      </c>
      <c r="N23" s="202"/>
      <c r="O23" s="203"/>
      <c r="P23" s="204"/>
      <c r="Q23" s="203"/>
      <c r="R23" s="203"/>
      <c r="S23" s="208"/>
      <c r="T23" s="208"/>
      <c r="U23" s="208"/>
      <c r="V23" s="209"/>
      <c r="W23" s="209"/>
      <c r="X23" s="209"/>
      <c r="Y23" s="202"/>
    </row>
    <row r="24" spans="1:25" s="99" customFormat="1" ht="15">
      <c r="A24" s="200"/>
      <c r="B24" s="201"/>
      <c r="C24" s="201"/>
      <c r="D24" s="205" t="s">
        <v>260</v>
      </c>
      <c r="E24" s="207">
        <f>'[1]INVERSIÓN'!L30</f>
        <v>102102451</v>
      </c>
      <c r="F24" s="213">
        <v>102102451</v>
      </c>
      <c r="G24" s="213">
        <v>102102451</v>
      </c>
      <c r="H24" s="207">
        <v>102102451</v>
      </c>
      <c r="I24" s="104">
        <v>102102451</v>
      </c>
      <c r="J24" s="207">
        <f>+'[1]INVERSIÓN'!AF30</f>
        <v>58647623</v>
      </c>
      <c r="K24" s="207">
        <f>+'[1]INVERSIÓN'!AG30</f>
        <v>72265871</v>
      </c>
      <c r="L24" s="207">
        <v>102102451</v>
      </c>
      <c r="M24" s="207">
        <v>102102451</v>
      </c>
      <c r="N24" s="202"/>
      <c r="O24" s="203"/>
      <c r="P24" s="204"/>
      <c r="Q24" s="203"/>
      <c r="R24" s="203"/>
      <c r="S24" s="208"/>
      <c r="T24" s="208"/>
      <c r="U24" s="208"/>
      <c r="V24" s="209"/>
      <c r="W24" s="209"/>
      <c r="X24" s="209"/>
      <c r="Y24" s="202"/>
    </row>
    <row r="25" spans="1:25" s="99" customFormat="1" ht="15">
      <c r="A25" s="200"/>
      <c r="B25" s="201"/>
      <c r="C25" s="201"/>
      <c r="D25" s="206"/>
      <c r="E25" s="207"/>
      <c r="F25" s="214"/>
      <c r="G25" s="214"/>
      <c r="H25" s="207"/>
      <c r="I25" s="105"/>
      <c r="J25" s="207"/>
      <c r="K25" s="207"/>
      <c r="L25" s="207"/>
      <c r="M25" s="207"/>
      <c r="N25" s="202"/>
      <c r="O25" s="203"/>
      <c r="P25" s="204"/>
      <c r="Q25" s="203"/>
      <c r="R25" s="203"/>
      <c r="S25" s="208"/>
      <c r="T25" s="208"/>
      <c r="U25" s="208"/>
      <c r="V25" s="209"/>
      <c r="W25" s="209"/>
      <c r="X25" s="209"/>
      <c r="Y25" s="202"/>
    </row>
    <row r="26" spans="1:25" s="99" customFormat="1" ht="15">
      <c r="A26" s="200"/>
      <c r="B26" s="201"/>
      <c r="C26" s="201"/>
      <c r="D26" s="206"/>
      <c r="E26" s="207"/>
      <c r="F26" s="214"/>
      <c r="G26" s="214"/>
      <c r="H26" s="207"/>
      <c r="I26" s="105"/>
      <c r="J26" s="207"/>
      <c r="K26" s="207"/>
      <c r="L26" s="207"/>
      <c r="M26" s="207"/>
      <c r="N26" s="202"/>
      <c r="O26" s="203"/>
      <c r="P26" s="204"/>
      <c r="Q26" s="203"/>
      <c r="R26" s="203"/>
      <c r="S26" s="208"/>
      <c r="T26" s="208"/>
      <c r="U26" s="208"/>
      <c r="V26" s="209"/>
      <c r="W26" s="209"/>
      <c r="X26" s="209"/>
      <c r="Y26" s="202"/>
    </row>
    <row r="27" spans="1:25" s="99" customFormat="1" ht="15">
      <c r="A27" s="200"/>
      <c r="B27" s="201"/>
      <c r="C27" s="201"/>
      <c r="D27" s="206"/>
      <c r="E27" s="207"/>
      <c r="F27" s="215"/>
      <c r="G27" s="215"/>
      <c r="H27" s="207"/>
      <c r="I27" s="106"/>
      <c r="J27" s="207"/>
      <c r="K27" s="207"/>
      <c r="L27" s="207"/>
      <c r="M27" s="207"/>
      <c r="N27" s="202"/>
      <c r="O27" s="203"/>
      <c r="P27" s="204"/>
      <c r="Q27" s="203"/>
      <c r="R27" s="203"/>
      <c r="S27" s="208"/>
      <c r="T27" s="208"/>
      <c r="U27" s="208"/>
      <c r="V27" s="209"/>
      <c r="W27" s="209"/>
      <c r="X27" s="209"/>
      <c r="Y27" s="202"/>
    </row>
    <row r="28" spans="1:25" s="99" customFormat="1" ht="22.5">
      <c r="A28" s="200"/>
      <c r="B28" s="201" t="s">
        <v>105</v>
      </c>
      <c r="C28" s="201" t="s">
        <v>263</v>
      </c>
      <c r="D28" s="131" t="s">
        <v>248</v>
      </c>
      <c r="E28" s="107">
        <v>1</v>
      </c>
      <c r="F28" s="107">
        <v>1</v>
      </c>
      <c r="G28" s="107">
        <v>1</v>
      </c>
      <c r="H28" s="107">
        <v>1</v>
      </c>
      <c r="I28" s="102">
        <v>1</v>
      </c>
      <c r="J28" s="107">
        <f>+'[1]INVERSIÓN'!AF33</f>
        <v>1</v>
      </c>
      <c r="K28" s="107">
        <f>+'[1]INVERSIÓN'!AG33</f>
        <v>1</v>
      </c>
      <c r="L28" s="107">
        <v>1</v>
      </c>
      <c r="M28" s="102">
        <v>1</v>
      </c>
      <c r="N28" s="202" t="s">
        <v>249</v>
      </c>
      <c r="O28" s="203" t="s">
        <v>250</v>
      </c>
      <c r="P28" s="204" t="s">
        <v>251</v>
      </c>
      <c r="Q28" s="203" t="s">
        <v>252</v>
      </c>
      <c r="R28" s="203" t="s">
        <v>249</v>
      </c>
      <c r="S28" s="208" t="s">
        <v>253</v>
      </c>
      <c r="T28" s="208" t="s">
        <v>253</v>
      </c>
      <c r="U28" s="208" t="s">
        <v>254</v>
      </c>
      <c r="V28" s="209" t="s">
        <v>255</v>
      </c>
      <c r="W28" s="209" t="s">
        <v>256</v>
      </c>
      <c r="X28" s="209" t="s">
        <v>257</v>
      </c>
      <c r="Y28" s="202">
        <v>7980001</v>
      </c>
    </row>
    <row r="29" spans="1:25" s="99" customFormat="1" ht="22.5">
      <c r="A29" s="200"/>
      <c r="B29" s="201"/>
      <c r="C29" s="201"/>
      <c r="D29" s="131" t="s">
        <v>258</v>
      </c>
      <c r="E29" s="103">
        <f>'[1]INVERSIÓN'!L34</f>
        <v>74198000</v>
      </c>
      <c r="F29" s="103">
        <v>74198000</v>
      </c>
      <c r="G29" s="103">
        <v>74198000</v>
      </c>
      <c r="H29" s="103">
        <v>92066467</v>
      </c>
      <c r="I29" s="103">
        <v>92066467</v>
      </c>
      <c r="J29" s="103">
        <f>+'[1]INVERSIÓN'!AF34</f>
        <v>36758600</v>
      </c>
      <c r="K29" s="103">
        <f>+'[1]INVERSIÓN'!AG34</f>
        <v>73787600</v>
      </c>
      <c r="L29" s="103">
        <v>92066467</v>
      </c>
      <c r="M29" s="103">
        <v>92066467</v>
      </c>
      <c r="N29" s="202"/>
      <c r="O29" s="203"/>
      <c r="P29" s="204"/>
      <c r="Q29" s="203"/>
      <c r="R29" s="203"/>
      <c r="S29" s="208"/>
      <c r="T29" s="208"/>
      <c r="U29" s="208"/>
      <c r="V29" s="209"/>
      <c r="W29" s="209"/>
      <c r="X29" s="209"/>
      <c r="Y29" s="202"/>
    </row>
    <row r="30" spans="1:25" s="99" customFormat="1" ht="22.5">
      <c r="A30" s="200"/>
      <c r="B30" s="201"/>
      <c r="C30" s="201"/>
      <c r="D30" s="132" t="s">
        <v>259</v>
      </c>
      <c r="E30" s="102">
        <f>F30</f>
        <v>0</v>
      </c>
      <c r="F30" s="102">
        <v>0</v>
      </c>
      <c r="G30" s="102">
        <v>0</v>
      </c>
      <c r="H30" s="102">
        <v>0</v>
      </c>
      <c r="I30" s="102">
        <v>0</v>
      </c>
      <c r="J30" s="102">
        <f>+'[1]INVERSIÓN'!AF35</f>
        <v>0</v>
      </c>
      <c r="K30" s="102">
        <f>+'[1]INVERSIÓN'!AG35</f>
        <v>0</v>
      </c>
      <c r="L30" s="102">
        <v>0</v>
      </c>
      <c r="M30" s="102">
        <v>0</v>
      </c>
      <c r="N30" s="202"/>
      <c r="O30" s="203"/>
      <c r="P30" s="204"/>
      <c r="Q30" s="203"/>
      <c r="R30" s="203"/>
      <c r="S30" s="208"/>
      <c r="T30" s="208"/>
      <c r="U30" s="208"/>
      <c r="V30" s="209"/>
      <c r="W30" s="209"/>
      <c r="X30" s="209"/>
      <c r="Y30" s="202"/>
    </row>
    <row r="31" spans="1:25" s="99" customFormat="1" ht="15">
      <c r="A31" s="200"/>
      <c r="B31" s="201"/>
      <c r="C31" s="201"/>
      <c r="D31" s="205" t="s">
        <v>260</v>
      </c>
      <c r="E31" s="207">
        <f>'[1]INVERSIÓN'!L36</f>
        <v>39455841</v>
      </c>
      <c r="F31" s="213">
        <v>39455840</v>
      </c>
      <c r="G31" s="213">
        <v>39455840</v>
      </c>
      <c r="H31" s="207">
        <v>39455840</v>
      </c>
      <c r="I31" s="104">
        <v>39455840</v>
      </c>
      <c r="J31" s="207">
        <f>+'[1]INVERSIÓN'!AF36</f>
        <v>39455840</v>
      </c>
      <c r="K31" s="207">
        <f>+'[1]INVERSIÓN'!AG36</f>
        <v>39455840</v>
      </c>
      <c r="L31" s="207">
        <v>39455840</v>
      </c>
      <c r="M31" s="207">
        <v>39455840</v>
      </c>
      <c r="N31" s="202"/>
      <c r="O31" s="203"/>
      <c r="P31" s="204"/>
      <c r="Q31" s="203"/>
      <c r="R31" s="203"/>
      <c r="S31" s="208"/>
      <c r="T31" s="208"/>
      <c r="U31" s="208"/>
      <c r="V31" s="209"/>
      <c r="W31" s="209"/>
      <c r="X31" s="209"/>
      <c r="Y31" s="202"/>
    </row>
    <row r="32" spans="1:25" s="99" customFormat="1" ht="15">
      <c r="A32" s="200"/>
      <c r="B32" s="201"/>
      <c r="C32" s="201"/>
      <c r="D32" s="206"/>
      <c r="E32" s="207"/>
      <c r="F32" s="214"/>
      <c r="G32" s="214"/>
      <c r="H32" s="207"/>
      <c r="I32" s="105"/>
      <c r="J32" s="207"/>
      <c r="K32" s="207"/>
      <c r="L32" s="207"/>
      <c r="M32" s="207"/>
      <c r="N32" s="202"/>
      <c r="O32" s="203"/>
      <c r="P32" s="204"/>
      <c r="Q32" s="203"/>
      <c r="R32" s="203"/>
      <c r="S32" s="208"/>
      <c r="T32" s="208"/>
      <c r="U32" s="208"/>
      <c r="V32" s="209"/>
      <c r="W32" s="209"/>
      <c r="X32" s="209"/>
      <c r="Y32" s="202"/>
    </row>
    <row r="33" spans="1:25" s="99" customFormat="1" ht="15">
      <c r="A33" s="200"/>
      <c r="B33" s="201"/>
      <c r="C33" s="201"/>
      <c r="D33" s="206"/>
      <c r="E33" s="207"/>
      <c r="F33" s="214"/>
      <c r="G33" s="214"/>
      <c r="H33" s="207"/>
      <c r="I33" s="105"/>
      <c r="J33" s="207"/>
      <c r="K33" s="207"/>
      <c r="L33" s="207"/>
      <c r="M33" s="207"/>
      <c r="N33" s="202"/>
      <c r="O33" s="203"/>
      <c r="P33" s="204"/>
      <c r="Q33" s="203"/>
      <c r="R33" s="203"/>
      <c r="S33" s="208"/>
      <c r="T33" s="208"/>
      <c r="U33" s="208"/>
      <c r="V33" s="209"/>
      <c r="W33" s="209"/>
      <c r="X33" s="209"/>
      <c r="Y33" s="202"/>
    </row>
    <row r="34" spans="1:25" s="99" customFormat="1" ht="15">
      <c r="A34" s="200"/>
      <c r="B34" s="201"/>
      <c r="C34" s="201"/>
      <c r="D34" s="206"/>
      <c r="E34" s="207"/>
      <c r="F34" s="215"/>
      <c r="G34" s="215"/>
      <c r="H34" s="207"/>
      <c r="I34" s="106"/>
      <c r="J34" s="207"/>
      <c r="K34" s="207"/>
      <c r="L34" s="207"/>
      <c r="M34" s="207"/>
      <c r="N34" s="202"/>
      <c r="O34" s="203"/>
      <c r="P34" s="204"/>
      <c r="Q34" s="203"/>
      <c r="R34" s="203"/>
      <c r="S34" s="208"/>
      <c r="T34" s="208"/>
      <c r="U34" s="208"/>
      <c r="V34" s="209"/>
      <c r="W34" s="209"/>
      <c r="X34" s="209"/>
      <c r="Y34" s="202"/>
    </row>
    <row r="35" spans="1:25" s="99" customFormat="1" ht="22.5">
      <c r="A35" s="200"/>
      <c r="B35" s="201" t="s">
        <v>109</v>
      </c>
      <c r="C35" s="201" t="s">
        <v>264</v>
      </c>
      <c r="D35" s="131" t="s">
        <v>248</v>
      </c>
      <c r="E35" s="107">
        <v>1</v>
      </c>
      <c r="F35" s="107">
        <v>1</v>
      </c>
      <c r="G35" s="102">
        <v>1</v>
      </c>
      <c r="H35" s="102">
        <v>1</v>
      </c>
      <c r="I35" s="102">
        <v>1</v>
      </c>
      <c r="J35" s="107">
        <f>+'[1]INVERSIÓN'!AF39</f>
        <v>1</v>
      </c>
      <c r="K35" s="107">
        <f>+'[1]INVERSIÓN'!AG39</f>
        <v>1</v>
      </c>
      <c r="L35" s="107">
        <v>1</v>
      </c>
      <c r="M35" s="107">
        <v>1</v>
      </c>
      <c r="N35" s="202" t="s">
        <v>249</v>
      </c>
      <c r="O35" s="203" t="s">
        <v>250</v>
      </c>
      <c r="P35" s="204" t="s">
        <v>251</v>
      </c>
      <c r="Q35" s="203" t="s">
        <v>252</v>
      </c>
      <c r="R35" s="203" t="s">
        <v>249</v>
      </c>
      <c r="S35" s="208" t="s">
        <v>253</v>
      </c>
      <c r="T35" s="208" t="s">
        <v>253</v>
      </c>
      <c r="U35" s="208" t="s">
        <v>254</v>
      </c>
      <c r="V35" s="209" t="s">
        <v>255</v>
      </c>
      <c r="W35" s="209" t="s">
        <v>256</v>
      </c>
      <c r="X35" s="209" t="s">
        <v>257</v>
      </c>
      <c r="Y35" s="202">
        <v>7980001</v>
      </c>
    </row>
    <row r="36" spans="1:25" s="99" customFormat="1" ht="22.5">
      <c r="A36" s="200"/>
      <c r="B36" s="201"/>
      <c r="C36" s="201"/>
      <c r="D36" s="131" t="s">
        <v>258</v>
      </c>
      <c r="E36" s="103">
        <f>'[1]INVERSIÓN'!L40</f>
        <v>781542000</v>
      </c>
      <c r="F36" s="103">
        <v>781542000</v>
      </c>
      <c r="G36" s="103">
        <v>781542000</v>
      </c>
      <c r="H36" s="103">
        <v>652788032</v>
      </c>
      <c r="I36" s="103">
        <v>652788032</v>
      </c>
      <c r="J36" s="103">
        <f>+'[1]INVERSIÓN'!AF40</f>
        <v>481683000</v>
      </c>
      <c r="K36" s="103">
        <f>+'[1]INVERSIÓN'!AG40</f>
        <v>581027000</v>
      </c>
      <c r="L36" s="103">
        <v>565463833</v>
      </c>
      <c r="M36" s="103">
        <v>638253200</v>
      </c>
      <c r="N36" s="202"/>
      <c r="O36" s="203"/>
      <c r="P36" s="204"/>
      <c r="Q36" s="203"/>
      <c r="R36" s="203"/>
      <c r="S36" s="208"/>
      <c r="T36" s="208"/>
      <c r="U36" s="208"/>
      <c r="V36" s="209"/>
      <c r="W36" s="209"/>
      <c r="X36" s="209"/>
      <c r="Y36" s="202"/>
    </row>
    <row r="37" spans="1:25" s="99" customFormat="1" ht="22.5">
      <c r="A37" s="200"/>
      <c r="B37" s="201"/>
      <c r="C37" s="201"/>
      <c r="D37" s="132" t="s">
        <v>259</v>
      </c>
      <c r="E37" s="102">
        <f>F37</f>
        <v>0</v>
      </c>
      <c r="F37" s="102">
        <f>G37</f>
        <v>0</v>
      </c>
      <c r="G37" s="102">
        <f>H37</f>
        <v>0</v>
      </c>
      <c r="H37" s="102">
        <v>0</v>
      </c>
      <c r="I37" s="102">
        <v>0</v>
      </c>
      <c r="J37" s="102">
        <f>+'[1]INVERSIÓN'!AF41</f>
        <v>0</v>
      </c>
      <c r="K37" s="102">
        <f>+'[1]INVERSIÓN'!AG41</f>
        <v>0</v>
      </c>
      <c r="L37" s="102">
        <v>0</v>
      </c>
      <c r="M37" s="102">
        <v>0</v>
      </c>
      <c r="N37" s="202"/>
      <c r="O37" s="203"/>
      <c r="P37" s="204"/>
      <c r="Q37" s="203"/>
      <c r="R37" s="203"/>
      <c r="S37" s="208"/>
      <c r="T37" s="208"/>
      <c r="U37" s="208"/>
      <c r="V37" s="209"/>
      <c r="W37" s="209"/>
      <c r="X37" s="209"/>
      <c r="Y37" s="202"/>
    </row>
    <row r="38" spans="1:25" s="99" customFormat="1" ht="15">
      <c r="A38" s="200"/>
      <c r="B38" s="201"/>
      <c r="C38" s="201"/>
      <c r="D38" s="205" t="s">
        <v>260</v>
      </c>
      <c r="E38" s="207">
        <f>'[1]INVERSIÓN'!L42</f>
        <v>241084572</v>
      </c>
      <c r="F38" s="207">
        <v>241084572</v>
      </c>
      <c r="G38" s="207">
        <v>241084572</v>
      </c>
      <c r="H38" s="207">
        <v>241084572</v>
      </c>
      <c r="I38" s="104">
        <v>241084572</v>
      </c>
      <c r="J38" s="207">
        <f>+'[1]INVERSIÓN'!AF42</f>
        <v>197911247</v>
      </c>
      <c r="K38" s="207">
        <f>+'[1]INVERSIÓN'!AG42</f>
        <v>241084572</v>
      </c>
      <c r="L38" s="207">
        <v>241084572</v>
      </c>
      <c r="M38" s="207">
        <v>241084572</v>
      </c>
      <c r="N38" s="202"/>
      <c r="O38" s="203"/>
      <c r="P38" s="204"/>
      <c r="Q38" s="203"/>
      <c r="R38" s="203"/>
      <c r="S38" s="208"/>
      <c r="T38" s="208"/>
      <c r="U38" s="208"/>
      <c r="V38" s="209"/>
      <c r="W38" s="209"/>
      <c r="X38" s="209"/>
      <c r="Y38" s="202"/>
    </row>
    <row r="39" spans="1:25" s="99" customFormat="1" ht="15">
      <c r="A39" s="200"/>
      <c r="B39" s="201"/>
      <c r="C39" s="201"/>
      <c r="D39" s="206"/>
      <c r="E39" s="207"/>
      <c r="F39" s="207"/>
      <c r="G39" s="207"/>
      <c r="H39" s="207"/>
      <c r="I39" s="105"/>
      <c r="J39" s="207"/>
      <c r="K39" s="207"/>
      <c r="L39" s="207"/>
      <c r="M39" s="207"/>
      <c r="N39" s="202"/>
      <c r="O39" s="203"/>
      <c r="P39" s="204"/>
      <c r="Q39" s="203"/>
      <c r="R39" s="203"/>
      <c r="S39" s="208"/>
      <c r="T39" s="208"/>
      <c r="U39" s="208"/>
      <c r="V39" s="209"/>
      <c r="W39" s="209"/>
      <c r="X39" s="209"/>
      <c r="Y39" s="202"/>
    </row>
    <row r="40" spans="1:25" s="99" customFormat="1" ht="15">
      <c r="A40" s="200"/>
      <c r="B40" s="201"/>
      <c r="C40" s="201"/>
      <c r="D40" s="206"/>
      <c r="E40" s="207"/>
      <c r="F40" s="207"/>
      <c r="G40" s="207"/>
      <c r="H40" s="207"/>
      <c r="I40" s="105"/>
      <c r="J40" s="207"/>
      <c r="K40" s="207"/>
      <c r="L40" s="207"/>
      <c r="M40" s="207"/>
      <c r="N40" s="202"/>
      <c r="O40" s="203"/>
      <c r="P40" s="204"/>
      <c r="Q40" s="203"/>
      <c r="R40" s="203"/>
      <c r="S40" s="208"/>
      <c r="T40" s="208"/>
      <c r="U40" s="208"/>
      <c r="V40" s="209"/>
      <c r="W40" s="209"/>
      <c r="X40" s="209"/>
      <c r="Y40" s="202"/>
    </row>
    <row r="41" spans="1:25" s="99" customFormat="1" ht="15">
      <c r="A41" s="200"/>
      <c r="B41" s="201"/>
      <c r="C41" s="201"/>
      <c r="D41" s="206"/>
      <c r="E41" s="207"/>
      <c r="F41" s="207"/>
      <c r="G41" s="207"/>
      <c r="H41" s="207"/>
      <c r="I41" s="106"/>
      <c r="J41" s="207"/>
      <c r="K41" s="207"/>
      <c r="L41" s="207"/>
      <c r="M41" s="207"/>
      <c r="N41" s="202"/>
      <c r="O41" s="203"/>
      <c r="P41" s="204"/>
      <c r="Q41" s="203"/>
      <c r="R41" s="203"/>
      <c r="S41" s="208"/>
      <c r="T41" s="208"/>
      <c r="U41" s="208"/>
      <c r="V41" s="209"/>
      <c r="W41" s="209"/>
      <c r="X41" s="209"/>
      <c r="Y41" s="202"/>
    </row>
    <row r="42" spans="1:25" s="99" customFormat="1" ht="22.5">
      <c r="A42" s="200"/>
      <c r="B42" s="201" t="s">
        <v>96</v>
      </c>
      <c r="C42" s="204" t="s">
        <v>265</v>
      </c>
      <c r="D42" s="135" t="s">
        <v>248</v>
      </c>
      <c r="E42" s="102">
        <v>1</v>
      </c>
      <c r="F42" s="102">
        <v>1</v>
      </c>
      <c r="G42" s="102">
        <v>1</v>
      </c>
      <c r="H42" s="102">
        <v>1</v>
      </c>
      <c r="I42" s="102">
        <v>1</v>
      </c>
      <c r="J42" s="102">
        <v>1</v>
      </c>
      <c r="K42" s="102">
        <v>1</v>
      </c>
      <c r="L42" s="102">
        <v>1</v>
      </c>
      <c r="M42" s="102">
        <v>1</v>
      </c>
      <c r="N42" s="202" t="s">
        <v>249</v>
      </c>
      <c r="O42" s="203" t="s">
        <v>250</v>
      </c>
      <c r="P42" s="204" t="s">
        <v>251</v>
      </c>
      <c r="Q42" s="203" t="s">
        <v>252</v>
      </c>
      <c r="R42" s="203" t="s">
        <v>249</v>
      </c>
      <c r="S42" s="208" t="s">
        <v>253</v>
      </c>
      <c r="T42" s="208" t="s">
        <v>253</v>
      </c>
      <c r="U42" s="208" t="s">
        <v>254</v>
      </c>
      <c r="V42" s="209" t="s">
        <v>255</v>
      </c>
      <c r="W42" s="209" t="s">
        <v>256</v>
      </c>
      <c r="X42" s="209" t="s">
        <v>257</v>
      </c>
      <c r="Y42" s="202">
        <v>126591</v>
      </c>
    </row>
    <row r="43" spans="1:25" s="99" customFormat="1" ht="22.5">
      <c r="A43" s="200"/>
      <c r="B43" s="201"/>
      <c r="C43" s="204"/>
      <c r="D43" s="136" t="s">
        <v>258</v>
      </c>
      <c r="E43" s="103">
        <v>329367600</v>
      </c>
      <c r="F43" s="103">
        <v>329367600</v>
      </c>
      <c r="G43" s="103">
        <v>329367600</v>
      </c>
      <c r="H43" s="103">
        <v>344450144</v>
      </c>
      <c r="I43" s="103">
        <v>344313355</v>
      </c>
      <c r="J43" s="103">
        <v>139160400</v>
      </c>
      <c r="K43" s="103">
        <v>215140680</v>
      </c>
      <c r="L43" s="103">
        <v>217714680</v>
      </c>
      <c r="M43" s="103">
        <v>327899195</v>
      </c>
      <c r="N43" s="202"/>
      <c r="O43" s="203"/>
      <c r="P43" s="204"/>
      <c r="Q43" s="203"/>
      <c r="R43" s="203"/>
      <c r="S43" s="208"/>
      <c r="T43" s="208"/>
      <c r="U43" s="208"/>
      <c r="V43" s="209"/>
      <c r="W43" s="209"/>
      <c r="X43" s="209"/>
      <c r="Y43" s="202"/>
    </row>
    <row r="44" spans="1:25" s="99" customFormat="1" ht="22.5">
      <c r="A44" s="200"/>
      <c r="B44" s="201"/>
      <c r="C44" s="204"/>
      <c r="D44" s="136" t="s">
        <v>259</v>
      </c>
      <c r="E44" s="102">
        <v>0</v>
      </c>
      <c r="F44" s="102">
        <v>0</v>
      </c>
      <c r="G44" s="102">
        <v>0</v>
      </c>
      <c r="H44" s="102">
        <v>0</v>
      </c>
      <c r="I44" s="102"/>
      <c r="J44" s="102">
        <v>0</v>
      </c>
      <c r="K44" s="102">
        <v>0</v>
      </c>
      <c r="L44" s="102">
        <v>0</v>
      </c>
      <c r="M44" s="102">
        <v>0</v>
      </c>
      <c r="N44" s="202"/>
      <c r="O44" s="203"/>
      <c r="P44" s="204"/>
      <c r="Q44" s="203"/>
      <c r="R44" s="203"/>
      <c r="S44" s="208"/>
      <c r="T44" s="208"/>
      <c r="U44" s="208"/>
      <c r="V44" s="209"/>
      <c r="W44" s="209"/>
      <c r="X44" s="209"/>
      <c r="Y44" s="202"/>
    </row>
    <row r="45" spans="1:25" s="99" customFormat="1" ht="15">
      <c r="A45" s="200"/>
      <c r="B45" s="201"/>
      <c r="C45" s="204"/>
      <c r="D45" s="216" t="s">
        <v>260</v>
      </c>
      <c r="E45" s="207">
        <v>95485940</v>
      </c>
      <c r="F45" s="207">
        <v>95485940</v>
      </c>
      <c r="G45" s="207">
        <v>95485940</v>
      </c>
      <c r="H45" s="207">
        <v>95485940</v>
      </c>
      <c r="I45" s="213">
        <v>95485942</v>
      </c>
      <c r="J45" s="207">
        <v>39800722.5</v>
      </c>
      <c r="K45" s="207">
        <v>54782922</v>
      </c>
      <c r="L45" s="207">
        <v>78574443</v>
      </c>
      <c r="M45" s="207">
        <v>95269776</v>
      </c>
      <c r="N45" s="202"/>
      <c r="O45" s="203"/>
      <c r="P45" s="204"/>
      <c r="Q45" s="203"/>
      <c r="R45" s="203"/>
      <c r="S45" s="208"/>
      <c r="T45" s="208"/>
      <c r="U45" s="208"/>
      <c r="V45" s="209"/>
      <c r="W45" s="209"/>
      <c r="X45" s="209"/>
      <c r="Y45" s="202"/>
    </row>
    <row r="46" spans="1:25" s="99" customFormat="1" ht="15">
      <c r="A46" s="200"/>
      <c r="B46" s="201"/>
      <c r="C46" s="204"/>
      <c r="D46" s="216"/>
      <c r="E46" s="207"/>
      <c r="F46" s="207"/>
      <c r="G46" s="207"/>
      <c r="H46" s="207"/>
      <c r="I46" s="214"/>
      <c r="J46" s="207"/>
      <c r="K46" s="207"/>
      <c r="L46" s="207"/>
      <c r="M46" s="207"/>
      <c r="N46" s="202"/>
      <c r="O46" s="203"/>
      <c r="P46" s="204"/>
      <c r="Q46" s="203"/>
      <c r="R46" s="203"/>
      <c r="S46" s="208"/>
      <c r="T46" s="208"/>
      <c r="U46" s="208"/>
      <c r="V46" s="209"/>
      <c r="W46" s="209"/>
      <c r="X46" s="209"/>
      <c r="Y46" s="202"/>
    </row>
    <row r="47" spans="1:25" s="99" customFormat="1" ht="15">
      <c r="A47" s="200"/>
      <c r="B47" s="201"/>
      <c r="C47" s="204"/>
      <c r="D47" s="216"/>
      <c r="E47" s="207"/>
      <c r="F47" s="207"/>
      <c r="G47" s="207"/>
      <c r="H47" s="207"/>
      <c r="I47" s="214"/>
      <c r="J47" s="207"/>
      <c r="K47" s="207"/>
      <c r="L47" s="207"/>
      <c r="M47" s="207"/>
      <c r="N47" s="202"/>
      <c r="O47" s="203"/>
      <c r="P47" s="204"/>
      <c r="Q47" s="203"/>
      <c r="R47" s="203"/>
      <c r="S47" s="208"/>
      <c r="T47" s="208"/>
      <c r="U47" s="208"/>
      <c r="V47" s="209"/>
      <c r="W47" s="209"/>
      <c r="X47" s="209"/>
      <c r="Y47" s="202"/>
    </row>
    <row r="48" spans="1:25" s="99" customFormat="1" ht="15">
      <c r="A48" s="200"/>
      <c r="B48" s="201"/>
      <c r="C48" s="204"/>
      <c r="D48" s="216"/>
      <c r="E48" s="207"/>
      <c r="F48" s="207"/>
      <c r="G48" s="207"/>
      <c r="H48" s="207"/>
      <c r="I48" s="215"/>
      <c r="J48" s="207"/>
      <c r="K48" s="207"/>
      <c r="L48" s="207"/>
      <c r="M48" s="207"/>
      <c r="N48" s="202"/>
      <c r="O48" s="203"/>
      <c r="P48" s="204"/>
      <c r="Q48" s="203"/>
      <c r="R48" s="203"/>
      <c r="S48" s="208"/>
      <c r="T48" s="208"/>
      <c r="U48" s="208"/>
      <c r="V48" s="209"/>
      <c r="W48" s="209"/>
      <c r="X48" s="209"/>
      <c r="Y48" s="202"/>
    </row>
    <row r="49" spans="1:25" s="99" customFormat="1" ht="22.5">
      <c r="A49" s="200"/>
      <c r="B49" s="201"/>
      <c r="C49" s="204" t="s">
        <v>266</v>
      </c>
      <c r="D49" s="135" t="s">
        <v>248</v>
      </c>
      <c r="E49" s="102">
        <v>1</v>
      </c>
      <c r="F49" s="102">
        <v>1</v>
      </c>
      <c r="G49" s="102">
        <v>1</v>
      </c>
      <c r="H49" s="102">
        <v>1</v>
      </c>
      <c r="I49" s="102">
        <v>1</v>
      </c>
      <c r="J49" s="102">
        <v>1</v>
      </c>
      <c r="K49" s="102">
        <v>1</v>
      </c>
      <c r="L49" s="102">
        <v>1</v>
      </c>
      <c r="M49" s="102">
        <v>1</v>
      </c>
      <c r="N49" s="203" t="s">
        <v>267</v>
      </c>
      <c r="O49" s="203" t="s">
        <v>268</v>
      </c>
      <c r="P49" s="203" t="s">
        <v>269</v>
      </c>
      <c r="Q49" s="203" t="s">
        <v>270</v>
      </c>
      <c r="R49" s="203" t="s">
        <v>249</v>
      </c>
      <c r="S49" s="208" t="s">
        <v>253</v>
      </c>
      <c r="T49" s="208" t="s">
        <v>253</v>
      </c>
      <c r="U49" s="208" t="s">
        <v>254</v>
      </c>
      <c r="V49" s="209" t="s">
        <v>255</v>
      </c>
      <c r="W49" s="209" t="s">
        <v>256</v>
      </c>
      <c r="X49" s="209" t="s">
        <v>257</v>
      </c>
      <c r="Y49" s="202">
        <v>731047</v>
      </c>
    </row>
    <row r="50" spans="1:25" s="99" customFormat="1" ht="22.5">
      <c r="A50" s="200"/>
      <c r="B50" s="201"/>
      <c r="C50" s="204"/>
      <c r="D50" s="136" t="s">
        <v>258</v>
      </c>
      <c r="E50" s="103">
        <v>109789200</v>
      </c>
      <c r="F50" s="103">
        <v>109789200</v>
      </c>
      <c r="G50" s="103">
        <v>109789200</v>
      </c>
      <c r="H50" s="103">
        <v>114816713</v>
      </c>
      <c r="I50" s="103">
        <v>114771119</v>
      </c>
      <c r="J50" s="103">
        <v>46386800</v>
      </c>
      <c r="K50" s="103">
        <v>71713560</v>
      </c>
      <c r="L50" s="103">
        <v>72571560</v>
      </c>
      <c r="M50" s="103">
        <v>109299732</v>
      </c>
      <c r="N50" s="203"/>
      <c r="O50" s="203"/>
      <c r="P50" s="203"/>
      <c r="Q50" s="203"/>
      <c r="R50" s="203"/>
      <c r="S50" s="208"/>
      <c r="T50" s="208"/>
      <c r="U50" s="208"/>
      <c r="V50" s="209"/>
      <c r="W50" s="209"/>
      <c r="X50" s="209"/>
      <c r="Y50" s="202"/>
    </row>
    <row r="51" spans="1:25" s="99" customFormat="1" ht="22.5">
      <c r="A51" s="200"/>
      <c r="B51" s="201"/>
      <c r="C51" s="204"/>
      <c r="D51" s="136" t="s">
        <v>259</v>
      </c>
      <c r="E51" s="102">
        <v>0</v>
      </c>
      <c r="F51" s="102">
        <v>0</v>
      </c>
      <c r="G51" s="102">
        <v>0</v>
      </c>
      <c r="H51" s="102">
        <v>0</v>
      </c>
      <c r="I51" s="102">
        <v>0</v>
      </c>
      <c r="J51" s="102">
        <v>0</v>
      </c>
      <c r="K51" s="102">
        <v>0</v>
      </c>
      <c r="L51" s="102">
        <v>0</v>
      </c>
      <c r="M51" s="102">
        <v>0</v>
      </c>
      <c r="N51" s="203"/>
      <c r="O51" s="203"/>
      <c r="P51" s="203"/>
      <c r="Q51" s="203"/>
      <c r="R51" s="203"/>
      <c r="S51" s="208"/>
      <c r="T51" s="208"/>
      <c r="U51" s="208"/>
      <c r="V51" s="209"/>
      <c r="W51" s="209"/>
      <c r="X51" s="209"/>
      <c r="Y51" s="202"/>
    </row>
    <row r="52" spans="1:25" s="99" customFormat="1" ht="15">
      <c r="A52" s="200"/>
      <c r="B52" s="201"/>
      <c r="C52" s="204"/>
      <c r="D52" s="216" t="s">
        <v>260</v>
      </c>
      <c r="E52" s="207">
        <v>31828647</v>
      </c>
      <c r="F52" s="213">
        <v>31828647</v>
      </c>
      <c r="G52" s="213">
        <v>31828647</v>
      </c>
      <c r="H52" s="213">
        <v>31828647</v>
      </c>
      <c r="I52" s="104">
        <v>31828646</v>
      </c>
      <c r="J52" s="207">
        <v>13266907.5</v>
      </c>
      <c r="K52" s="207">
        <v>18260974</v>
      </c>
      <c r="L52" s="207">
        <v>26191479</v>
      </c>
      <c r="M52" s="207">
        <v>31756591</v>
      </c>
      <c r="N52" s="203"/>
      <c r="O52" s="203"/>
      <c r="P52" s="203"/>
      <c r="Q52" s="203"/>
      <c r="R52" s="203"/>
      <c r="S52" s="208"/>
      <c r="T52" s="208"/>
      <c r="U52" s="208"/>
      <c r="V52" s="209"/>
      <c r="W52" s="209"/>
      <c r="X52" s="209"/>
      <c r="Y52" s="202"/>
    </row>
    <row r="53" spans="1:25" s="99" customFormat="1" ht="15">
      <c r="A53" s="200"/>
      <c r="B53" s="201"/>
      <c r="C53" s="204"/>
      <c r="D53" s="216"/>
      <c r="E53" s="207"/>
      <c r="F53" s="214"/>
      <c r="G53" s="214"/>
      <c r="H53" s="214"/>
      <c r="I53" s="105"/>
      <c r="J53" s="207"/>
      <c r="K53" s="207"/>
      <c r="L53" s="207"/>
      <c r="M53" s="207"/>
      <c r="N53" s="203"/>
      <c r="O53" s="203"/>
      <c r="P53" s="203"/>
      <c r="Q53" s="203"/>
      <c r="R53" s="203"/>
      <c r="S53" s="208"/>
      <c r="T53" s="208"/>
      <c r="U53" s="208"/>
      <c r="V53" s="209"/>
      <c r="W53" s="209"/>
      <c r="X53" s="209"/>
      <c r="Y53" s="202"/>
    </row>
    <row r="54" spans="1:25" s="99" customFormat="1" ht="15">
      <c r="A54" s="200"/>
      <c r="B54" s="201"/>
      <c r="C54" s="204"/>
      <c r="D54" s="216"/>
      <c r="E54" s="207"/>
      <c r="F54" s="214"/>
      <c r="G54" s="214"/>
      <c r="H54" s="214"/>
      <c r="I54" s="105"/>
      <c r="J54" s="207"/>
      <c r="K54" s="207"/>
      <c r="L54" s="207"/>
      <c r="M54" s="207"/>
      <c r="N54" s="203"/>
      <c r="O54" s="203"/>
      <c r="P54" s="203"/>
      <c r="Q54" s="203"/>
      <c r="R54" s="203"/>
      <c r="S54" s="208"/>
      <c r="T54" s="208"/>
      <c r="U54" s="208"/>
      <c r="V54" s="209"/>
      <c r="W54" s="209"/>
      <c r="X54" s="209"/>
      <c r="Y54" s="202"/>
    </row>
    <row r="55" spans="1:25" s="99" customFormat="1" ht="15">
      <c r="A55" s="200"/>
      <c r="B55" s="201"/>
      <c r="C55" s="204"/>
      <c r="D55" s="216"/>
      <c r="E55" s="207"/>
      <c r="F55" s="215"/>
      <c r="G55" s="215"/>
      <c r="H55" s="215"/>
      <c r="I55" s="106"/>
      <c r="J55" s="207"/>
      <c r="K55" s="207"/>
      <c r="L55" s="207"/>
      <c r="M55" s="207"/>
      <c r="N55" s="203"/>
      <c r="O55" s="203"/>
      <c r="P55" s="203"/>
      <c r="Q55" s="203"/>
      <c r="R55" s="203"/>
      <c r="S55" s="208"/>
      <c r="T55" s="208"/>
      <c r="U55" s="208"/>
      <c r="V55" s="209"/>
      <c r="W55" s="209"/>
      <c r="X55" s="209"/>
      <c r="Y55" s="202"/>
    </row>
    <row r="56" spans="1:25" s="99" customFormat="1" ht="22.5">
      <c r="A56" s="200"/>
      <c r="B56" s="201"/>
      <c r="C56" s="204" t="s">
        <v>271</v>
      </c>
      <c r="D56" s="135" t="s">
        <v>248</v>
      </c>
      <c r="E56" s="102">
        <v>1</v>
      </c>
      <c r="F56" s="102">
        <v>1</v>
      </c>
      <c r="G56" s="102">
        <v>1</v>
      </c>
      <c r="H56" s="102">
        <v>1</v>
      </c>
      <c r="I56" s="102">
        <v>1</v>
      </c>
      <c r="J56" s="102">
        <v>1</v>
      </c>
      <c r="K56" s="102">
        <v>1</v>
      </c>
      <c r="L56" s="102">
        <v>1</v>
      </c>
      <c r="M56" s="102">
        <v>1</v>
      </c>
      <c r="N56" s="201" t="s">
        <v>272</v>
      </c>
      <c r="O56" s="203" t="s">
        <v>273</v>
      </c>
      <c r="P56" s="203" t="s">
        <v>274</v>
      </c>
      <c r="Q56" s="203" t="s">
        <v>275</v>
      </c>
      <c r="R56" s="203" t="s">
        <v>249</v>
      </c>
      <c r="S56" s="208" t="s">
        <v>253</v>
      </c>
      <c r="T56" s="208" t="s">
        <v>253</v>
      </c>
      <c r="U56" s="208" t="s">
        <v>254</v>
      </c>
      <c r="V56" s="209" t="s">
        <v>255</v>
      </c>
      <c r="W56" s="209" t="s">
        <v>256</v>
      </c>
      <c r="X56" s="209" t="s">
        <v>257</v>
      </c>
      <c r="Y56" s="202">
        <v>1208980</v>
      </c>
    </row>
    <row r="57" spans="1:25" s="99" customFormat="1" ht="22.5">
      <c r="A57" s="200"/>
      <c r="B57" s="201"/>
      <c r="C57" s="204"/>
      <c r="D57" s="136" t="s">
        <v>258</v>
      </c>
      <c r="E57" s="103">
        <v>109789200</v>
      </c>
      <c r="F57" s="103">
        <v>109789200</v>
      </c>
      <c r="G57" s="103">
        <v>109789200</v>
      </c>
      <c r="H57" s="103">
        <v>114816713</v>
      </c>
      <c r="I57" s="103">
        <v>114771119</v>
      </c>
      <c r="J57" s="103">
        <v>46386800</v>
      </c>
      <c r="K57" s="103">
        <v>71713560</v>
      </c>
      <c r="L57" s="103">
        <v>72571560</v>
      </c>
      <c r="M57" s="103">
        <v>109299732</v>
      </c>
      <c r="N57" s="201"/>
      <c r="O57" s="203"/>
      <c r="P57" s="203"/>
      <c r="Q57" s="203"/>
      <c r="R57" s="203"/>
      <c r="S57" s="208"/>
      <c r="T57" s="208"/>
      <c r="U57" s="208"/>
      <c r="V57" s="209"/>
      <c r="W57" s="209"/>
      <c r="X57" s="209"/>
      <c r="Y57" s="202"/>
    </row>
    <row r="58" spans="1:25" s="99" customFormat="1" ht="22.5">
      <c r="A58" s="200"/>
      <c r="B58" s="201"/>
      <c r="C58" s="204"/>
      <c r="D58" s="136" t="s">
        <v>259</v>
      </c>
      <c r="E58" s="102">
        <v>0</v>
      </c>
      <c r="F58" s="102">
        <v>0</v>
      </c>
      <c r="G58" s="102">
        <v>0</v>
      </c>
      <c r="H58" s="102">
        <v>0</v>
      </c>
      <c r="I58" s="102"/>
      <c r="J58" s="102">
        <v>0</v>
      </c>
      <c r="K58" s="102">
        <v>0</v>
      </c>
      <c r="L58" s="102">
        <v>0</v>
      </c>
      <c r="M58" s="102">
        <v>0</v>
      </c>
      <c r="N58" s="201"/>
      <c r="O58" s="203"/>
      <c r="P58" s="203"/>
      <c r="Q58" s="203"/>
      <c r="R58" s="203"/>
      <c r="S58" s="208"/>
      <c r="T58" s="208"/>
      <c r="U58" s="208"/>
      <c r="V58" s="209"/>
      <c r="W58" s="209"/>
      <c r="X58" s="209"/>
      <c r="Y58" s="202"/>
    </row>
    <row r="59" spans="1:25" s="99" customFormat="1" ht="15">
      <c r="A59" s="200"/>
      <c r="B59" s="201"/>
      <c r="C59" s="204"/>
      <c r="D59" s="216" t="s">
        <v>260</v>
      </c>
      <c r="E59" s="207">
        <v>31828647</v>
      </c>
      <c r="F59" s="213">
        <v>31828647</v>
      </c>
      <c r="G59" s="213">
        <v>31828647</v>
      </c>
      <c r="H59" s="207">
        <v>31828647</v>
      </c>
      <c r="I59" s="213">
        <v>31828646</v>
      </c>
      <c r="J59" s="207">
        <v>13266907.5</v>
      </c>
      <c r="K59" s="207">
        <v>18260974</v>
      </c>
      <c r="L59" s="207">
        <v>26191479</v>
      </c>
      <c r="M59" s="207">
        <v>31756591</v>
      </c>
      <c r="N59" s="201"/>
      <c r="O59" s="203"/>
      <c r="P59" s="203"/>
      <c r="Q59" s="203"/>
      <c r="R59" s="203"/>
      <c r="S59" s="208"/>
      <c r="T59" s="208"/>
      <c r="U59" s="208"/>
      <c r="V59" s="209"/>
      <c r="W59" s="209"/>
      <c r="X59" s="209"/>
      <c r="Y59" s="202"/>
    </row>
    <row r="60" spans="1:25" s="99" customFormat="1" ht="15">
      <c r="A60" s="200"/>
      <c r="B60" s="201"/>
      <c r="C60" s="204"/>
      <c r="D60" s="216"/>
      <c r="E60" s="207"/>
      <c r="F60" s="214"/>
      <c r="G60" s="214"/>
      <c r="H60" s="207"/>
      <c r="I60" s="214"/>
      <c r="J60" s="207"/>
      <c r="K60" s="207"/>
      <c r="L60" s="207"/>
      <c r="M60" s="207"/>
      <c r="N60" s="201"/>
      <c r="O60" s="203"/>
      <c r="P60" s="203"/>
      <c r="Q60" s="203"/>
      <c r="R60" s="203"/>
      <c r="S60" s="208"/>
      <c r="T60" s="208"/>
      <c r="U60" s="208"/>
      <c r="V60" s="209"/>
      <c r="W60" s="209"/>
      <c r="X60" s="209"/>
      <c r="Y60" s="202"/>
    </row>
    <row r="61" spans="1:25" s="99" customFormat="1" ht="15">
      <c r="A61" s="200"/>
      <c r="B61" s="201"/>
      <c r="C61" s="204"/>
      <c r="D61" s="216"/>
      <c r="E61" s="207"/>
      <c r="F61" s="214"/>
      <c r="G61" s="214"/>
      <c r="H61" s="207"/>
      <c r="I61" s="214"/>
      <c r="J61" s="207"/>
      <c r="K61" s="207"/>
      <c r="L61" s="207"/>
      <c r="M61" s="207"/>
      <c r="N61" s="201"/>
      <c r="O61" s="203"/>
      <c r="P61" s="203"/>
      <c r="Q61" s="203"/>
      <c r="R61" s="203"/>
      <c r="S61" s="208"/>
      <c r="T61" s="208"/>
      <c r="U61" s="208"/>
      <c r="V61" s="209"/>
      <c r="W61" s="209"/>
      <c r="X61" s="209"/>
      <c r="Y61" s="202"/>
    </row>
    <row r="62" spans="1:25" s="99" customFormat="1" ht="15">
      <c r="A62" s="200"/>
      <c r="B62" s="201"/>
      <c r="C62" s="204"/>
      <c r="D62" s="216"/>
      <c r="E62" s="207"/>
      <c r="F62" s="215"/>
      <c r="G62" s="215"/>
      <c r="H62" s="207"/>
      <c r="I62" s="215"/>
      <c r="J62" s="207"/>
      <c r="K62" s="207"/>
      <c r="L62" s="207"/>
      <c r="M62" s="207"/>
      <c r="N62" s="201"/>
      <c r="O62" s="203"/>
      <c r="P62" s="203"/>
      <c r="Q62" s="203"/>
      <c r="R62" s="203"/>
      <c r="S62" s="208"/>
      <c r="T62" s="208"/>
      <c r="U62" s="208"/>
      <c r="V62" s="209"/>
      <c r="W62" s="209"/>
      <c r="X62" s="209"/>
      <c r="Y62" s="202"/>
    </row>
    <row r="63" spans="1:25" s="99" customFormat="1" ht="22.5">
      <c r="A63" s="200"/>
      <c r="B63" s="201"/>
      <c r="C63" s="204" t="s">
        <v>276</v>
      </c>
      <c r="D63" s="135" t="s">
        <v>248</v>
      </c>
      <c r="E63" s="102">
        <v>1</v>
      </c>
      <c r="F63" s="102">
        <v>1</v>
      </c>
      <c r="G63" s="102">
        <v>1</v>
      </c>
      <c r="H63" s="102">
        <v>1</v>
      </c>
      <c r="I63" s="102">
        <v>1</v>
      </c>
      <c r="J63" s="102">
        <v>1</v>
      </c>
      <c r="K63" s="102">
        <v>1</v>
      </c>
      <c r="L63" s="102">
        <v>1</v>
      </c>
      <c r="M63" s="102">
        <v>1</v>
      </c>
      <c r="N63" s="201" t="s">
        <v>277</v>
      </c>
      <c r="O63" s="203" t="s">
        <v>278</v>
      </c>
      <c r="P63" s="203" t="s">
        <v>279</v>
      </c>
      <c r="Q63" s="203" t="s">
        <v>280</v>
      </c>
      <c r="R63" s="203" t="s">
        <v>249</v>
      </c>
      <c r="S63" s="208" t="s">
        <v>253</v>
      </c>
      <c r="T63" s="208" t="s">
        <v>253</v>
      </c>
      <c r="U63" s="208" t="s">
        <v>254</v>
      </c>
      <c r="V63" s="209" t="s">
        <v>255</v>
      </c>
      <c r="W63" s="209" t="s">
        <v>256</v>
      </c>
      <c r="X63" s="209" t="s">
        <v>257</v>
      </c>
      <c r="Y63" s="202">
        <v>413734</v>
      </c>
    </row>
    <row r="64" spans="1:25" s="99" customFormat="1" ht="22.5">
      <c r="A64" s="200"/>
      <c r="B64" s="201"/>
      <c r="C64" s="204"/>
      <c r="D64" s="136" t="s">
        <v>258</v>
      </c>
      <c r="E64" s="103">
        <v>109789200</v>
      </c>
      <c r="F64" s="103">
        <v>109789200</v>
      </c>
      <c r="G64" s="103">
        <v>109789200</v>
      </c>
      <c r="H64" s="103">
        <v>114816713</v>
      </c>
      <c r="I64" s="103">
        <v>114771119</v>
      </c>
      <c r="J64" s="103">
        <v>46386800</v>
      </c>
      <c r="K64" s="103">
        <v>71713560</v>
      </c>
      <c r="L64" s="103">
        <v>72571560</v>
      </c>
      <c r="M64" s="103">
        <v>109299732</v>
      </c>
      <c r="N64" s="201"/>
      <c r="O64" s="203"/>
      <c r="P64" s="203"/>
      <c r="Q64" s="203"/>
      <c r="R64" s="203"/>
      <c r="S64" s="208"/>
      <c r="T64" s="208"/>
      <c r="U64" s="208"/>
      <c r="V64" s="209"/>
      <c r="W64" s="209"/>
      <c r="X64" s="209"/>
      <c r="Y64" s="202"/>
    </row>
    <row r="65" spans="1:25" s="99" customFormat="1" ht="22.5">
      <c r="A65" s="200"/>
      <c r="B65" s="201"/>
      <c r="C65" s="204"/>
      <c r="D65" s="136" t="s">
        <v>259</v>
      </c>
      <c r="E65" s="102">
        <v>0</v>
      </c>
      <c r="F65" s="102">
        <v>0</v>
      </c>
      <c r="G65" s="102">
        <v>0</v>
      </c>
      <c r="H65" s="102">
        <v>0</v>
      </c>
      <c r="I65" s="102">
        <v>0</v>
      </c>
      <c r="J65" s="102">
        <v>0</v>
      </c>
      <c r="K65" s="102">
        <v>0</v>
      </c>
      <c r="L65" s="102">
        <v>0</v>
      </c>
      <c r="M65" s="102">
        <v>0</v>
      </c>
      <c r="N65" s="201"/>
      <c r="O65" s="203"/>
      <c r="P65" s="203"/>
      <c r="Q65" s="203"/>
      <c r="R65" s="203"/>
      <c r="S65" s="208"/>
      <c r="T65" s="208"/>
      <c r="U65" s="208"/>
      <c r="V65" s="209"/>
      <c r="W65" s="209"/>
      <c r="X65" s="209"/>
      <c r="Y65" s="202"/>
    </row>
    <row r="66" spans="1:25" s="99" customFormat="1" ht="15">
      <c r="A66" s="200"/>
      <c r="B66" s="201"/>
      <c r="C66" s="204"/>
      <c r="D66" s="216" t="s">
        <v>260</v>
      </c>
      <c r="E66" s="207">
        <v>31828647</v>
      </c>
      <c r="F66" s="213">
        <v>31828647</v>
      </c>
      <c r="G66" s="213">
        <v>31828647</v>
      </c>
      <c r="H66" s="207">
        <v>31828647</v>
      </c>
      <c r="I66" s="213">
        <v>31828646</v>
      </c>
      <c r="J66" s="207">
        <v>13266907.5</v>
      </c>
      <c r="K66" s="207">
        <v>18260974</v>
      </c>
      <c r="L66" s="207">
        <v>26191479</v>
      </c>
      <c r="M66" s="207">
        <v>31756591</v>
      </c>
      <c r="N66" s="201"/>
      <c r="O66" s="203"/>
      <c r="P66" s="203"/>
      <c r="Q66" s="203"/>
      <c r="R66" s="203"/>
      <c r="S66" s="208"/>
      <c r="T66" s="208"/>
      <c r="U66" s="208"/>
      <c r="V66" s="209"/>
      <c r="W66" s="209"/>
      <c r="X66" s="209"/>
      <c r="Y66" s="202"/>
    </row>
    <row r="67" spans="1:25" s="99" customFormat="1" ht="15">
      <c r="A67" s="200"/>
      <c r="B67" s="201"/>
      <c r="C67" s="204"/>
      <c r="D67" s="216"/>
      <c r="E67" s="207"/>
      <c r="F67" s="214"/>
      <c r="G67" s="214"/>
      <c r="H67" s="207"/>
      <c r="I67" s="214"/>
      <c r="J67" s="207"/>
      <c r="K67" s="207"/>
      <c r="L67" s="207"/>
      <c r="M67" s="207"/>
      <c r="N67" s="201"/>
      <c r="O67" s="203"/>
      <c r="P67" s="203"/>
      <c r="Q67" s="203"/>
      <c r="R67" s="203"/>
      <c r="S67" s="208"/>
      <c r="T67" s="208"/>
      <c r="U67" s="208"/>
      <c r="V67" s="209"/>
      <c r="W67" s="209"/>
      <c r="X67" s="209"/>
      <c r="Y67" s="202"/>
    </row>
    <row r="68" spans="1:25" s="99" customFormat="1" ht="15">
      <c r="A68" s="200"/>
      <c r="B68" s="201"/>
      <c r="C68" s="204"/>
      <c r="D68" s="216"/>
      <c r="E68" s="207"/>
      <c r="F68" s="214"/>
      <c r="G68" s="214"/>
      <c r="H68" s="207"/>
      <c r="I68" s="214"/>
      <c r="J68" s="207"/>
      <c r="K68" s="207"/>
      <c r="L68" s="207"/>
      <c r="M68" s="207"/>
      <c r="N68" s="201"/>
      <c r="O68" s="203"/>
      <c r="P68" s="203"/>
      <c r="Q68" s="203"/>
      <c r="R68" s="203"/>
      <c r="S68" s="208"/>
      <c r="T68" s="208"/>
      <c r="U68" s="208"/>
      <c r="V68" s="209"/>
      <c r="W68" s="209"/>
      <c r="X68" s="209"/>
      <c r="Y68" s="202"/>
    </row>
    <row r="69" spans="1:25" s="99" customFormat="1" ht="15">
      <c r="A69" s="200"/>
      <c r="B69" s="201"/>
      <c r="C69" s="204"/>
      <c r="D69" s="216"/>
      <c r="E69" s="207"/>
      <c r="F69" s="215"/>
      <c r="G69" s="215"/>
      <c r="H69" s="207"/>
      <c r="I69" s="215"/>
      <c r="J69" s="207"/>
      <c r="K69" s="207"/>
      <c r="L69" s="207"/>
      <c r="M69" s="207"/>
      <c r="N69" s="201"/>
      <c r="O69" s="203"/>
      <c r="P69" s="203"/>
      <c r="Q69" s="203"/>
      <c r="R69" s="203"/>
      <c r="S69" s="208"/>
      <c r="T69" s="208"/>
      <c r="U69" s="208"/>
      <c r="V69" s="209"/>
      <c r="W69" s="209"/>
      <c r="X69" s="209"/>
      <c r="Y69" s="202"/>
    </row>
    <row r="70" spans="1:25" s="99" customFormat="1" ht="22.5">
      <c r="A70" s="200"/>
      <c r="B70" s="201"/>
      <c r="C70" s="204" t="s">
        <v>281</v>
      </c>
      <c r="D70" s="135" t="s">
        <v>248</v>
      </c>
      <c r="E70" s="102">
        <v>1</v>
      </c>
      <c r="F70" s="102">
        <v>1</v>
      </c>
      <c r="G70" s="102">
        <v>1</v>
      </c>
      <c r="H70" s="102">
        <v>1</v>
      </c>
      <c r="I70" s="102">
        <v>1</v>
      </c>
      <c r="J70" s="102">
        <v>1</v>
      </c>
      <c r="K70" s="102">
        <v>1</v>
      </c>
      <c r="L70" s="102">
        <v>1</v>
      </c>
      <c r="M70" s="102">
        <v>1</v>
      </c>
      <c r="N70" s="201" t="s">
        <v>282</v>
      </c>
      <c r="O70" s="203" t="s">
        <v>282</v>
      </c>
      <c r="P70" s="203" t="s">
        <v>283</v>
      </c>
      <c r="Q70" s="203" t="s">
        <v>284</v>
      </c>
      <c r="R70" s="203" t="s">
        <v>249</v>
      </c>
      <c r="S70" s="208" t="s">
        <v>253</v>
      </c>
      <c r="T70" s="208" t="s">
        <v>253</v>
      </c>
      <c r="U70" s="208" t="s">
        <v>254</v>
      </c>
      <c r="V70" s="209" t="s">
        <v>255</v>
      </c>
      <c r="W70" s="209" t="s">
        <v>256</v>
      </c>
      <c r="X70" s="209" t="s">
        <v>257</v>
      </c>
      <c r="Y70" s="202">
        <v>1282978</v>
      </c>
    </row>
    <row r="71" spans="1:25" s="99" customFormat="1" ht="22.5">
      <c r="A71" s="200"/>
      <c r="B71" s="201"/>
      <c r="C71" s="204"/>
      <c r="D71" s="136" t="s">
        <v>258</v>
      </c>
      <c r="E71" s="103">
        <v>109789200</v>
      </c>
      <c r="F71" s="103">
        <v>109789200</v>
      </c>
      <c r="G71" s="103">
        <v>109789200</v>
      </c>
      <c r="H71" s="103">
        <v>114816713</v>
      </c>
      <c r="I71" s="103">
        <v>114771119</v>
      </c>
      <c r="J71" s="103">
        <v>46386800</v>
      </c>
      <c r="K71" s="103">
        <v>71713560</v>
      </c>
      <c r="L71" s="103">
        <v>72571560</v>
      </c>
      <c r="M71" s="103">
        <v>109299732</v>
      </c>
      <c r="N71" s="201"/>
      <c r="O71" s="203"/>
      <c r="P71" s="203"/>
      <c r="Q71" s="203"/>
      <c r="R71" s="203"/>
      <c r="S71" s="208"/>
      <c r="T71" s="208"/>
      <c r="U71" s="208"/>
      <c r="V71" s="209"/>
      <c r="W71" s="209"/>
      <c r="X71" s="209"/>
      <c r="Y71" s="202"/>
    </row>
    <row r="72" spans="1:25" s="99" customFormat="1" ht="22.5">
      <c r="A72" s="200"/>
      <c r="B72" s="201"/>
      <c r="C72" s="204"/>
      <c r="D72" s="136" t="s">
        <v>259</v>
      </c>
      <c r="E72" s="102">
        <v>0</v>
      </c>
      <c r="F72" s="102">
        <v>0</v>
      </c>
      <c r="G72" s="102">
        <v>0</v>
      </c>
      <c r="H72" s="102">
        <v>0</v>
      </c>
      <c r="I72" s="102"/>
      <c r="J72" s="102">
        <v>0</v>
      </c>
      <c r="K72" s="102">
        <v>0</v>
      </c>
      <c r="L72" s="102">
        <v>0</v>
      </c>
      <c r="M72" s="102">
        <v>0</v>
      </c>
      <c r="N72" s="201"/>
      <c r="O72" s="203"/>
      <c r="P72" s="203"/>
      <c r="Q72" s="203"/>
      <c r="R72" s="203"/>
      <c r="S72" s="208"/>
      <c r="T72" s="208"/>
      <c r="U72" s="208"/>
      <c r="V72" s="209"/>
      <c r="W72" s="209"/>
      <c r="X72" s="209"/>
      <c r="Y72" s="202"/>
    </row>
    <row r="73" spans="1:25" s="99" customFormat="1" ht="15">
      <c r="A73" s="200"/>
      <c r="B73" s="201"/>
      <c r="C73" s="204"/>
      <c r="D73" s="216" t="s">
        <v>260</v>
      </c>
      <c r="E73" s="207">
        <v>31828647</v>
      </c>
      <c r="F73" s="213">
        <v>31828647</v>
      </c>
      <c r="G73" s="213">
        <v>31828647</v>
      </c>
      <c r="H73" s="207">
        <v>31828647</v>
      </c>
      <c r="I73" s="213">
        <v>31828646</v>
      </c>
      <c r="J73" s="207">
        <v>13266907.5</v>
      </c>
      <c r="K73" s="207">
        <v>18260974</v>
      </c>
      <c r="L73" s="207">
        <v>26191479</v>
      </c>
      <c r="M73" s="207">
        <v>31756591</v>
      </c>
      <c r="N73" s="201"/>
      <c r="O73" s="203"/>
      <c r="P73" s="203"/>
      <c r="Q73" s="203"/>
      <c r="R73" s="203"/>
      <c r="S73" s="208"/>
      <c r="T73" s="208"/>
      <c r="U73" s="208"/>
      <c r="V73" s="209"/>
      <c r="W73" s="209"/>
      <c r="X73" s="209"/>
      <c r="Y73" s="202"/>
    </row>
    <row r="74" spans="1:25" s="99" customFormat="1" ht="15">
      <c r="A74" s="200"/>
      <c r="B74" s="201"/>
      <c r="C74" s="204"/>
      <c r="D74" s="216"/>
      <c r="E74" s="207"/>
      <c r="F74" s="214"/>
      <c r="G74" s="214"/>
      <c r="H74" s="207"/>
      <c r="I74" s="214"/>
      <c r="J74" s="207"/>
      <c r="K74" s="207"/>
      <c r="L74" s="207"/>
      <c r="M74" s="207"/>
      <c r="N74" s="201"/>
      <c r="O74" s="203"/>
      <c r="P74" s="203"/>
      <c r="Q74" s="203"/>
      <c r="R74" s="203"/>
      <c r="S74" s="208"/>
      <c r="T74" s="208"/>
      <c r="U74" s="208"/>
      <c r="V74" s="209"/>
      <c r="W74" s="209"/>
      <c r="X74" s="209"/>
      <c r="Y74" s="202"/>
    </row>
    <row r="75" spans="1:25" s="99" customFormat="1" ht="15">
      <c r="A75" s="200"/>
      <c r="B75" s="201"/>
      <c r="C75" s="204"/>
      <c r="D75" s="216"/>
      <c r="E75" s="207"/>
      <c r="F75" s="214"/>
      <c r="G75" s="214"/>
      <c r="H75" s="207"/>
      <c r="I75" s="214"/>
      <c r="J75" s="207"/>
      <c r="K75" s="207"/>
      <c r="L75" s="207"/>
      <c r="M75" s="207"/>
      <c r="N75" s="201"/>
      <c r="O75" s="203"/>
      <c r="P75" s="203"/>
      <c r="Q75" s="203"/>
      <c r="R75" s="203"/>
      <c r="S75" s="208"/>
      <c r="T75" s="208"/>
      <c r="U75" s="208"/>
      <c r="V75" s="209"/>
      <c r="W75" s="209"/>
      <c r="X75" s="209"/>
      <c r="Y75" s="202"/>
    </row>
    <row r="76" spans="1:25" s="99" customFormat="1" ht="15">
      <c r="A76" s="200"/>
      <c r="B76" s="201"/>
      <c r="C76" s="204"/>
      <c r="D76" s="216"/>
      <c r="E76" s="207"/>
      <c r="F76" s="215"/>
      <c r="G76" s="215"/>
      <c r="H76" s="207"/>
      <c r="I76" s="215"/>
      <c r="J76" s="207"/>
      <c r="K76" s="207"/>
      <c r="L76" s="207"/>
      <c r="M76" s="207"/>
      <c r="N76" s="201"/>
      <c r="O76" s="203"/>
      <c r="P76" s="203"/>
      <c r="Q76" s="203"/>
      <c r="R76" s="203"/>
      <c r="S76" s="208"/>
      <c r="T76" s="208"/>
      <c r="U76" s="208"/>
      <c r="V76" s="209"/>
      <c r="W76" s="209"/>
      <c r="X76" s="209"/>
      <c r="Y76" s="202"/>
    </row>
    <row r="77" spans="1:25" s="99" customFormat="1" ht="22.5">
      <c r="A77" s="200"/>
      <c r="B77" s="201"/>
      <c r="C77" s="204" t="s">
        <v>285</v>
      </c>
      <c r="D77" s="135" t="s">
        <v>248</v>
      </c>
      <c r="E77" s="102">
        <v>1</v>
      </c>
      <c r="F77" s="102">
        <v>1</v>
      </c>
      <c r="G77" s="102">
        <v>1</v>
      </c>
      <c r="H77" s="102">
        <v>1</v>
      </c>
      <c r="I77" s="102">
        <v>1</v>
      </c>
      <c r="J77" s="102">
        <v>1</v>
      </c>
      <c r="K77" s="102">
        <v>1</v>
      </c>
      <c r="L77" s="102">
        <v>1</v>
      </c>
      <c r="M77" s="102">
        <v>1</v>
      </c>
      <c r="N77" s="201" t="s">
        <v>286</v>
      </c>
      <c r="O77" s="203" t="s">
        <v>287</v>
      </c>
      <c r="P77" s="203" t="s">
        <v>286</v>
      </c>
      <c r="Q77" s="203" t="s">
        <v>288</v>
      </c>
      <c r="R77" s="203" t="s">
        <v>249</v>
      </c>
      <c r="S77" s="208" t="s">
        <v>253</v>
      </c>
      <c r="T77" s="208" t="s">
        <v>253</v>
      </c>
      <c r="U77" s="208" t="s">
        <v>254</v>
      </c>
      <c r="V77" s="209" t="s">
        <v>255</v>
      </c>
      <c r="W77" s="209" t="s">
        <v>256</v>
      </c>
      <c r="X77" s="209" t="s">
        <v>257</v>
      </c>
      <c r="Y77" s="202">
        <v>140473</v>
      </c>
    </row>
    <row r="78" spans="1:25" s="99" customFormat="1" ht="22.5">
      <c r="A78" s="200"/>
      <c r="B78" s="201"/>
      <c r="C78" s="204"/>
      <c r="D78" s="136" t="s">
        <v>258</v>
      </c>
      <c r="E78" s="103">
        <v>109789200</v>
      </c>
      <c r="F78" s="103">
        <v>109789200</v>
      </c>
      <c r="G78" s="103">
        <v>109789200</v>
      </c>
      <c r="H78" s="103">
        <v>114816713</v>
      </c>
      <c r="I78" s="103">
        <v>114771119</v>
      </c>
      <c r="J78" s="103">
        <v>46386800</v>
      </c>
      <c r="K78" s="103">
        <v>71713560</v>
      </c>
      <c r="L78" s="103">
        <v>72571560</v>
      </c>
      <c r="M78" s="103">
        <v>109299732</v>
      </c>
      <c r="N78" s="201"/>
      <c r="O78" s="203"/>
      <c r="P78" s="203"/>
      <c r="Q78" s="203"/>
      <c r="R78" s="203"/>
      <c r="S78" s="208"/>
      <c r="T78" s="208"/>
      <c r="U78" s="208"/>
      <c r="V78" s="209"/>
      <c r="W78" s="209"/>
      <c r="X78" s="209"/>
      <c r="Y78" s="202"/>
    </row>
    <row r="79" spans="1:25" s="99" customFormat="1" ht="22.5">
      <c r="A79" s="200"/>
      <c r="B79" s="201"/>
      <c r="C79" s="204"/>
      <c r="D79" s="136" t="s">
        <v>259</v>
      </c>
      <c r="E79" s="102">
        <v>0</v>
      </c>
      <c r="F79" s="102">
        <v>0</v>
      </c>
      <c r="G79" s="102">
        <v>0</v>
      </c>
      <c r="H79" s="102">
        <v>0</v>
      </c>
      <c r="I79" s="102"/>
      <c r="J79" s="102">
        <v>0</v>
      </c>
      <c r="K79" s="102">
        <v>0</v>
      </c>
      <c r="L79" s="102">
        <v>0</v>
      </c>
      <c r="M79" s="102">
        <v>0</v>
      </c>
      <c r="N79" s="201"/>
      <c r="O79" s="203"/>
      <c r="P79" s="203"/>
      <c r="Q79" s="203"/>
      <c r="R79" s="203"/>
      <c r="S79" s="208"/>
      <c r="T79" s="208"/>
      <c r="U79" s="208"/>
      <c r="V79" s="209"/>
      <c r="W79" s="209"/>
      <c r="X79" s="209"/>
      <c r="Y79" s="202"/>
    </row>
    <row r="80" spans="1:25" s="99" customFormat="1" ht="15">
      <c r="A80" s="200"/>
      <c r="B80" s="201"/>
      <c r="C80" s="204"/>
      <c r="D80" s="216" t="s">
        <v>260</v>
      </c>
      <c r="E80" s="207">
        <v>31828647</v>
      </c>
      <c r="F80" s="213">
        <v>31828647</v>
      </c>
      <c r="G80" s="213">
        <v>31828647</v>
      </c>
      <c r="H80" s="207">
        <v>31828647</v>
      </c>
      <c r="I80" s="213">
        <v>31828646</v>
      </c>
      <c r="J80" s="207">
        <v>13266907.5</v>
      </c>
      <c r="K80" s="207">
        <v>18260974</v>
      </c>
      <c r="L80" s="207">
        <v>26191479</v>
      </c>
      <c r="M80" s="207">
        <v>31756591</v>
      </c>
      <c r="N80" s="201"/>
      <c r="O80" s="203"/>
      <c r="P80" s="203"/>
      <c r="Q80" s="203"/>
      <c r="R80" s="203"/>
      <c r="S80" s="208"/>
      <c r="T80" s="208"/>
      <c r="U80" s="208"/>
      <c r="V80" s="209"/>
      <c r="W80" s="209"/>
      <c r="X80" s="209"/>
      <c r="Y80" s="202"/>
    </row>
    <row r="81" spans="1:25" s="99" customFormat="1" ht="15">
      <c r="A81" s="200"/>
      <c r="B81" s="201"/>
      <c r="C81" s="204"/>
      <c r="D81" s="216"/>
      <c r="E81" s="207"/>
      <c r="F81" s="214"/>
      <c r="G81" s="214"/>
      <c r="H81" s="207"/>
      <c r="I81" s="214"/>
      <c r="J81" s="207"/>
      <c r="K81" s="207"/>
      <c r="L81" s="207"/>
      <c r="M81" s="207"/>
      <c r="N81" s="201"/>
      <c r="O81" s="203"/>
      <c r="P81" s="203"/>
      <c r="Q81" s="203"/>
      <c r="R81" s="203"/>
      <c r="S81" s="208"/>
      <c r="T81" s="208"/>
      <c r="U81" s="208"/>
      <c r="V81" s="209"/>
      <c r="W81" s="209"/>
      <c r="X81" s="209"/>
      <c r="Y81" s="202"/>
    </row>
    <row r="82" spans="1:25" s="99" customFormat="1" ht="15">
      <c r="A82" s="200"/>
      <c r="B82" s="201"/>
      <c r="C82" s="204"/>
      <c r="D82" s="216"/>
      <c r="E82" s="207"/>
      <c r="F82" s="214"/>
      <c r="G82" s="214"/>
      <c r="H82" s="207"/>
      <c r="I82" s="214"/>
      <c r="J82" s="207"/>
      <c r="K82" s="207"/>
      <c r="L82" s="207"/>
      <c r="M82" s="207"/>
      <c r="N82" s="201"/>
      <c r="O82" s="203"/>
      <c r="P82" s="203"/>
      <c r="Q82" s="203"/>
      <c r="R82" s="203"/>
      <c r="S82" s="208"/>
      <c r="T82" s="208"/>
      <c r="U82" s="208"/>
      <c r="V82" s="209"/>
      <c r="W82" s="209"/>
      <c r="X82" s="209"/>
      <c r="Y82" s="202"/>
    </row>
    <row r="83" spans="1:25" s="99" customFormat="1" ht="15">
      <c r="A83" s="200"/>
      <c r="B83" s="201"/>
      <c r="C83" s="204"/>
      <c r="D83" s="216"/>
      <c r="E83" s="207"/>
      <c r="F83" s="215"/>
      <c r="G83" s="215"/>
      <c r="H83" s="207"/>
      <c r="I83" s="215"/>
      <c r="J83" s="207"/>
      <c r="K83" s="207"/>
      <c r="L83" s="207"/>
      <c r="M83" s="207"/>
      <c r="N83" s="201"/>
      <c r="O83" s="203"/>
      <c r="P83" s="203"/>
      <c r="Q83" s="203"/>
      <c r="R83" s="203"/>
      <c r="S83" s="208"/>
      <c r="T83" s="208"/>
      <c r="U83" s="208"/>
      <c r="V83" s="209"/>
      <c r="W83" s="209"/>
      <c r="X83" s="209"/>
      <c r="Y83" s="202"/>
    </row>
    <row r="84" spans="1:25" s="99" customFormat="1" ht="22.5">
      <c r="A84" s="200"/>
      <c r="B84" s="201"/>
      <c r="C84" s="201" t="s">
        <v>289</v>
      </c>
      <c r="D84" s="135" t="s">
        <v>248</v>
      </c>
      <c r="E84" s="102">
        <v>1</v>
      </c>
      <c r="F84" s="102">
        <v>1</v>
      </c>
      <c r="G84" s="102">
        <v>1</v>
      </c>
      <c r="H84" s="137">
        <v>0.46</v>
      </c>
      <c r="I84" s="109">
        <v>0.46</v>
      </c>
      <c r="J84" s="102">
        <v>1</v>
      </c>
      <c r="K84" s="102">
        <v>1</v>
      </c>
      <c r="L84" s="109">
        <v>0.46</v>
      </c>
      <c r="M84" s="102">
        <v>0.46</v>
      </c>
      <c r="N84" s="201" t="s">
        <v>290</v>
      </c>
      <c r="O84" s="203" t="s">
        <v>291</v>
      </c>
      <c r="P84" s="203" t="s">
        <v>292</v>
      </c>
      <c r="Q84" s="203" t="s">
        <v>293</v>
      </c>
      <c r="R84" s="203" t="s">
        <v>249</v>
      </c>
      <c r="S84" s="208" t="s">
        <v>253</v>
      </c>
      <c r="T84" s="208" t="s">
        <v>253</v>
      </c>
      <c r="U84" s="208" t="s">
        <v>254</v>
      </c>
      <c r="V84" s="209" t="s">
        <v>255</v>
      </c>
      <c r="W84" s="209" t="s">
        <v>256</v>
      </c>
      <c r="X84" s="209" t="s">
        <v>257</v>
      </c>
      <c r="Y84" s="202">
        <v>221906</v>
      </c>
    </row>
    <row r="85" spans="1:25" s="99" customFormat="1" ht="22.5">
      <c r="A85" s="200"/>
      <c r="B85" s="201"/>
      <c r="C85" s="201"/>
      <c r="D85" s="136" t="s">
        <v>258</v>
      </c>
      <c r="E85" s="103">
        <v>109789200</v>
      </c>
      <c r="F85" s="103">
        <v>109789200</v>
      </c>
      <c r="G85" s="103">
        <v>109789200</v>
      </c>
      <c r="H85" s="103">
        <v>52416235</v>
      </c>
      <c r="I85" s="103">
        <v>33130495</v>
      </c>
      <c r="J85" s="103">
        <v>46386800</v>
      </c>
      <c r="K85" s="103">
        <v>71713560</v>
      </c>
      <c r="L85" s="103">
        <v>33130495</v>
      </c>
      <c r="M85" s="103">
        <v>33130495</v>
      </c>
      <c r="N85" s="201"/>
      <c r="O85" s="203"/>
      <c r="P85" s="203"/>
      <c r="Q85" s="203"/>
      <c r="R85" s="203"/>
      <c r="S85" s="208"/>
      <c r="T85" s="208"/>
      <c r="U85" s="208"/>
      <c r="V85" s="209"/>
      <c r="W85" s="209"/>
      <c r="X85" s="209"/>
      <c r="Y85" s="202"/>
    </row>
    <row r="86" spans="1:25" s="99" customFormat="1" ht="22.5">
      <c r="A86" s="200"/>
      <c r="B86" s="201"/>
      <c r="C86" s="201"/>
      <c r="D86" s="136" t="s">
        <v>259</v>
      </c>
      <c r="E86" s="102">
        <v>0</v>
      </c>
      <c r="F86" s="102">
        <v>0</v>
      </c>
      <c r="G86" s="102">
        <v>0</v>
      </c>
      <c r="H86" s="102">
        <v>0</v>
      </c>
      <c r="I86" s="102"/>
      <c r="J86" s="102">
        <v>0</v>
      </c>
      <c r="K86" s="102">
        <v>0</v>
      </c>
      <c r="L86" s="102">
        <v>0</v>
      </c>
      <c r="M86" s="102">
        <v>0</v>
      </c>
      <c r="N86" s="201"/>
      <c r="O86" s="203"/>
      <c r="P86" s="203"/>
      <c r="Q86" s="203"/>
      <c r="R86" s="203"/>
      <c r="S86" s="208"/>
      <c r="T86" s="208"/>
      <c r="U86" s="208"/>
      <c r="V86" s="209"/>
      <c r="W86" s="209"/>
      <c r="X86" s="209"/>
      <c r="Y86" s="202"/>
    </row>
    <row r="87" spans="1:25" s="99" customFormat="1" ht="15">
      <c r="A87" s="200"/>
      <c r="B87" s="201"/>
      <c r="C87" s="201"/>
      <c r="D87" s="216" t="s">
        <v>260</v>
      </c>
      <c r="E87" s="207">
        <v>31828647</v>
      </c>
      <c r="F87" s="213">
        <v>31828647</v>
      </c>
      <c r="G87" s="213">
        <v>31828647</v>
      </c>
      <c r="H87" s="207">
        <v>14530469</v>
      </c>
      <c r="I87" s="213">
        <v>11956979</v>
      </c>
      <c r="J87" s="207">
        <v>13266907.5</v>
      </c>
      <c r="K87" s="207">
        <v>18260974</v>
      </c>
      <c r="L87" s="207">
        <v>11956979</v>
      </c>
      <c r="M87" s="207">
        <v>11956979</v>
      </c>
      <c r="N87" s="201"/>
      <c r="O87" s="203"/>
      <c r="P87" s="203"/>
      <c r="Q87" s="203"/>
      <c r="R87" s="203"/>
      <c r="S87" s="208"/>
      <c r="T87" s="208"/>
      <c r="U87" s="208"/>
      <c r="V87" s="209"/>
      <c r="W87" s="209"/>
      <c r="X87" s="209"/>
      <c r="Y87" s="202"/>
    </row>
    <row r="88" spans="1:25" s="99" customFormat="1" ht="15">
      <c r="A88" s="200"/>
      <c r="B88" s="201"/>
      <c r="C88" s="201"/>
      <c r="D88" s="216"/>
      <c r="E88" s="207"/>
      <c r="F88" s="214"/>
      <c r="G88" s="214"/>
      <c r="H88" s="207"/>
      <c r="I88" s="214"/>
      <c r="J88" s="207"/>
      <c r="K88" s="207"/>
      <c r="L88" s="207"/>
      <c r="M88" s="207"/>
      <c r="N88" s="201"/>
      <c r="O88" s="203"/>
      <c r="P88" s="203"/>
      <c r="Q88" s="203"/>
      <c r="R88" s="203"/>
      <c r="S88" s="208"/>
      <c r="T88" s="208"/>
      <c r="U88" s="208"/>
      <c r="V88" s="209"/>
      <c r="W88" s="209"/>
      <c r="X88" s="209"/>
      <c r="Y88" s="202"/>
    </row>
    <row r="89" spans="1:25" s="99" customFormat="1" ht="15">
      <c r="A89" s="200"/>
      <c r="B89" s="201"/>
      <c r="C89" s="201"/>
      <c r="D89" s="216"/>
      <c r="E89" s="207"/>
      <c r="F89" s="214"/>
      <c r="G89" s="214"/>
      <c r="H89" s="207"/>
      <c r="I89" s="214"/>
      <c r="J89" s="207"/>
      <c r="K89" s="207"/>
      <c r="L89" s="207"/>
      <c r="M89" s="207"/>
      <c r="N89" s="201"/>
      <c r="O89" s="203"/>
      <c r="P89" s="203"/>
      <c r="Q89" s="203"/>
      <c r="R89" s="203"/>
      <c r="S89" s="208"/>
      <c r="T89" s="208"/>
      <c r="U89" s="208"/>
      <c r="V89" s="209"/>
      <c r="W89" s="209"/>
      <c r="X89" s="209"/>
      <c r="Y89" s="202"/>
    </row>
    <row r="90" spans="1:25" s="99" customFormat="1" ht="15">
      <c r="A90" s="200"/>
      <c r="B90" s="201"/>
      <c r="C90" s="201"/>
      <c r="D90" s="216"/>
      <c r="E90" s="207"/>
      <c r="F90" s="215"/>
      <c r="G90" s="215"/>
      <c r="H90" s="207"/>
      <c r="I90" s="215"/>
      <c r="J90" s="207"/>
      <c r="K90" s="207"/>
      <c r="L90" s="207"/>
      <c r="M90" s="207"/>
      <c r="N90" s="201"/>
      <c r="O90" s="203"/>
      <c r="P90" s="203"/>
      <c r="Q90" s="203"/>
      <c r="R90" s="203"/>
      <c r="S90" s="208"/>
      <c r="T90" s="208"/>
      <c r="U90" s="208"/>
      <c r="V90" s="209"/>
      <c r="W90" s="209"/>
      <c r="X90" s="209"/>
      <c r="Y90" s="202"/>
    </row>
    <row r="91" spans="1:25" s="99" customFormat="1" ht="22.5">
      <c r="A91" s="200"/>
      <c r="B91" s="201"/>
      <c r="C91" s="201" t="s">
        <v>294</v>
      </c>
      <c r="D91" s="135" t="s">
        <v>248</v>
      </c>
      <c r="E91" s="102"/>
      <c r="F91" s="102"/>
      <c r="G91" s="102"/>
      <c r="H91" s="138">
        <v>0.54</v>
      </c>
      <c r="I91" s="109">
        <v>0.54</v>
      </c>
      <c r="J91" s="102"/>
      <c r="K91" s="102"/>
      <c r="L91" s="109">
        <f>1-L84</f>
        <v>0.54</v>
      </c>
      <c r="M91" s="109">
        <v>0.54</v>
      </c>
      <c r="N91" s="203" t="s">
        <v>295</v>
      </c>
      <c r="O91" s="203" t="s">
        <v>295</v>
      </c>
      <c r="P91" s="203" t="s">
        <v>296</v>
      </c>
      <c r="Q91" s="203" t="s">
        <v>297</v>
      </c>
      <c r="R91" s="203" t="s">
        <v>249</v>
      </c>
      <c r="S91" s="208" t="s">
        <v>253</v>
      </c>
      <c r="T91" s="208" t="s">
        <v>253</v>
      </c>
      <c r="U91" s="208" t="s">
        <v>254</v>
      </c>
      <c r="V91" s="209" t="s">
        <v>255</v>
      </c>
      <c r="W91" s="209" t="s">
        <v>256</v>
      </c>
      <c r="X91" s="209" t="s">
        <v>257</v>
      </c>
      <c r="Y91" s="202">
        <v>878434</v>
      </c>
    </row>
    <row r="92" spans="1:25" s="99" customFormat="1" ht="22.5">
      <c r="A92" s="200"/>
      <c r="B92" s="201"/>
      <c r="C92" s="201"/>
      <c r="D92" s="136" t="s">
        <v>258</v>
      </c>
      <c r="E92" s="103"/>
      <c r="F92" s="103"/>
      <c r="G92" s="103"/>
      <c r="H92" s="103">
        <v>62400478</v>
      </c>
      <c r="I92" s="103">
        <v>81640624</v>
      </c>
      <c r="J92" s="103"/>
      <c r="K92" s="103"/>
      <c r="L92" s="103">
        <v>39441065</v>
      </c>
      <c r="M92" s="103">
        <v>76169237</v>
      </c>
      <c r="N92" s="203"/>
      <c r="O92" s="203"/>
      <c r="P92" s="203"/>
      <c r="Q92" s="203"/>
      <c r="R92" s="203"/>
      <c r="S92" s="208"/>
      <c r="T92" s="208"/>
      <c r="U92" s="208"/>
      <c r="V92" s="209"/>
      <c r="W92" s="209"/>
      <c r="X92" s="209"/>
      <c r="Y92" s="202"/>
    </row>
    <row r="93" spans="1:25" s="99" customFormat="1" ht="22.5">
      <c r="A93" s="200"/>
      <c r="B93" s="201"/>
      <c r="C93" s="201"/>
      <c r="D93" s="136" t="s">
        <v>259</v>
      </c>
      <c r="E93" s="102"/>
      <c r="F93" s="102"/>
      <c r="G93" s="102"/>
      <c r="H93" s="102">
        <v>0</v>
      </c>
      <c r="I93" s="102"/>
      <c r="J93" s="102"/>
      <c r="K93" s="102"/>
      <c r="L93" s="102">
        <v>0</v>
      </c>
      <c r="M93" s="102"/>
      <c r="N93" s="203"/>
      <c r="O93" s="203"/>
      <c r="P93" s="203"/>
      <c r="Q93" s="203"/>
      <c r="R93" s="203"/>
      <c r="S93" s="208"/>
      <c r="T93" s="208"/>
      <c r="U93" s="208"/>
      <c r="V93" s="209"/>
      <c r="W93" s="209"/>
      <c r="X93" s="209"/>
      <c r="Y93" s="202"/>
    </row>
    <row r="94" spans="1:25" s="99" customFormat="1" ht="15">
      <c r="A94" s="200"/>
      <c r="B94" s="201"/>
      <c r="C94" s="201"/>
      <c r="D94" s="216" t="s">
        <v>260</v>
      </c>
      <c r="E94" s="207"/>
      <c r="F94" s="213"/>
      <c r="G94" s="213"/>
      <c r="H94" s="207">
        <v>17298178</v>
      </c>
      <c r="I94" s="213">
        <v>19799612</v>
      </c>
      <c r="J94" s="207"/>
      <c r="K94" s="207"/>
      <c r="L94" s="207">
        <v>14234500</v>
      </c>
      <c r="M94" s="207">
        <v>19799612</v>
      </c>
      <c r="N94" s="203"/>
      <c r="O94" s="203"/>
      <c r="P94" s="203"/>
      <c r="Q94" s="203"/>
      <c r="R94" s="203"/>
      <c r="S94" s="208"/>
      <c r="T94" s="208"/>
      <c r="U94" s="208"/>
      <c r="V94" s="209"/>
      <c r="W94" s="209"/>
      <c r="X94" s="209"/>
      <c r="Y94" s="202"/>
    </row>
    <row r="95" spans="1:25" s="99" customFormat="1" ht="15">
      <c r="A95" s="200"/>
      <c r="B95" s="201"/>
      <c r="C95" s="201"/>
      <c r="D95" s="216"/>
      <c r="E95" s="207"/>
      <c r="F95" s="214"/>
      <c r="G95" s="214"/>
      <c r="H95" s="207"/>
      <c r="I95" s="214"/>
      <c r="J95" s="207"/>
      <c r="K95" s="207"/>
      <c r="L95" s="207"/>
      <c r="M95" s="207"/>
      <c r="N95" s="203"/>
      <c r="O95" s="203"/>
      <c r="P95" s="203"/>
      <c r="Q95" s="203"/>
      <c r="R95" s="203"/>
      <c r="S95" s="208"/>
      <c r="T95" s="208"/>
      <c r="U95" s="208"/>
      <c r="V95" s="209"/>
      <c r="W95" s="209"/>
      <c r="X95" s="209"/>
      <c r="Y95" s="202"/>
    </row>
    <row r="96" spans="1:25" s="99" customFormat="1" ht="15">
      <c r="A96" s="200"/>
      <c r="B96" s="201"/>
      <c r="C96" s="201"/>
      <c r="D96" s="216"/>
      <c r="E96" s="207"/>
      <c r="F96" s="214"/>
      <c r="G96" s="214"/>
      <c r="H96" s="207"/>
      <c r="I96" s="214"/>
      <c r="J96" s="207"/>
      <c r="K96" s="207"/>
      <c r="L96" s="207"/>
      <c r="M96" s="207"/>
      <c r="N96" s="203"/>
      <c r="O96" s="203"/>
      <c r="P96" s="203"/>
      <c r="Q96" s="203"/>
      <c r="R96" s="203"/>
      <c r="S96" s="208"/>
      <c r="T96" s="208"/>
      <c r="U96" s="208"/>
      <c r="V96" s="209"/>
      <c r="W96" s="209"/>
      <c r="X96" s="209"/>
      <c r="Y96" s="202"/>
    </row>
    <row r="97" spans="1:25" ht="15.75" customHeight="1">
      <c r="A97" s="200"/>
      <c r="B97" s="201"/>
      <c r="C97" s="201"/>
      <c r="D97" s="216"/>
      <c r="E97" s="207"/>
      <c r="F97" s="215"/>
      <c r="G97" s="215"/>
      <c r="H97" s="207"/>
      <c r="I97" s="215"/>
      <c r="J97" s="207"/>
      <c r="K97" s="207"/>
      <c r="L97" s="207"/>
      <c r="M97" s="207"/>
      <c r="N97" s="203"/>
      <c r="O97" s="203"/>
      <c r="P97" s="203"/>
      <c r="Q97" s="203"/>
      <c r="R97" s="203"/>
      <c r="S97" s="208"/>
      <c r="T97" s="208"/>
      <c r="U97" s="208"/>
      <c r="V97" s="209"/>
      <c r="W97" s="209"/>
      <c r="X97" s="209"/>
      <c r="Y97" s="202"/>
    </row>
    <row r="98" spans="1:25" ht="15.75" customHeight="1">
      <c r="A98" s="200"/>
      <c r="B98" s="201"/>
      <c r="C98" s="201" t="s">
        <v>298</v>
      </c>
      <c r="D98" s="135" t="s">
        <v>248</v>
      </c>
      <c r="E98" s="102">
        <v>1</v>
      </c>
      <c r="F98" s="102">
        <v>1</v>
      </c>
      <c r="G98" s="102">
        <v>1</v>
      </c>
      <c r="H98" s="102">
        <v>1</v>
      </c>
      <c r="I98" s="102">
        <v>1</v>
      </c>
      <c r="J98" s="102">
        <v>1</v>
      </c>
      <c r="K98" s="102">
        <v>1</v>
      </c>
      <c r="L98" s="102">
        <v>1</v>
      </c>
      <c r="M98" s="64">
        <v>1</v>
      </c>
      <c r="N98" s="201" t="s">
        <v>299</v>
      </c>
      <c r="O98" s="203" t="s">
        <v>300</v>
      </c>
      <c r="P98" s="203" t="s">
        <v>301</v>
      </c>
      <c r="Q98" s="203" t="s">
        <v>302</v>
      </c>
      <c r="R98" s="203" t="s">
        <v>249</v>
      </c>
      <c r="S98" s="208" t="s">
        <v>253</v>
      </c>
      <c r="T98" s="208" t="s">
        <v>253</v>
      </c>
      <c r="U98" s="208" t="s">
        <v>254</v>
      </c>
      <c r="V98" s="209" t="s">
        <v>255</v>
      </c>
      <c r="W98" s="209" t="s">
        <v>256</v>
      </c>
      <c r="X98" s="209" t="s">
        <v>257</v>
      </c>
      <c r="Y98" s="202">
        <v>474186</v>
      </c>
    </row>
    <row r="99" spans="1:25" ht="15.75" customHeight="1">
      <c r="A99" s="200"/>
      <c r="B99" s="201"/>
      <c r="C99" s="201"/>
      <c r="D99" s="136" t="s">
        <v>258</v>
      </c>
      <c r="E99" s="103">
        <v>109789200</v>
      </c>
      <c r="F99" s="103">
        <v>109789200</v>
      </c>
      <c r="G99" s="103">
        <v>109789200</v>
      </c>
      <c r="H99" s="103">
        <v>114816713</v>
      </c>
      <c r="I99" s="103">
        <v>114771119</v>
      </c>
      <c r="J99" s="103">
        <v>46386800</v>
      </c>
      <c r="K99" s="103">
        <v>71713560</v>
      </c>
      <c r="L99" s="103">
        <v>72571560</v>
      </c>
      <c r="M99" s="133">
        <v>109299732</v>
      </c>
      <c r="N99" s="201"/>
      <c r="O99" s="203"/>
      <c r="P99" s="203"/>
      <c r="Q99" s="203"/>
      <c r="R99" s="203"/>
      <c r="S99" s="208"/>
      <c r="T99" s="208"/>
      <c r="U99" s="208"/>
      <c r="V99" s="209"/>
      <c r="W99" s="209"/>
      <c r="X99" s="209"/>
      <c r="Y99" s="202"/>
    </row>
    <row r="100" spans="1:25" ht="15.75" customHeight="1">
      <c r="A100" s="200"/>
      <c r="B100" s="201"/>
      <c r="C100" s="201"/>
      <c r="D100" s="136" t="s">
        <v>259</v>
      </c>
      <c r="E100" s="102">
        <v>0</v>
      </c>
      <c r="F100" s="102">
        <v>0</v>
      </c>
      <c r="G100" s="102">
        <v>0</v>
      </c>
      <c r="H100" s="102">
        <v>0</v>
      </c>
      <c r="I100" s="102"/>
      <c r="J100" s="102">
        <v>0</v>
      </c>
      <c r="K100" s="102">
        <v>0</v>
      </c>
      <c r="L100" s="102">
        <v>0</v>
      </c>
      <c r="M100" s="64">
        <v>0</v>
      </c>
      <c r="N100" s="201"/>
      <c r="O100" s="203"/>
      <c r="P100" s="203"/>
      <c r="Q100" s="203"/>
      <c r="R100" s="203"/>
      <c r="S100" s="208"/>
      <c r="T100" s="208"/>
      <c r="U100" s="208"/>
      <c r="V100" s="209"/>
      <c r="W100" s="209"/>
      <c r="X100" s="209"/>
      <c r="Y100" s="202"/>
    </row>
    <row r="101" spans="1:25" ht="15.75" customHeight="1">
      <c r="A101" s="200"/>
      <c r="B101" s="201"/>
      <c r="C101" s="201"/>
      <c r="D101" s="216" t="s">
        <v>260</v>
      </c>
      <c r="E101" s="207">
        <v>31828647</v>
      </c>
      <c r="F101" s="213">
        <v>31828647</v>
      </c>
      <c r="G101" s="213">
        <v>31828647</v>
      </c>
      <c r="H101" s="207">
        <v>31828647</v>
      </c>
      <c r="I101" s="213">
        <v>31828646</v>
      </c>
      <c r="J101" s="207">
        <v>13266907.5</v>
      </c>
      <c r="K101" s="207">
        <v>18260974</v>
      </c>
      <c r="L101" s="207">
        <v>26191479</v>
      </c>
      <c r="M101" s="207">
        <v>31756591</v>
      </c>
      <c r="N101" s="201"/>
      <c r="O101" s="203"/>
      <c r="P101" s="203"/>
      <c r="Q101" s="203"/>
      <c r="R101" s="203"/>
      <c r="S101" s="208"/>
      <c r="T101" s="208"/>
      <c r="U101" s="208"/>
      <c r="V101" s="209"/>
      <c r="W101" s="209"/>
      <c r="X101" s="209"/>
      <c r="Y101" s="202"/>
    </row>
    <row r="102" spans="1:25" ht="15.75" customHeight="1">
      <c r="A102" s="200"/>
      <c r="B102" s="201"/>
      <c r="C102" s="201"/>
      <c r="D102" s="216"/>
      <c r="E102" s="207"/>
      <c r="F102" s="214"/>
      <c r="G102" s="214"/>
      <c r="H102" s="207"/>
      <c r="I102" s="214"/>
      <c r="J102" s="207"/>
      <c r="K102" s="207"/>
      <c r="L102" s="207"/>
      <c r="M102" s="207"/>
      <c r="N102" s="201"/>
      <c r="O102" s="203"/>
      <c r="P102" s="203"/>
      <c r="Q102" s="203"/>
      <c r="R102" s="203"/>
      <c r="S102" s="208"/>
      <c r="T102" s="208"/>
      <c r="U102" s="208"/>
      <c r="V102" s="209"/>
      <c r="W102" s="209"/>
      <c r="X102" s="209"/>
      <c r="Y102" s="202"/>
    </row>
    <row r="103" spans="1:25" ht="15.75" customHeight="1">
      <c r="A103" s="200"/>
      <c r="B103" s="201"/>
      <c r="C103" s="201"/>
      <c r="D103" s="216"/>
      <c r="E103" s="207"/>
      <c r="F103" s="214"/>
      <c r="G103" s="214"/>
      <c r="H103" s="207"/>
      <c r="I103" s="214"/>
      <c r="J103" s="207"/>
      <c r="K103" s="207"/>
      <c r="L103" s="207"/>
      <c r="M103" s="207"/>
      <c r="N103" s="201"/>
      <c r="O103" s="203"/>
      <c r="P103" s="203"/>
      <c r="Q103" s="203"/>
      <c r="R103" s="203"/>
      <c r="S103" s="208"/>
      <c r="T103" s="208"/>
      <c r="U103" s="208"/>
      <c r="V103" s="209"/>
      <c r="W103" s="209"/>
      <c r="X103" s="209"/>
      <c r="Y103" s="202"/>
    </row>
    <row r="104" spans="1:25" ht="15.75" customHeight="1">
      <c r="A104" s="200"/>
      <c r="B104" s="201"/>
      <c r="C104" s="201"/>
      <c r="D104" s="216"/>
      <c r="E104" s="207"/>
      <c r="F104" s="215"/>
      <c r="G104" s="215"/>
      <c r="H104" s="207"/>
      <c r="I104" s="215"/>
      <c r="J104" s="207"/>
      <c r="K104" s="207"/>
      <c r="L104" s="207"/>
      <c r="M104" s="207"/>
      <c r="N104" s="201"/>
      <c r="O104" s="203"/>
      <c r="P104" s="203"/>
      <c r="Q104" s="203"/>
      <c r="R104" s="203"/>
      <c r="S104" s="208"/>
      <c r="T104" s="208"/>
      <c r="U104" s="208"/>
      <c r="V104" s="209"/>
      <c r="W104" s="209"/>
      <c r="X104" s="209"/>
      <c r="Y104" s="202"/>
    </row>
    <row r="105" spans="1:72" s="116" customFormat="1" ht="15.75" customHeight="1">
      <c r="A105" s="200"/>
      <c r="B105" s="201"/>
      <c r="C105" s="201" t="s">
        <v>303</v>
      </c>
      <c r="D105" s="131" t="s">
        <v>304</v>
      </c>
      <c r="E105" s="102">
        <v>8</v>
      </c>
      <c r="F105" s="102">
        <v>8</v>
      </c>
      <c r="G105" s="102">
        <v>8</v>
      </c>
      <c r="H105" s="112">
        <f>H98+H91+H84+H77+H70+H63+H56+H49+H42</f>
        <v>8</v>
      </c>
      <c r="I105" s="102">
        <v>8</v>
      </c>
      <c r="J105" s="102">
        <f>+'[1]INVERSIÓN'!AF15</f>
        <v>8</v>
      </c>
      <c r="K105" s="102">
        <f>+'[1]INVERSIÓN'!AG15</f>
        <v>8</v>
      </c>
      <c r="L105" s="139">
        <f>L98+L91+L84+L77+L70+L63+L56+L49+L42</f>
        <v>8</v>
      </c>
      <c r="M105" s="102">
        <v>8</v>
      </c>
      <c r="N105" s="217"/>
      <c r="O105" s="217"/>
      <c r="P105" s="217"/>
      <c r="Q105" s="217"/>
      <c r="R105" s="217"/>
      <c r="S105" s="217"/>
      <c r="T105" s="217"/>
      <c r="U105" s="217"/>
      <c r="V105" s="217"/>
      <c r="W105" s="217"/>
      <c r="X105" s="217"/>
      <c r="Y105" s="217"/>
      <c r="Z105" s="113"/>
      <c r="AA105" s="114"/>
      <c r="AB105" s="114"/>
      <c r="AC105" s="113"/>
      <c r="AD105" s="113"/>
      <c r="AE105" s="113"/>
      <c r="AF105" s="113"/>
      <c r="AG105" s="113"/>
      <c r="AH105" s="113"/>
      <c r="AI105" s="113"/>
      <c r="AJ105" s="113"/>
      <c r="AK105" s="113"/>
      <c r="AL105" s="113"/>
      <c r="AM105" s="113"/>
      <c r="AN105" s="113"/>
      <c r="AO105" s="113"/>
      <c r="AP105" s="113"/>
      <c r="AQ105" s="113"/>
      <c r="AR105" s="113"/>
      <c r="AS105" s="113"/>
      <c r="AT105" s="113"/>
      <c r="AU105" s="113"/>
      <c r="AV105" s="113"/>
      <c r="AW105" s="113"/>
      <c r="AX105" s="113"/>
      <c r="AY105" s="113"/>
      <c r="AZ105" s="113"/>
      <c r="BA105" s="113"/>
      <c r="BB105" s="113"/>
      <c r="BC105" s="113"/>
      <c r="BD105" s="113"/>
      <c r="BE105" s="113"/>
      <c r="BF105" s="113"/>
      <c r="BG105" s="113"/>
      <c r="BH105" s="113"/>
      <c r="BI105" s="113"/>
      <c r="BJ105" s="113"/>
      <c r="BK105" s="113"/>
      <c r="BL105" s="113"/>
      <c r="BM105" s="115"/>
      <c r="BN105" s="115"/>
      <c r="BO105" s="115"/>
      <c r="BP105" s="115"/>
      <c r="BQ105" s="115"/>
      <c r="BR105" s="115"/>
      <c r="BS105" s="115"/>
      <c r="BT105" s="115"/>
    </row>
    <row r="106" spans="1:72" s="116" customFormat="1" ht="15.75" customHeight="1">
      <c r="A106" s="200"/>
      <c r="B106" s="201"/>
      <c r="C106" s="201"/>
      <c r="D106" s="131" t="s">
        <v>305</v>
      </c>
      <c r="E106" s="117">
        <f>'[1]INVERSIÓN'!L16</f>
        <v>1097892000</v>
      </c>
      <c r="F106" s="117">
        <v>1097892000</v>
      </c>
      <c r="G106" s="117">
        <v>1097892000</v>
      </c>
      <c r="H106" s="117">
        <v>1148167135</v>
      </c>
      <c r="I106" s="117">
        <v>1147711188</v>
      </c>
      <c r="J106" s="117">
        <f>+'[1]INVERSIÓN'!AF16</f>
        <v>463868000</v>
      </c>
      <c r="K106" s="117">
        <f>+'[1]INVERSIÓN'!AG16</f>
        <v>717135600</v>
      </c>
      <c r="L106" s="117">
        <v>725715600</v>
      </c>
      <c r="M106" s="117">
        <v>1092997319</v>
      </c>
      <c r="N106" s="217"/>
      <c r="O106" s="217"/>
      <c r="P106" s="217"/>
      <c r="Q106" s="217"/>
      <c r="R106" s="217"/>
      <c r="S106" s="217"/>
      <c r="T106" s="217"/>
      <c r="U106" s="217"/>
      <c r="V106" s="217"/>
      <c r="W106" s="217"/>
      <c r="X106" s="217"/>
      <c r="Y106" s="217"/>
      <c r="Z106" s="113"/>
      <c r="AA106" s="114"/>
      <c r="AB106" s="114"/>
      <c r="AC106" s="113"/>
      <c r="AD106" s="113"/>
      <c r="AE106" s="113"/>
      <c r="AF106" s="113"/>
      <c r="AG106" s="113"/>
      <c r="AH106" s="113"/>
      <c r="AI106" s="113"/>
      <c r="AJ106" s="113"/>
      <c r="AK106" s="113"/>
      <c r="AL106" s="113"/>
      <c r="AM106" s="113"/>
      <c r="AN106" s="113"/>
      <c r="AO106" s="113"/>
      <c r="AP106" s="113"/>
      <c r="AQ106" s="113"/>
      <c r="AR106" s="113"/>
      <c r="AS106" s="113"/>
      <c r="AT106" s="113"/>
      <c r="AU106" s="113"/>
      <c r="AV106" s="113"/>
      <c r="AW106" s="113"/>
      <c r="AX106" s="113"/>
      <c r="AY106" s="113"/>
      <c r="AZ106" s="113"/>
      <c r="BA106" s="113"/>
      <c r="BB106" s="113"/>
      <c r="BC106" s="113"/>
      <c r="BD106" s="113"/>
      <c r="BE106" s="113"/>
      <c r="BF106" s="113"/>
      <c r="BG106" s="113"/>
      <c r="BH106" s="113"/>
      <c r="BI106" s="113"/>
      <c r="BJ106" s="113"/>
      <c r="BK106" s="113"/>
      <c r="BL106" s="113"/>
      <c r="BM106" s="115"/>
      <c r="BN106" s="115"/>
      <c r="BO106" s="115"/>
      <c r="BP106" s="115"/>
      <c r="BQ106" s="115"/>
      <c r="BR106" s="115"/>
      <c r="BS106" s="115"/>
      <c r="BT106" s="115"/>
    </row>
    <row r="107" spans="1:72" s="116" customFormat="1" ht="15.75" customHeight="1">
      <c r="A107" s="200"/>
      <c r="B107" s="201"/>
      <c r="C107" s="201"/>
      <c r="D107" s="131" t="s">
        <v>306</v>
      </c>
      <c r="E107" s="118">
        <f>'[1]INVERSIÓN'!L18</f>
        <v>318286464</v>
      </c>
      <c r="F107" s="118">
        <v>318286464</v>
      </c>
      <c r="G107" s="118">
        <v>318286464</v>
      </c>
      <c r="H107" s="118">
        <v>318286469</v>
      </c>
      <c r="I107" s="118">
        <v>318214409</v>
      </c>
      <c r="J107" s="118">
        <f>+'[1]INVERSIÓN'!AF18</f>
        <v>132669075</v>
      </c>
      <c r="K107" s="118">
        <f>+'[1]INVERSIÓN'!AG18</f>
        <v>182609740</v>
      </c>
      <c r="L107" s="118">
        <v>261914796</v>
      </c>
      <c r="M107" s="118">
        <v>317565913</v>
      </c>
      <c r="N107" s="217"/>
      <c r="O107" s="217"/>
      <c r="P107" s="217"/>
      <c r="Q107" s="217"/>
      <c r="R107" s="217"/>
      <c r="S107" s="217"/>
      <c r="T107" s="217"/>
      <c r="U107" s="217"/>
      <c r="V107" s="217"/>
      <c r="W107" s="217"/>
      <c r="X107" s="217"/>
      <c r="Y107" s="217"/>
      <c r="Z107" s="113"/>
      <c r="AA107" s="114"/>
      <c r="AB107" s="114"/>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3"/>
      <c r="AY107" s="113"/>
      <c r="AZ107" s="113"/>
      <c r="BA107" s="113"/>
      <c r="BB107" s="113"/>
      <c r="BC107" s="113"/>
      <c r="BD107" s="113"/>
      <c r="BE107" s="113"/>
      <c r="BF107" s="113"/>
      <c r="BG107" s="113"/>
      <c r="BH107" s="113"/>
      <c r="BI107" s="113"/>
      <c r="BJ107" s="113"/>
      <c r="BK107" s="113"/>
      <c r="BL107" s="113"/>
      <c r="BM107" s="115"/>
      <c r="BN107" s="115"/>
      <c r="BO107" s="115"/>
      <c r="BP107" s="115"/>
      <c r="BQ107" s="115"/>
      <c r="BR107" s="115"/>
      <c r="BS107" s="115"/>
      <c r="BT107" s="115"/>
    </row>
    <row r="108" spans="1:72" s="121" customFormat="1" ht="35.45" customHeight="1">
      <c r="A108" s="218" t="s">
        <v>307</v>
      </c>
      <c r="B108" s="218"/>
      <c r="C108" s="218"/>
      <c r="D108" s="131" t="s">
        <v>308</v>
      </c>
      <c r="E108" s="140">
        <f>+E8+E15+E22+E29+E36+E106</f>
        <v>2372760000</v>
      </c>
      <c r="F108" s="140">
        <f>F8+F15+F22+F29+F36+F106</f>
        <v>2372760000</v>
      </c>
      <c r="G108" s="140">
        <f>G8+G15+G22+G29+G36+G106</f>
        <v>2372760000</v>
      </c>
      <c r="H108" s="140">
        <v>2372760000</v>
      </c>
      <c r="I108" s="140">
        <v>2372304053</v>
      </c>
      <c r="J108" s="140">
        <f>J8+J15+J22+J29+J36+J43+J50+J57+J64+J71+J78+J85+J99</f>
        <v>1166816000</v>
      </c>
      <c r="K108" s="140">
        <f>K8+K15+K22+K29+K36+K106</f>
        <v>1690617000</v>
      </c>
      <c r="L108" s="140">
        <v>1754685162</v>
      </c>
      <c r="M108" s="140">
        <v>2258050247</v>
      </c>
      <c r="N108" s="219"/>
      <c r="O108" s="219"/>
      <c r="P108" s="219"/>
      <c r="Q108" s="219"/>
      <c r="R108" s="219"/>
      <c r="S108" s="219"/>
      <c r="T108" s="219"/>
      <c r="U108" s="219"/>
      <c r="V108" s="219"/>
      <c r="W108" s="219"/>
      <c r="X108" s="219"/>
      <c r="Y108" s="219"/>
      <c r="Z108" s="119"/>
      <c r="AA108" s="114"/>
      <c r="AB108" s="114"/>
      <c r="AC108" s="113"/>
      <c r="AD108" s="113"/>
      <c r="AE108" s="113"/>
      <c r="AF108" s="113"/>
      <c r="AG108" s="113"/>
      <c r="AH108" s="113"/>
      <c r="AI108" s="113"/>
      <c r="AJ108" s="113"/>
      <c r="AK108" s="113"/>
      <c r="AL108" s="113"/>
      <c r="AM108" s="113"/>
      <c r="AN108" s="113"/>
      <c r="AO108" s="113"/>
      <c r="AP108" s="113"/>
      <c r="AQ108" s="113"/>
      <c r="AR108" s="113"/>
      <c r="AS108" s="113"/>
      <c r="AT108" s="113"/>
      <c r="AU108" s="113"/>
      <c r="AV108" s="113"/>
      <c r="AW108" s="113"/>
      <c r="AX108" s="113"/>
      <c r="AY108" s="113"/>
      <c r="AZ108" s="113"/>
      <c r="BA108" s="113"/>
      <c r="BB108" s="113"/>
      <c r="BC108" s="113"/>
      <c r="BD108" s="113"/>
      <c r="BE108" s="113"/>
      <c r="BF108" s="113"/>
      <c r="BG108" s="113"/>
      <c r="BH108" s="113"/>
      <c r="BI108" s="113"/>
      <c r="BJ108" s="113"/>
      <c r="BK108" s="113"/>
      <c r="BL108" s="113"/>
      <c r="BM108" s="120"/>
      <c r="BN108" s="120"/>
      <c r="BO108" s="120"/>
      <c r="BP108" s="120"/>
      <c r="BQ108" s="120"/>
      <c r="BR108" s="120"/>
      <c r="BS108" s="120"/>
      <c r="BT108" s="120"/>
    </row>
    <row r="109" spans="1:72" s="121" customFormat="1" ht="35.45" customHeight="1">
      <c r="A109" s="218"/>
      <c r="B109" s="218"/>
      <c r="C109" s="218"/>
      <c r="D109" s="131" t="s">
        <v>309</v>
      </c>
      <c r="E109" s="140">
        <f>+E107+E38+E31+E24+E17+E10</f>
        <v>766029334</v>
      </c>
      <c r="F109" s="140">
        <f>+F107+F38+F31+F24+F17+F10</f>
        <v>766029332</v>
      </c>
      <c r="G109" s="140">
        <f>+G107+G38+G31+G24+G17+G10</f>
        <v>766029332</v>
      </c>
      <c r="H109" s="140">
        <v>766029337</v>
      </c>
      <c r="I109" s="140">
        <v>765957277</v>
      </c>
      <c r="J109" s="140">
        <f>J38+J31+J24+J17+J10+J45+J52+J59+J66+J73+J80+J87+J101</f>
        <v>492812006</v>
      </c>
      <c r="K109" s="140">
        <f>+K107+K38+K31+K24+K17+K10</f>
        <v>600516028</v>
      </c>
      <c r="L109" s="140">
        <v>709657664</v>
      </c>
      <c r="M109" s="140">
        <v>765308781</v>
      </c>
      <c r="N109" s="219"/>
      <c r="O109" s="219"/>
      <c r="P109" s="219"/>
      <c r="Q109" s="219"/>
      <c r="R109" s="219"/>
      <c r="S109" s="219"/>
      <c r="T109" s="219"/>
      <c r="U109" s="219"/>
      <c r="V109" s="219"/>
      <c r="W109" s="219"/>
      <c r="X109" s="219"/>
      <c r="Y109" s="219"/>
      <c r="Z109" s="119"/>
      <c r="AA109" s="114"/>
      <c r="AB109" s="114"/>
      <c r="AC109" s="113"/>
      <c r="AD109" s="113"/>
      <c r="AE109" s="113"/>
      <c r="AF109" s="113"/>
      <c r="AG109" s="113"/>
      <c r="AH109" s="113"/>
      <c r="AI109" s="113"/>
      <c r="AJ109" s="113"/>
      <c r="AK109" s="113"/>
      <c r="AL109" s="113"/>
      <c r="AM109" s="113"/>
      <c r="AN109" s="113"/>
      <c r="AO109" s="113"/>
      <c r="AP109" s="113"/>
      <c r="AQ109" s="113"/>
      <c r="AR109" s="113"/>
      <c r="AS109" s="113"/>
      <c r="AT109" s="113"/>
      <c r="AU109" s="113"/>
      <c r="AV109" s="113"/>
      <c r="AW109" s="113"/>
      <c r="AX109" s="113"/>
      <c r="AY109" s="113"/>
      <c r="AZ109" s="113"/>
      <c r="BA109" s="113"/>
      <c r="BB109" s="113"/>
      <c r="BC109" s="113"/>
      <c r="BD109" s="113"/>
      <c r="BE109" s="113"/>
      <c r="BF109" s="113"/>
      <c r="BG109" s="113"/>
      <c r="BH109" s="113"/>
      <c r="BI109" s="113"/>
      <c r="BJ109" s="113"/>
      <c r="BK109" s="113"/>
      <c r="BL109" s="113"/>
      <c r="BM109" s="120"/>
      <c r="BN109" s="120"/>
      <c r="BO109" s="120"/>
      <c r="BP109" s="120"/>
      <c r="BQ109" s="120"/>
      <c r="BR109" s="120"/>
      <c r="BS109" s="120"/>
      <c r="BT109" s="120"/>
    </row>
    <row r="110" spans="5:26" ht="15">
      <c r="E110" s="122"/>
      <c r="F110" s="122"/>
      <c r="G110" s="122"/>
      <c r="H110" s="122"/>
      <c r="I110" s="122"/>
      <c r="J110" s="122"/>
      <c r="K110" s="122"/>
      <c r="L110" s="122"/>
      <c r="M110" s="122"/>
      <c r="W110" s="220"/>
      <c r="X110" s="220"/>
      <c r="Y110" s="220"/>
      <c r="Z110" s="123"/>
    </row>
    <row r="111" spans="5:26" ht="18" customHeight="1">
      <c r="E111" s="122"/>
      <c r="F111" s="122"/>
      <c r="G111" s="122"/>
      <c r="H111" s="122"/>
      <c r="I111" s="122"/>
      <c r="J111" s="122"/>
      <c r="K111" s="122"/>
      <c r="L111" s="122"/>
      <c r="M111" s="122"/>
      <c r="V111" s="221" t="s">
        <v>64</v>
      </c>
      <c r="W111" s="221"/>
      <c r="X111" s="221"/>
      <c r="Y111" s="221"/>
      <c r="Z111" s="124"/>
    </row>
    <row r="112" spans="2:25" ht="22.5" customHeight="1" hidden="1">
      <c r="B112" s="125"/>
      <c r="C112" s="126" t="s">
        <v>310</v>
      </c>
      <c r="D112" s="127">
        <v>1097892000</v>
      </c>
      <c r="E112" s="128">
        <v>1</v>
      </c>
      <c r="F112" s="122"/>
      <c r="G112" s="125"/>
      <c r="H112" s="126" t="s">
        <v>311</v>
      </c>
      <c r="I112" s="127"/>
      <c r="J112" s="128">
        <v>1</v>
      </c>
      <c r="K112" s="122"/>
      <c r="L112" s="125"/>
      <c r="M112" s="126" t="s">
        <v>312</v>
      </c>
      <c r="N112" s="127">
        <v>1148167135</v>
      </c>
      <c r="O112" s="128">
        <v>1</v>
      </c>
      <c r="W112" s="129"/>
      <c r="X112" s="129"/>
      <c r="Y112" s="129"/>
    </row>
  </sheetData>
  <mergeCells count="345">
    <mergeCell ref="C105:C107"/>
    <mergeCell ref="N105:Y107"/>
    <mergeCell ref="A108:C109"/>
    <mergeCell ref="N108:Y109"/>
    <mergeCell ref="W110:Y110"/>
    <mergeCell ref="V111:Y111"/>
    <mergeCell ref="Y98:Y104"/>
    <mergeCell ref="D101:D104"/>
    <mergeCell ref="E101:E104"/>
    <mergeCell ref="F101:F104"/>
    <mergeCell ref="G101:G104"/>
    <mergeCell ref="H101:H104"/>
    <mergeCell ref="I101:I104"/>
    <mergeCell ref="J101:J104"/>
    <mergeCell ref="K101:K104"/>
    <mergeCell ref="L101:L104"/>
    <mergeCell ref="S98:S104"/>
    <mergeCell ref="T98:T104"/>
    <mergeCell ref="U98:U104"/>
    <mergeCell ref="V98:V104"/>
    <mergeCell ref="W98:W104"/>
    <mergeCell ref="X98:X104"/>
    <mergeCell ref="C98:C104"/>
    <mergeCell ref="N98:N104"/>
    <mergeCell ref="O98:O104"/>
    <mergeCell ref="P98:P104"/>
    <mergeCell ref="Q98:Q104"/>
    <mergeCell ref="R98:R104"/>
    <mergeCell ref="M101:M104"/>
    <mergeCell ref="Y91:Y97"/>
    <mergeCell ref="D94:D97"/>
    <mergeCell ref="E94:E97"/>
    <mergeCell ref="F94:F97"/>
    <mergeCell ref="G94:G97"/>
    <mergeCell ref="H94:H97"/>
    <mergeCell ref="I94:I97"/>
    <mergeCell ref="J94:J97"/>
    <mergeCell ref="K94:K97"/>
    <mergeCell ref="L94:L97"/>
    <mergeCell ref="S91:S97"/>
    <mergeCell ref="T91:T97"/>
    <mergeCell ref="U91:U97"/>
    <mergeCell ref="V91:V97"/>
    <mergeCell ref="W91:W97"/>
    <mergeCell ref="X91:X97"/>
    <mergeCell ref="C91:C97"/>
    <mergeCell ref="N91:N97"/>
    <mergeCell ref="O91:O97"/>
    <mergeCell ref="P91:P97"/>
    <mergeCell ref="Q91:Q97"/>
    <mergeCell ref="R91:R97"/>
    <mergeCell ref="M94:M97"/>
    <mergeCell ref="Y84:Y90"/>
    <mergeCell ref="D87:D90"/>
    <mergeCell ref="E87:E90"/>
    <mergeCell ref="F87:F90"/>
    <mergeCell ref="G87:G90"/>
    <mergeCell ref="H87:H90"/>
    <mergeCell ref="I87:I90"/>
    <mergeCell ref="J87:J90"/>
    <mergeCell ref="K87:K90"/>
    <mergeCell ref="L87:L90"/>
    <mergeCell ref="S84:S90"/>
    <mergeCell ref="T84:T90"/>
    <mergeCell ref="U84:U90"/>
    <mergeCell ref="V84:V90"/>
    <mergeCell ref="W84:W90"/>
    <mergeCell ref="X84:X90"/>
    <mergeCell ref="C84:C90"/>
    <mergeCell ref="N84:N90"/>
    <mergeCell ref="O84:O90"/>
    <mergeCell ref="P84:P90"/>
    <mergeCell ref="Q84:Q90"/>
    <mergeCell ref="R84:R90"/>
    <mergeCell ref="M87:M90"/>
    <mergeCell ref="Y77:Y83"/>
    <mergeCell ref="D80:D83"/>
    <mergeCell ref="E80:E83"/>
    <mergeCell ref="F80:F83"/>
    <mergeCell ref="G80:G83"/>
    <mergeCell ref="H80:H83"/>
    <mergeCell ref="I80:I83"/>
    <mergeCell ref="J80:J83"/>
    <mergeCell ref="K80:K83"/>
    <mergeCell ref="L80:L83"/>
    <mergeCell ref="S77:S83"/>
    <mergeCell ref="T77:T83"/>
    <mergeCell ref="U77:U83"/>
    <mergeCell ref="V77:V83"/>
    <mergeCell ref="W77:W83"/>
    <mergeCell ref="X77:X83"/>
    <mergeCell ref="C77:C83"/>
    <mergeCell ref="N77:N83"/>
    <mergeCell ref="O77:O83"/>
    <mergeCell ref="P77:P83"/>
    <mergeCell ref="Q77:Q83"/>
    <mergeCell ref="R77:R83"/>
    <mergeCell ref="M80:M83"/>
    <mergeCell ref="Y70:Y76"/>
    <mergeCell ref="D73:D76"/>
    <mergeCell ref="E73:E76"/>
    <mergeCell ref="F73:F76"/>
    <mergeCell ref="G73:G76"/>
    <mergeCell ref="H73:H76"/>
    <mergeCell ref="I73:I76"/>
    <mergeCell ref="J73:J76"/>
    <mergeCell ref="K73:K76"/>
    <mergeCell ref="L73:L76"/>
    <mergeCell ref="S70:S76"/>
    <mergeCell ref="T70:T76"/>
    <mergeCell ref="U70:U76"/>
    <mergeCell ref="V70:V76"/>
    <mergeCell ref="W70:W76"/>
    <mergeCell ref="X70:X76"/>
    <mergeCell ref="C70:C76"/>
    <mergeCell ref="O70:O76"/>
    <mergeCell ref="P70:P76"/>
    <mergeCell ref="Q70:Q76"/>
    <mergeCell ref="R70:R76"/>
    <mergeCell ref="M73:M76"/>
    <mergeCell ref="X63:X69"/>
    <mergeCell ref="Y63:Y69"/>
    <mergeCell ref="D66:D69"/>
    <mergeCell ref="E66:E69"/>
    <mergeCell ref="F66:F69"/>
    <mergeCell ref="G66:G69"/>
    <mergeCell ref="H66:H69"/>
    <mergeCell ref="I66:I69"/>
    <mergeCell ref="J66:J69"/>
    <mergeCell ref="K66:K69"/>
    <mergeCell ref="R63:R69"/>
    <mergeCell ref="S63:S69"/>
    <mergeCell ref="T63:T69"/>
    <mergeCell ref="U63:U69"/>
    <mergeCell ref="V63:V69"/>
    <mergeCell ref="W63:W69"/>
    <mergeCell ref="V56:V62"/>
    <mergeCell ref="W56:W62"/>
    <mergeCell ref="X56:X62"/>
    <mergeCell ref="Y56:Y62"/>
    <mergeCell ref="D59:D62"/>
    <mergeCell ref="E59:E62"/>
    <mergeCell ref="F59:F62"/>
    <mergeCell ref="G59:G62"/>
    <mergeCell ref="H59:H62"/>
    <mergeCell ref="O56:O62"/>
    <mergeCell ref="P56:P62"/>
    <mergeCell ref="Q56:Q62"/>
    <mergeCell ref="R56:R62"/>
    <mergeCell ref="S56:S62"/>
    <mergeCell ref="T56:T62"/>
    <mergeCell ref="M59:M62"/>
    <mergeCell ref="U56:U62"/>
    <mergeCell ref="U49:U55"/>
    <mergeCell ref="V49:V55"/>
    <mergeCell ref="W49:W55"/>
    <mergeCell ref="X49:X55"/>
    <mergeCell ref="Y49:Y55"/>
    <mergeCell ref="D52:D55"/>
    <mergeCell ref="E52:E55"/>
    <mergeCell ref="F52:F55"/>
    <mergeCell ref="G52:G55"/>
    <mergeCell ref="H52:H55"/>
    <mergeCell ref="O49:O55"/>
    <mergeCell ref="P49:P55"/>
    <mergeCell ref="Q49:Q55"/>
    <mergeCell ref="R49:R55"/>
    <mergeCell ref="S49:S55"/>
    <mergeCell ref="T49:T55"/>
    <mergeCell ref="J52:J55"/>
    <mergeCell ref="K52:K55"/>
    <mergeCell ref="L52:L55"/>
    <mergeCell ref="M52:M55"/>
    <mergeCell ref="X42:X48"/>
    <mergeCell ref="Y42:Y48"/>
    <mergeCell ref="D45:D48"/>
    <mergeCell ref="E45:E48"/>
    <mergeCell ref="F45:F48"/>
    <mergeCell ref="G45:G48"/>
    <mergeCell ref="H45:H48"/>
    <mergeCell ref="I45:I48"/>
    <mergeCell ref="J45:J48"/>
    <mergeCell ref="K45:K48"/>
    <mergeCell ref="R42:R48"/>
    <mergeCell ref="S42:S48"/>
    <mergeCell ref="T42:T48"/>
    <mergeCell ref="U42:U48"/>
    <mergeCell ref="V42:V48"/>
    <mergeCell ref="W42:W48"/>
    <mergeCell ref="B42:B107"/>
    <mergeCell ref="C42:C48"/>
    <mergeCell ref="N42:N48"/>
    <mergeCell ref="O42:O48"/>
    <mergeCell ref="P42:P48"/>
    <mergeCell ref="Q42:Q48"/>
    <mergeCell ref="L45:L48"/>
    <mergeCell ref="M45:M48"/>
    <mergeCell ref="C49:C55"/>
    <mergeCell ref="N49:N55"/>
    <mergeCell ref="C56:C62"/>
    <mergeCell ref="N56:N62"/>
    <mergeCell ref="I59:I62"/>
    <mergeCell ref="J59:J62"/>
    <mergeCell ref="K59:K62"/>
    <mergeCell ref="L59:L62"/>
    <mergeCell ref="C63:C69"/>
    <mergeCell ref="N63:N69"/>
    <mergeCell ref="O63:O69"/>
    <mergeCell ref="P63:P69"/>
    <mergeCell ref="Q63:Q69"/>
    <mergeCell ref="L66:L69"/>
    <mergeCell ref="M66:M69"/>
    <mergeCell ref="N70:N76"/>
    <mergeCell ref="X35:X41"/>
    <mergeCell ref="Y35:Y41"/>
    <mergeCell ref="D38:D41"/>
    <mergeCell ref="E38:E41"/>
    <mergeCell ref="F38:F41"/>
    <mergeCell ref="G38:G41"/>
    <mergeCell ref="H38:H41"/>
    <mergeCell ref="J38:J41"/>
    <mergeCell ref="K38:K41"/>
    <mergeCell ref="L38:L41"/>
    <mergeCell ref="R35:R41"/>
    <mergeCell ref="S35:S41"/>
    <mergeCell ref="T35:T41"/>
    <mergeCell ref="U35:U41"/>
    <mergeCell ref="V35:V41"/>
    <mergeCell ref="W35:W41"/>
    <mergeCell ref="B35:B41"/>
    <mergeCell ref="C35:C41"/>
    <mergeCell ref="N35:N41"/>
    <mergeCell ref="O35:O41"/>
    <mergeCell ref="P35:P41"/>
    <mergeCell ref="Q35:Q41"/>
    <mergeCell ref="M38:M41"/>
    <mergeCell ref="X28:X34"/>
    <mergeCell ref="Y28:Y34"/>
    <mergeCell ref="D31:D34"/>
    <mergeCell ref="E31:E34"/>
    <mergeCell ref="F31:F34"/>
    <mergeCell ref="G31:G34"/>
    <mergeCell ref="H31:H34"/>
    <mergeCell ref="J31:J34"/>
    <mergeCell ref="K31:K34"/>
    <mergeCell ref="L31:L34"/>
    <mergeCell ref="R28:R34"/>
    <mergeCell ref="S28:S34"/>
    <mergeCell ref="T28:T34"/>
    <mergeCell ref="U28:U34"/>
    <mergeCell ref="V28:V34"/>
    <mergeCell ref="W28:W34"/>
    <mergeCell ref="B28:B34"/>
    <mergeCell ref="Y21:Y27"/>
    <mergeCell ref="D24:D27"/>
    <mergeCell ref="E24:E27"/>
    <mergeCell ref="F24:F27"/>
    <mergeCell ref="G24:G27"/>
    <mergeCell ref="H24:H27"/>
    <mergeCell ref="J24:J27"/>
    <mergeCell ref="K24:K27"/>
    <mergeCell ref="L24:L27"/>
    <mergeCell ref="R21:R27"/>
    <mergeCell ref="S21:S27"/>
    <mergeCell ref="T21:T27"/>
    <mergeCell ref="U21:U27"/>
    <mergeCell ref="V21:V27"/>
    <mergeCell ref="W21:W27"/>
    <mergeCell ref="P21:P27"/>
    <mergeCell ref="Q21:Q27"/>
    <mergeCell ref="M24:M27"/>
    <mergeCell ref="W14:W20"/>
    <mergeCell ref="X14:X20"/>
    <mergeCell ref="C28:C34"/>
    <mergeCell ref="N28:N34"/>
    <mergeCell ref="O28:O34"/>
    <mergeCell ref="P28:P34"/>
    <mergeCell ref="Q28:Q34"/>
    <mergeCell ref="M31:M34"/>
    <mergeCell ref="X21:X27"/>
    <mergeCell ref="Y14:Y20"/>
    <mergeCell ref="D17:D20"/>
    <mergeCell ref="E17:E20"/>
    <mergeCell ref="F17:F20"/>
    <mergeCell ref="G17:G20"/>
    <mergeCell ref="H17:H20"/>
    <mergeCell ref="J17:J20"/>
    <mergeCell ref="K17:K20"/>
    <mergeCell ref="Q14:Q20"/>
    <mergeCell ref="R14:R20"/>
    <mergeCell ref="S14:S20"/>
    <mergeCell ref="T14:T20"/>
    <mergeCell ref="U14:U20"/>
    <mergeCell ref="V14:V20"/>
    <mergeCell ref="Y7:Y13"/>
    <mergeCell ref="D10:D13"/>
    <mergeCell ref="E10:E13"/>
    <mergeCell ref="F10:F13"/>
    <mergeCell ref="G10:G13"/>
    <mergeCell ref="H10:H13"/>
    <mergeCell ref="J10:J13"/>
    <mergeCell ref="K10:K13"/>
    <mergeCell ref="L10:L13"/>
    <mergeCell ref="R7:R13"/>
    <mergeCell ref="S7:S13"/>
    <mergeCell ref="T7:T13"/>
    <mergeCell ref="U7:U13"/>
    <mergeCell ref="V7:V13"/>
    <mergeCell ref="W7:W13"/>
    <mergeCell ref="M10:M13"/>
    <mergeCell ref="X7:X13"/>
    <mergeCell ref="A7:A107"/>
    <mergeCell ref="B7:B13"/>
    <mergeCell ref="C7:C13"/>
    <mergeCell ref="N7:N13"/>
    <mergeCell ref="O7:O13"/>
    <mergeCell ref="P7:P13"/>
    <mergeCell ref="Q7:Q13"/>
    <mergeCell ref="A5:A6"/>
    <mergeCell ref="B5:B6"/>
    <mergeCell ref="C5:C6"/>
    <mergeCell ref="D5:D6"/>
    <mergeCell ref="E5:E6"/>
    <mergeCell ref="F5:H5"/>
    <mergeCell ref="B14:B20"/>
    <mergeCell ref="C14:C20"/>
    <mergeCell ref="N14:N20"/>
    <mergeCell ref="O14:O20"/>
    <mergeCell ref="P14:P20"/>
    <mergeCell ref="L17:L20"/>
    <mergeCell ref="M17:M20"/>
    <mergeCell ref="B21:B27"/>
    <mergeCell ref="C21:C27"/>
    <mergeCell ref="N21:N27"/>
    <mergeCell ref="O21:O27"/>
    <mergeCell ref="A1:D4"/>
    <mergeCell ref="E1:Y1"/>
    <mergeCell ref="E2:Y2"/>
    <mergeCell ref="E3:F3"/>
    <mergeCell ref="G3:Y3"/>
    <mergeCell ref="E4:F4"/>
    <mergeCell ref="G4:Y4"/>
    <mergeCell ref="J5:M5"/>
    <mergeCell ref="N5:R5"/>
    <mergeCell ref="S5:Y5"/>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Familia R&amp;R</dc:creator>
  <cp:keywords/>
  <dc:description/>
  <cp:lastModifiedBy>YULIED.PENARANDA</cp:lastModifiedBy>
  <cp:lastPrinted>2018-01-18T14:20:07Z</cp:lastPrinted>
  <dcterms:created xsi:type="dcterms:W3CDTF">2018-01-02T03:18:52Z</dcterms:created>
  <dcterms:modified xsi:type="dcterms:W3CDTF">2018-01-31T16:11:22Z</dcterms:modified>
  <cp:category/>
  <cp:version/>
  <cp:contentType/>
  <cp:contentStatus/>
</cp:coreProperties>
</file>