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5580" yWindow="60" windowWidth="20730" windowHeight="9450" tabRatio="373" activeTab="3"/>
  </bookViews>
  <sheets>
    <sheet name="GESTIÓN" sheetId="5" r:id="rId1"/>
    <sheet name="INVERSIÓN" sheetId="6" r:id="rId2"/>
    <sheet name="ACTIVIDADES " sheetId="15" r:id="rId3"/>
    <sheet name="TERRITORIALIZACIÓN" sheetId="17" r:id="rId4"/>
  </sheets>
  <externalReferences>
    <externalReference r:id="rId7"/>
  </externalReferences>
  <definedNames>
    <definedName name="_xlnm.Print_Area" localSheetId="2">'ACTIVIDADES '!$A$1:$V$76</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44525"/>
</workbook>
</file>

<file path=xl/comments1.xml><?xml version="1.0" encoding="utf-8"?>
<comments xmlns="http://schemas.openxmlformats.org/spreadsheetml/2006/main">
  <authors>
    <author>YULIED.PENARANDA</author>
  </authors>
  <commentList>
    <comment ref="AP14" authorId="0">
      <text>
        <r>
          <rPr>
            <b/>
            <sz val="9"/>
            <rFont val="Tahoma"/>
            <family val="2"/>
          </rPr>
          <t>YULIED.PENARANDA:</t>
        </r>
        <r>
          <rPr>
            <sz val="9"/>
            <rFont val="Tahoma"/>
            <family val="2"/>
          </rPr>
          <t xml:space="preserve">
No registra seguimiento, por lo tanto tome el de septiembre</t>
        </r>
      </text>
    </comment>
  </commentList>
</comments>
</file>

<file path=xl/comments2.xml><?xml version="1.0" encoding="utf-8"?>
<comments xmlns="http://schemas.openxmlformats.org/spreadsheetml/2006/main">
  <authors>
    <author>FREDY.DIAZ</author>
  </authors>
  <commentList>
    <comment ref="AQ9" authorId="0">
      <text>
        <r>
          <rPr>
            <b/>
            <sz val="9"/>
            <rFont val="Tahoma"/>
            <family val="2"/>
          </rPr>
          <t>FREDY.DIAZ:</t>
        </r>
        <r>
          <rPr>
            <sz val="9"/>
            <rFont val="Tahoma"/>
            <family val="2"/>
          </rPr>
          <t xml:space="preserve">
No describir en terminos de contratación , sino resultados </t>
        </r>
      </text>
    </comment>
    <comment ref="AR9" authorId="0">
      <text>
        <r>
          <rPr>
            <b/>
            <sz val="9"/>
            <rFont val="Tahoma"/>
            <family val="2"/>
          </rPr>
          <t>FREDY.DIAZ:</t>
        </r>
        <r>
          <rPr>
            <sz val="9"/>
            <rFont val="Tahoma"/>
            <family val="2"/>
          </rPr>
          <t xml:space="preserve">
no es coherente con las descripción de actividades, y explicar mas claramente el retraso relacionado con la movilidad de los servidores.
</t>
        </r>
      </text>
    </comment>
  </commentList>
</comments>
</file>

<file path=xl/comments3.xml><?xml version="1.0" encoding="utf-8"?>
<comments xmlns="http://schemas.openxmlformats.org/spreadsheetml/2006/main">
  <authors>
    <author>FREDY.DIAZ</author>
  </authors>
  <commentList>
    <comment ref="V12" authorId="0">
      <text>
        <r>
          <rPr>
            <b/>
            <sz val="9"/>
            <rFont val="Tahoma"/>
            <family val="2"/>
          </rPr>
          <t>FREDY.DIAZ:</t>
        </r>
        <r>
          <rPr>
            <sz val="9"/>
            <rFont val="Tahoma"/>
            <family val="2"/>
          </rPr>
          <t xml:space="preserve">
se debe definir si exite retraso en las cotizaciones y procesos contractuales y evaluar el % de cumplimiento
</t>
        </r>
      </text>
    </comment>
    <comment ref="V14" authorId="0">
      <text>
        <r>
          <rPr>
            <b/>
            <sz val="9"/>
            <rFont val="Tahoma"/>
            <family val="2"/>
          </rPr>
          <t>FREDY.DIAZ:</t>
        </r>
        <r>
          <rPr>
            <sz val="9"/>
            <rFont val="Tahoma"/>
            <family val="2"/>
          </rPr>
          <t xml:space="preserve">
debe relacionar todo lo que se ha realizado con la actividad, sino determinar el retraso
</t>
        </r>
      </text>
    </comment>
    <comment ref="V28" authorId="0">
      <text>
        <r>
          <rPr>
            <b/>
            <sz val="9"/>
            <rFont val="Tahoma"/>
            <family val="2"/>
          </rPr>
          <t>FREDY.DIAZ:</t>
        </r>
        <r>
          <rPr>
            <sz val="9"/>
            <rFont val="Tahoma"/>
            <family val="2"/>
          </rPr>
          <t xml:space="preserve">
se debe explicar la relación entre lo programado y lo realizado, ya que se programo 25% en 4 ocaciones, pero sólo se realizó un (1) taller</t>
        </r>
      </text>
    </comment>
    <comment ref="V30" authorId="0">
      <text>
        <r>
          <rPr>
            <b/>
            <sz val="9"/>
            <rFont val="Tahoma"/>
            <family val="2"/>
          </rPr>
          <t>FREDY.DIAZ:</t>
        </r>
        <r>
          <rPr>
            <sz val="9"/>
            <rFont val="Tahoma"/>
            <family val="2"/>
          </rPr>
          <t xml:space="preserve">
se debe explicar la relación entre lo programado y lo realizado. Solo se desarrollo en septiembre, y se cumple el 40% en diciembre.</t>
        </r>
      </text>
    </comment>
    <comment ref="V32" authorId="0">
      <text>
        <r>
          <rPr>
            <b/>
            <sz val="9"/>
            <rFont val="Tahoma"/>
            <family val="2"/>
          </rPr>
          <t>FREDY.DIAZ:</t>
        </r>
        <r>
          <rPr>
            <sz val="9"/>
            <rFont val="Tahoma"/>
            <family val="2"/>
          </rPr>
          <t xml:space="preserve">
cuadrar el tiempo de realización, se hizo o no se hizo, y determinar la actividad como un acumulado de gestiones durante el año)</t>
        </r>
      </text>
    </comment>
    <comment ref="V34" authorId="0">
      <text>
        <r>
          <rPr>
            <b/>
            <sz val="9"/>
            <rFont val="Tahoma"/>
            <family val="2"/>
          </rPr>
          <t>FREDY.DIAZ:</t>
        </r>
        <r>
          <rPr>
            <sz val="9"/>
            <rFont val="Tahoma"/>
            <family val="2"/>
          </rPr>
          <t xml:space="preserve">
Realizar el estudio previo no cuenta como actividad; deben ser productos de la medición</t>
        </r>
      </text>
    </comment>
    <comment ref="V36" authorId="0">
      <text>
        <r>
          <rPr>
            <b/>
            <sz val="9"/>
            <rFont val="Tahoma"/>
            <family val="2"/>
          </rPr>
          <t>FREDY.DIAZ:</t>
        </r>
        <r>
          <rPr>
            <sz val="9"/>
            <rFont val="Tahoma"/>
            <family val="2"/>
          </rPr>
          <t xml:space="preserve">
verificar tiempo verbal - SE realizó en el 2017, jornadas de inducción.</t>
        </r>
      </text>
    </comment>
    <comment ref="B38" authorId="0">
      <text>
        <r>
          <rPr>
            <b/>
            <sz val="9"/>
            <rFont val="Tahoma"/>
            <family val="2"/>
          </rPr>
          <t>FREDY.DIAZ:</t>
        </r>
        <r>
          <rPr>
            <sz val="9"/>
            <rFont val="Tahoma"/>
            <family val="2"/>
          </rPr>
          <t xml:space="preserve">
Se deben reformular las actividades 2018 que correspondan a los procesos descritos en la ficha de formulación.
</t>
        </r>
      </text>
    </comment>
    <comment ref="V40" authorId="0">
      <text>
        <r>
          <rPr>
            <b/>
            <sz val="9"/>
            <rFont val="Tahoma"/>
            <family val="2"/>
          </rPr>
          <t>FREDY.DIAZ:</t>
        </r>
        <r>
          <rPr>
            <sz val="9"/>
            <rFont val="Tahoma"/>
            <family val="2"/>
          </rPr>
          <t xml:space="preserve">
Relacionar con los procesos descritos en la ficha.</t>
        </r>
      </text>
    </comment>
  </commentList>
</comments>
</file>

<file path=xl/comments4.xml><?xml version="1.0" encoding="utf-8"?>
<comments xmlns="http://schemas.openxmlformats.org/spreadsheetml/2006/main">
  <authors>
    <author>paola.rodriguez</author>
    <author>YULIED.PENARANDA</author>
    <author>PAOLA.RODRIGUEZ</author>
  </authors>
  <commentList>
    <comment ref="V6" authorId="0">
      <text>
        <r>
          <rPr>
            <b/>
            <sz val="9"/>
            <rFont val="Tahoma"/>
            <family val="2"/>
          </rPr>
          <t>paola.rodriguez:</t>
        </r>
        <r>
          <rPr>
            <sz val="9"/>
            <rFont val="Tahoma"/>
            <family val="2"/>
          </rPr>
          <t xml:space="preserve">
0-5 Primera infancia.
6-13 Infancia
14-17 Adolecencia
18-26 Juventud
27-59 Adultez
60 o mas personas.
Grupo etario sin definir.</t>
        </r>
      </text>
    </comment>
    <comment ref="W6" authorId="1">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X6" authorId="1">
      <text>
        <r>
          <rPr>
            <b/>
            <sz val="9"/>
            <rFont val="Tahoma"/>
            <family val="2"/>
          </rPr>
          <t>YULIED.PENARANDA:</t>
        </r>
        <r>
          <rPr>
            <sz val="9"/>
            <rFont val="Tahoma"/>
            <family val="2"/>
          </rPr>
          <t xml:space="preserve">
• Afrocolombianos.
• Indígenas.
• ROM
• Raizales.
• No identifica grupos étnicos.
• Otros grupos étnicos.
</t>
        </r>
      </text>
    </comment>
    <comment ref="K14" authorId="2">
      <text>
        <r>
          <rPr>
            <b/>
            <sz val="9"/>
            <rFont val="Tahoma"/>
            <family val="2"/>
          </rPr>
          <t>PAOLA.RODRIGUEZ:</t>
        </r>
        <r>
          <rPr>
            <sz val="9"/>
            <rFont val="Tahoma"/>
            <family val="2"/>
          </rPr>
          <t xml:space="preserve">
Error en el cargue de Angelica. No me deja cargar este dato</t>
        </r>
      </text>
    </comment>
  </commentList>
</comments>
</file>

<file path=xl/sharedStrings.xml><?xml version="1.0" encoding="utf-8"?>
<sst xmlns="http://schemas.openxmlformats.org/spreadsheetml/2006/main" count="562" uniqueCount="264">
  <si>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</si>
  <si>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</si>
  <si>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</si>
  <si>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</si>
  <si>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</si>
  <si>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</si>
  <si>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</si>
  <si>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</si>
  <si>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</si>
  <si>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</si>
  <si>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</si>
  <si>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</si>
  <si>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</si>
  <si>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</si>
  <si>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</si>
  <si>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</si>
  <si>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</si>
  <si>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</si>
  <si>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</si>
  <si>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</si>
  <si>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</si>
  <si>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</si>
  <si>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</si>
  <si>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</si>
  <si>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</si>
  <si>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</si>
  <si>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</si>
  <si>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</si>
  <si>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</si>
  <si>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</si>
  <si>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</si>
  <si>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</si>
  <si>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</si>
  <si>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</si>
  <si>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</si>
  <si>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</si>
  <si>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</si>
  <si>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</si>
  <si>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</si>
  <si>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</si>
  <si>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</si>
  <si>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</si>
  <si>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</si>
  <si>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</si>
  <si>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</si>
  <si>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</si>
  <si>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</si>
  <si>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</si>
  <si>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</si>
  <si>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</si>
  <si>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</si>
  <si>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</si>
  <si>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</si>
  <si>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</si>
  <si>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</si>
  <si>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</si>
  <si>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</si>
  <si>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</si>
  <si>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</si>
  <si>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</si>
  <si>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</si>
  <si>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</si>
  <si>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</si>
  <si>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</si>
  <si>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</si>
  <si>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</si>
  <si>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</si>
  <si>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</si>
  <si>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</si>
  <si>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</si>
  <si>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</si>
  <si>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</si>
  <si>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</si>
  <si>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</si>
  <si>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</si>
  <si>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</si>
  <si>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</si>
  <si>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</si>
  <si>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</si>
  <si>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</si>
  <si>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</si>
  <si>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</si>
  <si>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</si>
  <si>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</si>
  <si>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</si>
  <si>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DIRECCIÓN DE GESTIÓN CORPORATIVA</t>
  </si>
  <si>
    <t xml:space="preserve">1033 - FORTALECIMIENTO INSTITUCIONAL PARA LA EFICIENCIA ADMINISTRATIVA </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</si>
  <si>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</si>
  <si>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</si>
  <si>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</si>
  <si>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</si>
  <si>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</si>
  <si>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</si>
  <si>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</si>
  <si>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</si>
  <si>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</si>
  <si>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</si>
  <si>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</si>
  <si>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</si>
  <si>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</si>
  <si>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</si>
  <si>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</si>
  <si>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 xml:space="preserve">Realizar jornadas de integración en pro del fortalecimiento de los valores institucionales </t>
  </si>
  <si>
    <t>Gestión Documental</t>
  </si>
  <si>
    <t>Realizar el levantamiento de inventarios de los expedientes del archivo centralizado de gestión y del archivo central.</t>
  </si>
  <si>
    <t>Direccionamiento jurídico integral</t>
  </si>
  <si>
    <t xml:space="preserve">Revisión Jurídica de las normas ambientales para conocer su vigencia, concordancia y priorizar las necesidades de regulación según la competencia de la SDA. </t>
  </si>
  <si>
    <t>Elaborar Regulaciones y Normas ambientales.</t>
  </si>
  <si>
    <t xml:space="preserve">Fijar directrices en materia legal ambiental que se requieran para la correcta interpretación y aplicación de las normas de competencia de la SDA. </t>
  </si>
  <si>
    <t xml:space="preserve">Emitir conceptos jurídicos. </t>
  </si>
  <si>
    <t xml:space="preserve">Asesoría jurídica en materia legal ambiental a las dependencias de la Entidad. </t>
  </si>
  <si>
    <t xml:space="preserve">Control de legalidad de los proyectos de acto administrativo sometidos consideración de la DLA. </t>
  </si>
  <si>
    <t>Realizar actuaciones de Inspección, Vigilancia y Control a las Entidades Sin Animo de Lucro -  ESAL  de carácter ambiental.</t>
  </si>
  <si>
    <t xml:space="preserve"> Orientar a ciudadanos respecto de los derechos y obligaciones de las entidades sin ánimo de lucro.</t>
  </si>
  <si>
    <t>Actualización de las base de datos de las ESAL</t>
  </si>
  <si>
    <t xml:space="preserve">Atención de procesos judiciales, contencioso administrativos, constitucionales y extrajudiciales. </t>
  </si>
  <si>
    <t>Intervenir en calidad de Autoridad Ambiental en las acciones populares, acciones penales y procesos  civiles.</t>
  </si>
  <si>
    <t>Unificar  criterios para la Defensa Judicial y Extrajudicial.</t>
  </si>
  <si>
    <t>Modernización administrativa</t>
  </si>
  <si>
    <t>Desarrollar el 100% de actividades de intervención para el mejoramiento de la infraestructura física, dotacional y administrativa</t>
  </si>
  <si>
    <t>Porcentaje de intervención en infraestructura física, dotacional y administrativa</t>
  </si>
  <si>
    <t xml:space="preserve">SEPTIMO EJE TRANSVERSAL - GOBIERNO LEGÍTIMO, FORTALECIMIENTO LOCAL Y EFICIENCIA </t>
  </si>
  <si>
    <t>43 - Modernización Institucional</t>
  </si>
  <si>
    <t>N/A</t>
  </si>
  <si>
    <t>Cumplimiento de los Objetivos del PGA, del PDD, PIGA  y de la normatividad aplicable a la entidad.</t>
  </si>
  <si>
    <t>Mantener un buen sistema de gestión documental le permite a la Entidad dar respuesta oportuna y confiable a los requerimientos de usuarios tanto internos como externos.
- Facilita la consulta y garantizar su preservación, cumpliendo con la normatividad vigente.</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</si>
  <si>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</si>
  <si>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 xml:space="preserve">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</si>
  <si>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</si>
  <si>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 xml:space="preserve">Correos entre la ARL y la SDA programando y confirmando los talleres,  carpetas de los contratos No 20161107 y No 20161232, </t>
  </si>
  <si>
    <t xml:space="preserve">Elaborar el Plan de Conservación Documental </t>
  </si>
  <si>
    <t xml:space="preserve">Realizar las transferencias documentales primarias y secundarias de conformidad con los tiempos establecidos </t>
  </si>
  <si>
    <t xml:space="preserve">Realizar la organización de los expedientes de archivos misionales de gestión y cental </t>
  </si>
  <si>
    <t xml:space="preserve">Realizar la revisión y actualizacion de las Tablas de Retencion Documental </t>
  </si>
  <si>
    <t>Ejecutar jornadas de capacitación sobre la importancia de la gestión documental y la necesidad de apoyarla,  sobre la organización y archivo de documentos y en general sobre las diferentes etapas del ciclo vital de los documentos.</t>
  </si>
  <si>
    <t>Llevar a cabo  jornadas de capacitación y re inducción en temas misionales y transversales a los servidores de la SDA</t>
  </si>
  <si>
    <t xml:space="preserve">Realizar la medicion del clima organizacional </t>
  </si>
  <si>
    <t xml:space="preserve">Realizar el diagnostico de riesgo psicosocial a los servidores de la SDA e implementar las acciones recomendadas producto de dicho diagnostico  </t>
  </si>
  <si>
    <t>5, PONDERACIÓN HORIZONTAL AÑO: 2017</t>
  </si>
  <si>
    <t>7, OBSERVACIONES AVANCE VIGENCIA 2017</t>
  </si>
  <si>
    <t>FORMATO DE  ACTUALIZACIÓN Y SEGUIMIENTO A LA TERRITORIALIZACIÓN DE LA INVERSIÓN</t>
  </si>
  <si>
    <t>PROYECTO:</t>
  </si>
  <si>
    <t>PERIODO:</t>
  </si>
  <si>
    <t>Enero 31 a junio 30 de 2017</t>
  </si>
  <si>
    <t>1, COD. META</t>
  </si>
  <si>
    <t>2, Meta Proyecto</t>
  </si>
  <si>
    <t>4, Variable</t>
  </si>
  <si>
    <t>5, Programación-Actualización</t>
  </si>
  <si>
    <t>6,  ACTUALIZACIÓN</t>
  </si>
  <si>
    <t>7, SEGUIMIENTO</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</si>
  <si>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</si>
  <si>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</si>
  <si>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</si>
  <si>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</si>
  <si>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</si>
  <si>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</si>
  <si>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</si>
  <si>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</si>
  <si>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</si>
  <si>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</si>
  <si>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</si>
  <si>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</si>
  <si>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</si>
  <si>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</si>
  <si>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</si>
  <si>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</si>
  <si>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</si>
  <si>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</si>
  <si>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</si>
  <si>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</si>
  <si>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</si>
  <si>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</si>
  <si>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 xml:space="preserve">Especial (la meta se centra en el fortalecimiento institucional y por ende el punto de inversion es la Entidad y la poblacion afectada son los funcionarios y contratistas de la SDA </t>
  </si>
  <si>
    <t>Magnitud Vigencia</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</si>
  <si>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</si>
  <si>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</si>
  <si>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</si>
  <si>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</si>
  <si>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</si>
  <si>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Relacionar la información asociada a la población (Numero de hombres) espacios relacionados al punto de inversión en que se ejecutó la meta.</t>
  </si>
  <si>
    <t>Desde nuestra competencia no se hace distinción para los grupos Etareos</t>
  </si>
  <si>
    <t>TODOS LOS GRUPOS</t>
  </si>
  <si>
    <t>NO IDENTIFICA GRUPOS ETNICOS</t>
  </si>
  <si>
    <t>Recursos Vigencia</t>
  </si>
  <si>
    <t>Magnitud Reservas</t>
  </si>
  <si>
    <t>Reservas Presupuestales</t>
  </si>
  <si>
    <t>Especial (la meta se encuentra en la linea de direccionamieto juridico integral y busca mejorar los tiempos de respuesta de la entidad a los requerimientos de carácter judicial)</t>
  </si>
  <si>
    <t xml:space="preserve">Especial (la meta se encuentra en la linea de direccionamieto juridico integral y busca que la entidad mantenga su eficiencia procesal con fallos a favor de la misma) </t>
  </si>
  <si>
    <t>TOTALES - PROYECTO</t>
  </si>
  <si>
    <t>Total recursos vigencia</t>
  </si>
  <si>
    <t>Total recursos reservas</t>
  </si>
  <si>
    <t>Total  Recursos  Proyecto</t>
  </si>
  <si>
    <t>PROGRAMA</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</si>
  <si>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</si>
  <si>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</si>
  <si>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</si>
  <si>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</si>
  <si>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</si>
  <si>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</si>
  <si>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</si>
  <si>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</si>
  <si>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</si>
  <si>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</si>
  <si>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3, Nombre -Punto de inversión (Escala: Localidad, Especial, Distrital)
Breve descripción del punto de inversión.</t>
  </si>
  <si>
    <t>Realizar una planeación mas eficaz en la movilización de los funcionarios, mientras la obra culmine. La Gerencia de Proyecto contrató el estudio de tránsito.</t>
  </si>
  <si>
    <t>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</si>
  <si>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infografía y plantas arquitectónicas, planos y diseños, informe de la ARL, contratos 2016132,  20161307, 20161293</t>
  </si>
  <si>
    <t>Archivo de Gestión de la DGC - PIGA</t>
  </si>
  <si>
    <t xml:space="preserve">Actas de reunión, informes de gestión y presentaciones power point </t>
  </si>
  <si>
    <t xml:space="preserve">Archivo de gestión de la Dirección Legal Ambiental </t>
  </si>
  <si>
    <t>En cumplimiento al Decreto 430 de 2005 “Por el cual se reglamenta el artículo 430 del Decreto 190 de 2004, mediante la definición del procedimiento para el estudio y aprobación de los planes de regularización y manejo y se dictan otras disposiciones”, y de acuerdo al Artículo 11 de este Decreto, la SDA ha avanzado en lo siguiente:
A. La definición del área de influencia teniendo como base las vías arterias principales o secundarias, así como los elementos de la estructura ecológica principal y demás elementos urbanísticos, cubriendo, como mínimo, un radio de 300 metros.
B. Diagnóstico de los predios y su área de influencia, incluyendo:
1. La condición actual de las vías, los espacios públicos, el tráfico, los estacionamientos, el estado de las edificaciones, los usos y la infraestructura pública.
2. La ocupación actual de cada uno de los predios objeto del plan y de los predios adyacentes, especificando los usos, la volumetría y la disposición de áreas libres.
C. La propuesta del Plan de Regularización y Manejo, que incluya los documentos y la planimetría
D. Una detallada descripción de las operaciones y de las acciones planteadas para el adecuado funcionamiento del uso y para la mitigación de los impactos urbanísticos, acorde con lo establecido en el presente artículo, referidas.
En este sentido se encuentra pendiente adelantar los literales C y D los cuales se encuentras supeditados a la elaboración del estudio de tránsito, descrito en el artículo 12 de este mismo Decreto, por lo anterior y para poder culminar con éxito la elaboración del PMR, se han adelantado diferentes reuniones con las Secretarias Distritales de Planeación y Movilidad, a fin de buscar apoyo en la elaboración de dicho estudio; de igual manera, se contrató un experto en estudios de tránsito para que realice las diferentes mediciones de tiempos de circulación entre puntos fijos a horas estimadas, con el fin de obtener el requisito para la obtención del PMR.</t>
  </si>
  <si>
    <t xml:space="preserve">Se programó y se ejecutó un ciclo de conversatorios sobre Pérdida y Destrucción de Documentos y Reconstrucción de Expedientes, sobre todo para las dependencias misionales y sobre Ética Archivística, para todo el personal de la entidad. Se anexan las actas de las charlas y las planillas de asistencia.
</t>
  </si>
  <si>
    <t xml:space="preserve">Se realiza el levantamiento y caracterización del fondo documental acumulado con el fin de determinar la cantidad de folios a digitalizar </t>
  </si>
  <si>
    <t>Se prestó asistencia a la DCA para la organización técnica de los expedientes correspondientes a los nuevos procesos permisivos y sancionatorios que la dependencia abrió en el segundo trimestre, los cuales fueron en total 267.</t>
  </si>
  <si>
    <t xml:space="preserve">"Optimización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
Cumplimiento de los Objetivos del PGA, del PDD, PIGA  y de la normatividad aplicable a la entidad.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
</t>
  </si>
  <si>
    <t xml:space="preserve">infografía y plantas arquitectónicas, planos y diseños, informe de la ARL, contratos 2016132,  20161307, 20161293
Archivo de Gestión de la DGC - PIGA
Correos entre la ARL y la SDA programando y confirmando los talleres,  carpetas de los contratos No 20161107 y No 20161232, 
Actas de reunión, informes de gestión y presentaciones poder point 
Archivo de gestión de la Dirección Legal Ambiental 
</t>
  </si>
  <si>
    <t xml:space="preserve">Se realizaron entregas a la Cooperativa de Reciclaje El Porvenir de residuos aprovechables (papel, cartón, plástico, vidrio, metal) en una cantidad de (20,151 kg) en el año.
Se hizo entrega de residuos con características peligrosas como  envases de aseo, RAEE´S, luminarias, baterías (2,682, 1 kg)  y RCD (60 m3 aprox). </t>
  </si>
  <si>
    <t>Como acción de impacto para el año 2017, se fortaleció el Programa Uso Eficiente de Energía, mediante la compra por  SECOP II  Colombia Compra Eficiente  de paneles LED (400) para las sedes de la SDA, se adjudico a INTERSUMINISTROS  contrato SDA-SAM-2017-SECOPII-E-0001, se dio inicio a la  instalación en el piso 3o. y con ello se logró una reducción significativa en el consumo de energía de la entidad y en cumplimiento a la normatividad ambiental y en la modernización de tecnología para iluminación funcional.</t>
  </si>
  <si>
    <t>Se hizo entrega por parte del encargado del  Humedal Santa María del Lago a  la administradora del Parque Mirador de los Nevados de tres (3) tanques para almacenamiento de agua,  uno de 1000 lts y dos de 500 lts, se instalaran en Juan Rey, portería y caballería del  parque Entrenubes para recoger agua lluvia, se hizo la entrega de materiales  para su instalación, se ubicaron en  el predio Santa Lucia, esta agua es aprovechada para riegos a huertas, jardines, semilleros, lombicultivos y para aseo de los corredores de la administración y portería.
Adicionalmente se presentó la propuesta del proyecto por parte del Administrador de Soratama, para la adquisición de los materiales necesarios para la instalación y puesta en funcionamiento del proyecto de cosecha de agua.</t>
  </si>
  <si>
    <t>Se expidio la Resolución 03391 de 2017 "Por la cual se adopta la Guía para las Compras Públicas Sostenibles en la Secretaría Distrital de Ambiente", se envío por correo institucional y se remitio la comunicación interna 2017IE249600 a todas las dependencias para su conocimiento y aplicación.</t>
  </si>
  <si>
    <t xml:space="preserve">Se realizaron once (11) jornadas de dia sin carro distrital en la cual participaron aprox. (1123) funcionarios y contratistas, con un promedio mensual de 94 biciusuarios, con una participación promedio en el día del no carro de 40 bici usuarios, adicional a la participación de la celebración de la semana de la bicicleta con 68 participantes.
Se enviaron por correo institucional las piezas comunicativas para motivar la participación de los servidores de la entidad, al igual se pasan por las pantallas virtuales.
Se  participó en las actividades programadas por la SDM.
Se publica video para motivar el uso de la bicicleta en carteleras virtuales  e inicio de pantalla.
Se publica video con tips para el uso de la bicicleta en el medio urbano
Se promovió la actividad en las redes sociales.
Se publica en correo institucional los biciusuarios frecuentes.
Se envian tips para el uso de transporte sostenible por el correo institucional
</t>
  </si>
  <si>
    <t>En 2017, se dio orientación a ciudadanos respecto de los derechos y obligaciones de las Entidades sin Ánimo de Lucro y demás asuntos que fueron consultados para lo cual se adelantaron las siguientes gestiones: Atención personalizada y telefónica.</t>
  </si>
  <si>
    <t>En el  2017, se realizaron las actividades programadas para el seguimiento y sostenimiento del PIGA: USO EFICIENTE DEL AGUA: Según los registros históricos en el 2017 el consumo percapita de agua fue de 0,056 m3/usuario/año lo cual evidencia el cumplimiento a  la meta.   Se realiza medición al sistema de recolección de agua lluvia, se realiza seguimiento  a los consumos de agua potable y verificación de consumos diarios; se envían Tips Ambientales. USO EFICIENTE DE LA ENERGIA: Según  los registros históricos en el 2017 el consumo percapita de energía fue de 3,46 kwh/usuario, lo cual evidencia el cumplimiento a  la meta,  se realiza la estrategia  “Día de la Escalera” para  desmotivar el uso del ascensor; se envían Tips sobre el uso eficiente de energía, se compraron  nuevas luminarias LED. GESTIÓN INTEGRAL DE RESIDUOS: Se realiza control de impresiones, actividades tendientes a concientizar sobre el buen uso del papel, y recolección del papel reutilizable, se entregan los residuos aprovechables a la Cooperativa de Reciclaje El Porvenir, se hacen  talleres y capacitaciones en aprovechamiento de residuos según sus características. CONSUMO SOSTENIBLE: Se expidió la Resolución 03391 de 2017 "Por la cual se adopta la Guía para las Compras Públicas Sostenibles en la Secretaría Distrital de Ambiente. IMPLEMENTACIÓN DE PRÁCTICAS SOSTENIBLES: Se participa en el programa " Bogotá se mueve sostenible",  promoviendo el "día sin carro distrital", se realiza mantenimiento de las terrazas y jardín vertical de la SDA.</t>
  </si>
  <si>
    <t>Entre el 01 de enero y 31 de diciembre de 2017, la Dirección Legal Ambiental emitió siento cuarenta y seis (146) conceptos jurídicos.   La medición del cumplimiento de los términos legales en la emisión de conceptos jurídicos arrojó un nivel de cumplimiento del indicador del 93%. Lo anterior significa que en siento treinta y seis (136) conceptos, de siento cuarenta y seis (146) emitidos se hicieron dentro de los términos legales establecidos, a dos (02) no le aplica el termino y ocho (08) superaron el término dada la complejidad del asunto solicitado.</t>
  </si>
  <si>
    <t xml:space="preserve">Conceptos y evaluaciones legales (190); Análisis financiero a la información económica (138); Requerimientos expedidos (71); Certificación de Inspección, vigilancia y control (25); Visitas administrativas (05); Autos de cargos y de pruebas (173); Resoluciones de archivo (166); Resolución de reconocimiento de personería (14); Oficios de respuesta a comunicaciones (48); Respuestas a derechos de petición (16); Traslado por competencia (15); comunicaciones a las entidades (104); Solicitudes de información a entidades (35) y Respuesta y/o Informe de Queja (7).  </t>
  </si>
  <si>
    <t xml:space="preserve">Conforme lo dispuesto en el Decreto 172 de mayo 04 de 2009, respecto del proceso de integración al Sistema de Información de Personas Jurídicas – SIPEJ-, se realizó la administración del sistema, para crear usuarios y asignar permisos, de acuerdo con los privilegios otorgados.
Además, ejecuto el plan de mejoramiento No. 535, el cual tenía como objetivo la actualización del sistema de información de personas jurídicas con las gestiones producto de la inspección, vigilancia y control a las ESAL, esto desde la gestión del año 2010. A corte 31 de diciembre de 2017 se actualizaron 623 expedientes. 
</t>
  </si>
  <si>
    <t>A corte 31 de diciembre de 2017, Se realizó atención oportuna a ciento dos (102) procesos contra la Entidad en los cuales la Representación Judicial se encuentra a cargo de la misma; al igual que trecientos ochenta y dos (382) procesos penales.</t>
  </si>
  <si>
    <t>A corte 31 de diciembre de 2017, Se realizó atención oportuna a cincuenta y cinco (55) procesos con representación a cargo de la Secretaria General; al igual que trecientos ochenta y dos (382) procesos penales.</t>
  </si>
  <si>
    <t xml:space="preserve">Entre el 01 de enero y 31 de diciembre de 2017, la Secretaría Distrital de Ambiente registró un éxito procesal del 87.5%, esto es, que de dieciséis (16) procesos en contra terminados, catorce (14) de ellos registraron fallos a favor de la Secretaría Distrital de Ambiente y en dos (2) proceso el fallo fue desfavorable para la Entidad. Así: 14/16 = 87.5%. Cabe destacar que, en dichos procesos en contra, la Representación Judicial fue ejercida por la Entidad. </t>
  </si>
  <si>
    <t xml:space="preserve">Se llevaron a cabo visitas a las diferentes dependencias de la entidad, se realizó la consulta del manual de funciones procesos, procedimientos y actividades. Conformación de grupos técnicos en cabeza de los directivos y definición de las series subseries y tipos documentales.
Se revisaron y actualizaron las TRD de las dependencias misionales; se presentaron al Comité Interno de Archivo de la entidad para su aprobación y se enviaron al Consejo Distrital de Archivos para su convalidación,  Se diseño y se elaboró el Instructivo de Aplicación de las TRD.
Se elaboró un documento sobre los criterios archivísticos para determinar las TRD – Series Documentales del Río Bogotá en la SDA y un ejercicio de aplicación sobre el Decreto Distrital 238 de 2017, adicionalmente se adelantó las gestiones referentes al convenio interadministrativo con la imprenta nacional con el fin de ser aprobadas las TRD, por el ente rector </t>
  </si>
  <si>
    <t>De acuerdo al cronograma de transferencias documentales fueron transferidas 64 cajas correspondientes a las dependencias de Dirección de Gestión Ambiental.</t>
  </si>
  <si>
    <t xml:space="preserve">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t>
  </si>
  <si>
    <t>* Decreto No. 054 del 31 de Enero del 2017
* Resolución No. 520 del 23 de Febrero del  2017 
* Se elabora el preproyecto de resolución que deroga Resolución  No. 6266 de agosto 10 de 2010 "Por la cual se delega una competencia en el titular de la Direccion Legal Ambiental"
Se proyectó la Resolución  “Por la cual se da aplicación al principio de rigor subsidiario, adoptando medias de ahorro en el consumo de energía eléctrica en la publicidad exterior visual, y se toman otras determinaciones” (pendiente de firma)
* Proyecto de Decreto "Por  el cual se deroga el Decreto  528 de 2014" sistema de drenaje pluvial
* Proyecto de Decreto " “Por medio del cual se adoptan los Planes de Manejo Ambiental –PMA de los Parques Ecológicos Distritales de Humedal  –PEDH del Distrito Capital  y se toman otras determinaciones"
• Decreto No. 450 del 28 de agosto de 2017
• Se proyectó el Acuerdo 1 de 2017 
• Se proyectó el Acuerdo 2 de 2017:
• Se proyectó el Acuerdo 3 de 2017: 
• Se proyectó el Acuerdo 4 de 2017: 
• Se proyectó el Acuerdo 5 de 2017:
• Se proyectó la Resolución 1631 de 2017: 
• Se proyectó la Resolución 1632 de 2017 
• Se proyectó la Resolución 1952 de 2017: 
• Se proyectó la Resolución 2076 de 2017: 
• Se proyectó la Se proyectó la Resolución No. 1538 de 2017
• Proyecto de Decreto y exposición "Por medio del cual se estableen los lineamientos para la formulación e implementación de los instrumentos operativos de planeación ambiental y se dictan otras disposiciones"
• Decreto 815 del 28 de Diciembre de 2017
• Decreto 814 del 28 de Diciembre de 2017
• Decreto 723 del 21 de Diciembre de 2017 
• Decreto 721 del 20 de Diciembre de 2017 
• Decreto 720 del 20 de Diciembre de 2017</t>
  </si>
  <si>
    <t xml:space="preserve">• Se realizó análisis jurídico, interpretación y aplicación de las normas a la Subdirector de Calidad de Aire, Auditiva y Visual respecto a los costos de desmonte de elementos de Publicidad Exterior Visual en espacio público.
• Se realizaron aclaraciones a la Subdirección de Ecourbanismo y Gestión Ambiental respecto de la  aplicación del Acuerdo No. 634 de 2015 -  Aceite Vegetal Usado.
• Se prestó asesoría en la comisión Accidental para la Redacción del Código Distrital de Policía. 1 participación.
• Se prestó asesoría a la Dirección de Silvicultura respecto de las exigencias de pago en los procesos permisivos o coactivos y competencias de la Secretaría Distrital de Ambiente.
• Se prestó asesoría a la Dirección de Gestión Ambiental respecto de adquisición predial en suelo de expansión urbana y rural
• Se prestó asesoría a la oficina de Ecourbanismo y Gestión Ambiental Empresarial  sobre los criterios de evaluación de los negocios verdes
• Se prestó asesoría a la Subdirección de   Silvicultura Flora y Fauna Silvestre en la elaboración del proyecto de acto administrativo “por la cual se autoriza la liberación de unas especies de fauna silvestre”
• Se prestó asesoría a la Dirección de  Recurso Hídrico en el Taller suelos contaminados
• Se presto asesoria a la  Subdirección de Políticas y Planes Ambientales respecto de la actualización del Plan Distrital de Gestión de Riesgos y Cambio Climático.
•Se presto asesoría a la Subdirección de Políticas y Planes Ambientales en cuanto al Instrumentos Operativos de Planeación Ambiental PACA-PIGA y PAL
•Se prestó asesoría a la Subdirección de   Silvicultura Flora y Fauna Silvestre en la elaboración del proyecto de acto administrativo “por la cual se autoriza la liberación de unas especies de fauna silvestre”
•Se presto asesoría a la Subdirección de Políticas y Planes Ambientales respecto de la actualización del Plan Distrital de Gestión de Riesgos y Cambio Climático.
</t>
  </si>
  <si>
    <t xml:space="preserve">Se realizó revisión de legalidad a los siguientes actos administrativos:
Resoluciones: 00028
00036 - 00142 - 00291 - 00294
00295 - 00296 - 00297 - 00298 
00299 - 00300 - 00301 - 00302 
00303 - 00304 - 00305 - 00306 
00308 - 00310 - 00311 - 00312 
00314 - 00315 - 00316 - 00317
00349 – 00409 - 00548 - 0042
00242 – 00681 - 00656 - 00467
00601 – 00600 - 00702 - 00701 
00700 - 00699 - 00698 - 00697 
00696 - 00694 - 00680 - 00520 
00729 - 00730 - 00731 - 00733 
00738 – 00739 - 00740 - 00741 
00742 - 00743 - 00744 - 00745 
00761 - 00762 - 00763 - 00808 
00809 - 00810 - 00759 - 00751 
00845 - 00851 - 00852 - 00853 
00854 - 01182 - 01280 - 00732 
00756 - 00755 - 00900 - 00886 
00899 - 00965 - 00966 - 00967 
00978 - 01179 - 01074 - 01076 
01088 - 01077 - 01070  - 01178 
01292 - 01243 - 01239 - 01265 
10179 - 01080 - 00828 - 00975 
1197
• Auto 1337 de 2017 
• Auto 1340 de 2017 
• Auto 1346 de 2017 
• auto 1358 de 2017 
• Auto 1380 de 2017 
• Auto 1384 de 2017 
• Auto 1388 de 2017 
• Auto 1389 de 2017 
• Auto 1490 de 2017 
• Auto 1491 de 2017 
• Auto 1492 de 2017 
• Auto 1493 de 2017 
• Auto 1553 de 2017 
• Auto 1566 de 2017 
• Auto 1568 de 2017 
• Auto 1570 de 2017 
• Auto 1574 de 2017 
• Auto 1576 de 2017 
• Auto 1591 de 2017 
• Auto 1592 de 2017 
• Auto 1597 de 2017 
• Auto 1598 de 2017 
• Auto 1611 de 2017 
• Auto 1612 de 2017 
00746 
00727 
00727 
01072 
RESOL. 00836 
Se realizó revisión de legalidad a los siguientes actos administrativos:
• RESOLULIONES:
01538 - 01549 
01619 - 01631 
01632 - 01744 
01750 - 01899 
01952 - 02037 
02044 - 02076 
02048 - 02164 
3768 -  3713 
3675 -  3668 
3667 - 3663
3652 - 3626 
</t>
  </si>
  <si>
    <t xml:space="preserve">* Directiva No. 001 del 17 de Enero de 2017 - Modificación de los lineamientos en minería - instrumentos de planificación ambiental en atención a la Resolución 2001 del 2016
* Directiva No. 002 del 17 de Enero de 2017 - Riesgo destacado acción popular No. 2005-55 quebrada los molinos
* Directiva No. 003 del 24 de Febrero de 2017 - lineamientos para el control y la implementación del Subsistema de Gestión de Seguridad de la Información en la SDA
* Circular No. 001 del 30 de marzo de 2017 - Actualización Anexo No.2 Formato único de consulta y préstamo de documentos.
*  Directiva No. 04 del 28 de Abril de 2017 Deroga Directivas Nos.004 de 2016 y 001 de 2017, Que establecían lineamientos en Minería - Instrumentos de Planificación Ambiental   
* Directiva 005 de 13 de junio de 2017 Lineamientos para uso eficiente de los recursos en la Secretaria Distrital de Ambiente.
* Directiva No. 06 del 16 de agosto de 2017, Lineamientos cumplimiento Auto 09 de agosto de 2016, del Tribunal Administrativo de Cundinamarca en torno a las licencias de construcción en la Reserva Forestal Protectora Bosque Oriental de Bogotá y la Franja de Adecuación.
* Circular No. 02 del 01 de septiembre de 2017, Disponibilidad en el servicio por parte de Directivos, funcionarios y contratistas del 1 al 10 de septiembre de 2017, con ocasión de la visita del Sumo Pontífice de la Iglesia Católica a la Ciudad de Bogotá D.C.,
* Directiva No. 06 del 16 de agosto de 2017, Lineamientos cumplimiento Auto 09 de agosto de 2016, del Tribunal Administrativo de Cundinamarca en torno a las licencias de construcción en la Reserva Forestal Protectora Bosque Oriental de Bogotá y la Franja de Adecuación.
* Circular No. 02 del 01 de septiembre de 2017, Disponibilidad en el servicio por parte de Directivos, funcionarios y contratistas del 1 al 10 de septiembre de 2017, con ocasión de la visita del Sumo Pontífice de la Iglesia Católica a la Ciudad de Bogotá D.C.
</t>
  </si>
  <si>
    <t xml:space="preserve">Para el año  2017, la acción de impacto se enfocó en el programa Uso Eficiente de Energía mediante el cambio de luminarias  por lámparas  tipo LED que consumen aproximadamente un 80% menos de energía eléctrica que las iluminaciones tradicionales incandescentes, las lámparas LED, incrementan  la uniformidad lumínica y reducen la pérdida de iluminación entre fuentes de luz, se adquirieron  400 luminarias, dando inicio con la instalación de las mismas de manera gradual.
En el 2017 se adelantaron actividades programadas para el seguimiento y sostenimiento del PIGA USO EFICIENTE DEL AGUA: Se realizó el seguimiento y control a los consumos de agua potable. Se ejecutaron las actividades establecidas en la estrategia de uso eficiente del agua, como envío de correos institucionales. USO EFICIENTE DE LA ENERGIA: el consumo percapita de energía fue de 3,46 kwh/usuario, lo cual cumplió con la meta. Se realiza de manera mensual la estrategia “Día de la Escalera que  desmotiva el uso del ascensor y genera cambios en los hábitos de consumo.   Se envían de manera frecuente Tips sobre el uso eficiente y ahorro de energía. GESTIÓN INTEGRAL DE RESIDUOS: Se actualizo la información relacionada con el control de impresión los informes  se remiten por correo institucional. Se realizaron actividades tendientes a concientizar sobre el buen uso del papel, se continuó con la recolección del papel reutilizable que los usuarios desechan.  Se hizo capacitación para el personal de aseo en relación con la gestión adecuada de los residuos atendiendo sus características. Se han realizado entregas a la Cooperativa de Reciclaje El Porvenir de residuos aprovechables (papel, cartón, plástico, vidrio, metal) en una cantidad de (20,151 kg) en el año. Se hizo entrega de  residuos con características peligrosas como  envases de aseo, RAEE´S, luminarias, baterías (2,682, 1 kg)  y RCD (60 m3 aprox). CONSUMO SOSTENIBLE: Se expidió la Resolución 03391 de 2017 "Por la cual se adopta la Guía para las Compras Públicas Sostenibles en la Secretaría Distrital de Ambiente". IMPLEMENTACIÓN DE PRACTICAS SOSTENIBLES: La SDA participa en el programa " Bogotá se mueve sostenible",  el cual promueve la realización de un día al mes el "día sin carro distrital", Se  realizaron (11) jornadas de día sin carro distrital en la cual han participado  aprox. (1123) funcionarios y contratistas, con un promedio mensual de 94 biciusuarios, con una participación promedio en el día del no carro de 40 bici usuarios, adicional a la participación de la celebración de la semana de la bicicleta con 68 participantes,  se han enviado de manera permanente tips para motivar la participación de los funcionarios en esta actividad, se incrementó el número de biciusuarios en la entidad.  Igualmente se realizó el mantenimiento de las terrazas y jardín vertical de la SDA.
</t>
  </si>
  <si>
    <t xml:space="preserve">La SDA ha avanzado en la contratación de un experto en estudios de tránsito para que realice las diferentes mediciones con el fin de obtener el requisito para el PRM. Se desrrollaron comités de obra a través de los cuales se realizó seguimiento a la ejecución de las actividades de instalación y acondicionamiento de los puestos de trabajo. Durante la vigencia de 2017 se realizó la instalación total de los 400 puestos de trabajo en los pisos 1 y 3 de la  sede administrativa de la SDA. 
 Se realizó el estudio necesario para la redistribución de puestos de trabajo del segundo piso.
En cumplimiento de lo programado en el primer semestre para la obra de adecuación del semisótano de la Sede Principal de la SDA, se han realizado las siguientes actividades: 
En cumplimiento al Decreto 430 de 2005 se ha avanzado en lo siguiente:
A. La definición del área de influencia teniendo como base las vías arterias principales o secundarias, así como los elementos de la estructura ecológica principal y demás elementos urbanísticos, cubriendo, como mínimo, un radio de 300 metros.
B. Diagnóstico de los predios y su área de influencia, incluyendo:
1. La condición actual de las vías, los espacios públicos, el tráfico, los estacionamientos, el estado de las edificaciones, los usos y la infraestructura pública.
2. La ocupación actual de cada uno de los predios objeto del plan y de los predios adyacentes, especificando los usos, la volumetría y la disposición de áreas libres.
</t>
  </si>
  <si>
    <t>Con respecto al PMR, esta pendiente adelantar el Plan de Regularización y Manejo, que incluya los documentos y la planimetría y Una detallada descripción de las operaciones y de las acciones planteadas para el adecuado funcionamiento del uso y para la mitigación de los impactos urbanísticos, acorde con lo establecido; por lo anterior, y para poder culminar con éxito la elaboración del PRM, se han adelantado diferentes reuniones con las Secretarias Distritales de Planeación y Movilidad, a fin de buscar apoyo en la elaboración de dicho estudio, de igual manera se identificó la necesidad de contratar un experto en estudios de tránsito para que realice las diferentes mediciones.</t>
  </si>
  <si>
    <t xml:space="preserve">En 2017 se desarrollaron las siguientes actividades: 
Line de acción: Programa de capacitación:
1) La subsecretaria General realizó la semana de la Ética con actividades enfocadas a reconocimiento de los valores institucionales.
2) Se llevo a cabo una jornada de integración en la sede compensar de la Av 68, en donde se llevaron actividades enfocadas al fortalecimiento de los valores institucionales.
3) Mediante los correos institucionales se invitó a consultar la cartilla de Inducción y re-inducción  y en el mes de junio se realizó una evaluación por drive con la participación de 64 servidores.
4) Se realizaron jornadas de Inducción y Re-inducción en el sistema FOREST.
5) Se realizó un taller de Redacción y Ortografía
6) Adicionalmente se diseñó la cartilla digital de Inducción y Reinducción en temas transversales la cual se dio a conocer en la jornada de inducción y reinducción del día 2 e junio y de igual forma se encuentra publicada en Biosolucion, por otro lado  se envió información de temas de reinducción a través de los correos institucionales y mediante resolución 715 del 2017 se estableció dentro del Plan Institucional de Estímulos 2017, en su Artículo 17 en el componente de Calidad de Vida Laboral, que para la vigencia 2017 se llevaró a acabo la contratación del proveedor para desarrollar la activdad en el primer semestre de 2018
Linea de acción: Programa de bienestar:
1) Durante el 2017 con el apoyo de Compensar se llevó a cabo taller correspondiente a Trabajo en Equipo para el área de Talento Humano de la Dirección de Gestión Corporativa.
Linea de acción: Diagnostico psicosocial y clima ogranizacinal:
1) A través del contrato 20161232 con la empresa COMERCIALIZADORA EMPRESARIAL JC WILSON Y MARTÍNEZ SAS se realizó el Diagnostico de Riesgo Psicosocial, del cual se generó un informe final con un plan de trabajo, con el cual se está estructurando las estrategias a seguir.
</t>
  </si>
  <si>
    <t xml:space="preserve">Se programó y se ejecutó un ciclo de conversatorios sobre Pérdida y Destrucción de Documentos y Reconstrucción de Expedientes, sobre todo para las dependencias misionales: y sobre Ética Archivística, para todo el personal de la entidad.
Se elaboró un documento sobre los criterios archivísticos para determinar las TRD – Series Documentales del Río Bogotá en la SDA y un ejercicio de aplicación sobre el Decreto Distrital 238 de 2017. Adicionalmente se realizó convenio interadministrativo con la imprenta nacional mediante el cual se implementó el Plan de Conservación Documental para su ejecución durante la vigencia 2018, por el ente rector . Se realizó el levantamiento y caracterización del fondo documental acumulado con el fin de determinar la cantidad de folios a digitalizar  y se prestó asistencia a la DCA para la organización técnica de los expedientes correspondientes a los nuevos procesos permisivos y sancionatorios que la dependencia abrió en el segundo trimestre, los cuales fueron en total 267. 
De acuerdo al cronograma de transferencias documentales fueron transferidas 64 cajas correspondientes a las dependencias de Dirección de Gestión Ambiental. 
Se hicieron jornadas de sensibilización a profesionales y directivos, que conformaron los grupos de trabajo, que se encargaron de la actualización de las TRD.
</t>
  </si>
  <si>
    <t>Durante la vigencia 2017 se realizó la contratación del proveedor para desarrollar la activad en el pimer semetre de 2018.</t>
  </si>
  <si>
    <t xml:space="preserve">Durante la vigencia de 2017 se realizó la instalación total de los 400 puestos de trabajo en los pisos 1 y 3 de la  sede administrativa de la SDA. 
</t>
  </si>
  <si>
    <t>Se realizó el estudio necesario por medio del cual se obtuvo el anexo técnico con el diseño y la redistribución de los puestos de trabajo del segundo piso, se solicitaron las cotizaciones de mercado, con el fin de iniciar el proceso precontractual y de publicación del pliego de condiciones. Adicionalmente el retraso corresponde  a que todavia no se ha aprobado Plan de Manejo y Regularización de la entidad.</t>
  </si>
  <si>
    <t>Teniendo en cuenta que no se ha realizado  los procesos precontractuales y contractuales para la adjudicación de los contratos de adecuacion del Semisotano de la SDA, no se ha ejecutado esta actividad.</t>
  </si>
  <si>
    <t xml:space="preserve">Durante el 2017 se realizó gestión para que Compensar apoyara en el desarrollo del taller en Trabajo en Equipo para el área de Talento Humano de la Dirección de Gestión Corporativa. </t>
  </si>
  <si>
    <t>La Subsecretaría General realizó la semana de la Ética con actividades enfocadas a reconocimiento de los valores institucionales, la cual contó con el apoyo desde la DGC, en el proceso de divulgación con los gestores éticos a los correos de funcionarios y contratistas en los valores institucionales de respeto, probidad, entre otros, contribuyendo así al mejoramiento de la gestión de la entidad y se realizó la jornada de integración correspondiente al cierre de gestión de la Secretaria.</t>
  </si>
  <si>
    <t>A través del contrato 20161232 con la empresa COMERCIALIZADORA EMPRESARIAL JC WILSON Y MARTÍNEZ SAS se realizó el Diagnóstico de Riesgo Psicosocial, del cual se generó un informe final con un plan de trabajo, a partir del cual se estructurará la estrategía a implementar.</t>
  </si>
  <si>
    <t>Durante el año 2017 Mediante los correos institucionales se invito a consultar la cartilla de Inducción y reinducción y se realizó una evaluación por medio de una encuesta en drive, con la participación de 64 servidores y se realizaron jornadas de Inducción y Reinducción en el sistema FOREST</t>
  </si>
  <si>
    <t>Se realizó convenio interadministrativo con la imprenta nacional mediante el cual se implemento el Plan de Conservación Documental para su ejecució durante la vigencia 2018.</t>
  </si>
  <si>
    <t>Realizar una planeación mas eficaz en la movilización de los funcionarios, mientras la obra culmine. La Gerencia de Proyecto contrató el estudio de tránsito. De igual forma para la medicion del clima organizacional, desarrollarla durante el primer semetres de la vigencia 2018.</t>
  </si>
  <si>
    <t xml:space="preserve">La SDA ha avanzado en las diferentes mediciones con el fin de obtener el requisito para elaborar el PRM. Se renovó el total de los puestos de trabajo en los pisos 1 y 3 de la  sede administrativa. Se realizó el cambio de luminarias  por lámparas  tipo LED, disminuyendo el consumo percapita de energía. Se realizó entrega a la Cooperativa de Reciclaje residuos aprovechables (papel, cartón, plástico, vidrio, metal) en una cantidad de (20,151 kg). Se hizo entrega de  residuos con características peligrosas como  envases de aseo, RAEE´S, luminarias, baterías (2,682, 1 kg)  y RCD (60 m3 aprox). Se realizaron jornadas de integración con actividades correspondientes a fortalecimiento de los valores institucionales. Se realizaron jornadas de inducción sobre la cartilla digital de Inducción y Re inducción en temas transversales, se llevó a cabo taller correspondiente a Trabajo en Equipo. Se realizó el Diagnostico de Riesgo Psicosocial para la entidad. En cuanto a la gestión documental se programó y se ejecutó un ciclo de conversatorios sobre Pérdida y Destrucción de Documentos y Reconstrucción de Expedientes, y sobre Ética Archivística. Se elaboró documento sobre criterios archivísticos para determinar las TRD – Series Documentales del Río Bogotá en la SDA y ejercicio de aplicación sobre el Decreto Distrital 238 de 2017. Se realizó convenio interadministrativo con la imprenta nacional mediante el cual se elaboró el Plan de Conservación Documental de la SDA. Se realizó levantamiento y caracterización del fondo documental acumulado con el fin de determinar la cantidad de folios a digitalizar. Se transfirieron 64 cajas documentales al archivo central. Se hicieron jornadas de sensibilización a para la actualización de las TRD. En cuanto a la actuación jurídica de la entidad a cargo de la DLA se emitieron  146 conceptos jurídicos. La medición del cumplimiento de los términos legales en la emisión de conceptos jurídicos arrojó un nivel de cumplimiento del indicador del 93%. La SDA registró un éxito procesal del 87.5%, esto es, que de 16 procesos en contra terminados, 14 de ellos registraron fallos a favor de la SDA.
</t>
  </si>
  <si>
    <t xml:space="preserve">
Con respecto al PMR, esta pendiente adelantar el Plan de Regularización y Manejo, que incluya los documentos y la planimetría y Una detallada descripción de las operaciones y de las acciones planteadas para el adecuado funcionamiento del uso y para la mitigación de los impactos urbanísticos, acorde con lo establecido; por lo anterior, y para poder culminar con éxito la elaboración del PRM, se han adelantado diferentes reuniones con las Secretarias Distritales de Planeación y Movilidad, a fin de buscar apoyo en la elaboración de dicho estudio, de igual manera se identificó la necesidad de contratar un experto en estudios de tránsito para que realice las diferentes mediciones; con respecto a la medicion del clima organizacional, hubo retrasos en la contratación  para el desarrollo de esta activdad.</t>
  </si>
  <si>
    <t>1,Elaborar el Plan de Manejo y Regularizacion de la sede Administraiva de la SDA</t>
  </si>
  <si>
    <t>2, Realizar el proceso de seguimiento a las actividades de instalacion y acondicionamiento del nuevo mobiliario en los pisos 1 y 3 de la sede administrativa de la SDA</t>
  </si>
  <si>
    <t>4, Realizar el seguimiento a las actividades de adecuación del semisotano de la SDA</t>
  </si>
  <si>
    <t xml:space="preserve">5, Realizar clasificación y almacenamiento temporal de los residuos generados en la SDA y gestionar su entrega con gestor autorizado </t>
  </si>
  <si>
    <t xml:space="preserve">6, Implementar una recomendación identificada o establecida en la Auditoria energética, a fin de racionalizar el uso de este recurso </t>
  </si>
  <si>
    <t>7, Desarrollar una estrategia de cosecha de agua en una de las sedes con control operacional de la SDA</t>
  </si>
  <si>
    <t>3, REALIZAR LOS ESTUDIOS Y DISEÑOS PARA LA REDISTRIBUCION Y ACONDICIONAMIENTO DE NUEVOS PUESTOS DE TRABAJO PARA EL  2DO PISO DE LA SEDE ADMINISTRATIVA DE LA SDA, OMO LOS PROCESOS PRECONTRACTUALES Y</t>
  </si>
  <si>
    <t xml:space="preserve">8, Actualizar y adoptar los criterios ambientales definidos, en la Gestión Contractual con el fin de  utilizar de manera eficiente los recursos asignados a la SDA que  permitan realizar una contratación  sustentable. </t>
  </si>
  <si>
    <t>9, Ejecución de estrategias para incentivar la cultura del uso de la bicicleta “Acuerdo 660 de 2016”</t>
  </si>
  <si>
    <t>10, Realizar seguimiento y sostenimiento a cada uno de los programas que hacen parte del PIGA</t>
  </si>
  <si>
    <t xml:space="preserve">11, Llevar a cabo capacitaciones o talleres en temas relacionados con el fortalecimiento del clima organizacional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</si>
</sst>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240A]\ * #,##0_);_([$$-240A]\ * \(#,##0\);_([$$-240A]\ * &quot;-&quot;??_);_(@_)"/>
    <numFmt numFmtId="169" formatCode="0.0%"/>
    <numFmt numFmtId="170" formatCode="_ * #,##0_ ;_ * \-#,##0_ ;_ * &quot;-&quot;??_ ;_ @_ "/>
    <numFmt numFmtId="171" formatCode="_(&quot;$&quot;* #,##0.00_);_(&quot;$&quot;* \(#,##0.00\);_(&quot;$&quot;* &quot;-&quot;??_);_(@_)"/>
    <numFmt numFmtId="172" formatCode="_-* #,##0\ _€_-;\-* #,##0\ _€_-;_-* &quot;-&quot;??\ _€_-;_-@_-"/>
    <numFmt numFmtId="173" formatCode="0.0"/>
    <numFmt numFmtId="174" formatCode="#,##0.0"/>
    <numFmt numFmtId="175" formatCode="[$$-240A]\ #,##0"/>
    <numFmt numFmtId="176" formatCode="_(&quot;$&quot;* #,##0_);_(&quot;$&quot;* \(#,##0\);_(&quot;$&quot;* &quot;-&quot;??_);_(@_)"/>
    <numFmt numFmtId="177" formatCode="&quot;$&quot;\ #,##0.00"/>
  </numFmts>
  <fonts count="40">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b/>
      <sz val="7"/>
      <name val="Arial"/>
      <family val="2"/>
    </font>
    <font>
      <sz val="7"/>
      <name val="Arial"/>
      <family val="2"/>
    </font>
    <font>
      <b/>
      <sz val="12"/>
      <name val="Tahoma"/>
      <family val="2"/>
    </font>
    <font>
      <b/>
      <sz val="18"/>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theme="1"/>
      <name val="Arial"/>
      <family val="2"/>
    </font>
    <font>
      <sz val="10"/>
      <color indexed="8"/>
      <name val="Arial"/>
      <family val="2"/>
    </font>
    <font>
      <b/>
      <sz val="10"/>
      <color theme="1"/>
      <name val="Arial"/>
      <family val="2"/>
    </font>
    <font>
      <b/>
      <sz val="14"/>
      <name val="Calibri"/>
      <family val="2"/>
    </font>
    <font>
      <sz val="9"/>
      <name val="Arial Narrow"/>
      <family val="2"/>
    </font>
    <font>
      <sz val="9"/>
      <color theme="1"/>
      <name val="Arial Narrow"/>
      <family val="2"/>
    </font>
    <font>
      <sz val="9"/>
      <color theme="1"/>
      <name val="Arial"/>
      <family val="2"/>
    </font>
    <font>
      <sz val="10"/>
      <color theme="1"/>
      <name val="Arial Narrow"/>
      <family val="2"/>
    </font>
    <font>
      <b/>
      <sz val="11"/>
      <color indexed="8"/>
      <name val="Arial"/>
      <family val="2"/>
    </font>
    <font>
      <sz val="8"/>
      <color indexed="8"/>
      <name val="Arial"/>
      <family val="2"/>
    </font>
    <font>
      <b/>
      <sz val="9"/>
      <name val="Tahoma"/>
      <family val="2"/>
    </font>
    <font>
      <sz val="9"/>
      <name val="Tahoma"/>
      <family val="2"/>
    </font>
    <font>
      <b/>
      <sz val="8"/>
      <name val="Calibri"/>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92D050"/>
        <bgColor indexed="64"/>
      </patternFill>
    </fill>
    <fill>
      <patternFill patternType="solid">
        <fgColor indexed="65"/>
        <bgColor indexed="64"/>
      </patternFill>
    </fill>
    <fill>
      <patternFill patternType="solid">
        <fgColor theme="6" tint="0.7999799847602844"/>
        <bgColor indexed="64"/>
      </patternFill>
    </fill>
  </fills>
  <borders count="70">
    <border>
      <left/>
      <right/>
      <top/>
      <bottom/>
      <diagonal/>
    </border>
    <border>
      <left style="thin"/>
      <right style="thin"/>
      <top style="thin"/>
      <bottom style="thin"/>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style="thin"/>
      <right style="thin"/>
      <top/>
      <bottom style="thin"/>
    </border>
    <border>
      <left/>
      <right style="medium"/>
      <top/>
      <bottom style="medium"/>
    </border>
    <border>
      <left style="thin"/>
      <right style="thin"/>
      <top style="thin"/>
      <bottom/>
    </border>
    <border>
      <left/>
      <right style="thin"/>
      <top style="medium"/>
      <bottom style="thin"/>
    </border>
    <border>
      <left style="thin"/>
      <right style="thin"/>
      <top style="medium"/>
      <bottom style="thin"/>
    </border>
    <border>
      <left/>
      <right style="thin"/>
      <top style="thin"/>
      <bottom/>
    </border>
    <border>
      <left/>
      <right style="thin"/>
      <top style="thin"/>
      <bottom style="thin"/>
    </border>
    <border>
      <left style="thin"/>
      <right style="thin"/>
      <top/>
      <bottom style="medium"/>
    </border>
    <border>
      <left style="thin"/>
      <right style="medium"/>
      <top/>
      <bottom style="medium"/>
    </border>
    <border>
      <left/>
      <right/>
      <top style="thin"/>
      <bottom style="thin"/>
    </border>
    <border>
      <left style="thin"/>
      <right style="thin"/>
      <top/>
      <bottom/>
    </border>
    <border>
      <left/>
      <right style="thin"/>
      <top/>
      <bottom/>
    </border>
    <border>
      <left style="thin"/>
      <right/>
      <top/>
      <bottom/>
    </border>
    <border>
      <left style="medium"/>
      <right style="thin"/>
      <top/>
      <bottom/>
    </border>
    <border>
      <left style="thin"/>
      <right style="medium"/>
      <top/>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style="medium"/>
      <top/>
      <bottom/>
    </border>
    <border>
      <left style="medium"/>
      <right style="medium"/>
      <top style="medium"/>
      <bottom style="medium"/>
    </border>
    <border>
      <left style="medium"/>
      <right style="medium"/>
      <top/>
      <bottom style="medium"/>
    </border>
    <border>
      <left style="medium"/>
      <right style="thin"/>
      <top style="medium"/>
      <bottom style="thin"/>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border>
    <border>
      <left style="thin"/>
      <right/>
      <top style="medium"/>
      <bottom style="thin"/>
    </border>
    <border>
      <left style="thin"/>
      <right/>
      <top style="thin"/>
      <bottom style="thin"/>
    </border>
    <border>
      <left style="thin"/>
      <right/>
      <top style="thin"/>
      <bottom style="medium"/>
    </border>
    <border>
      <left style="thin"/>
      <right/>
      <top/>
      <bottom style="thin"/>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style="medium"/>
      <right style="thin"/>
      <top style="thin"/>
      <bottom style="thin"/>
    </border>
    <border>
      <left style="medium"/>
      <right style="thin"/>
      <top style="thin"/>
      <bottom style="medium"/>
    </border>
    <border>
      <left/>
      <right style="thin"/>
      <top style="thin"/>
      <bottom style="medium"/>
    </border>
    <border>
      <left/>
      <right style="medium"/>
      <top style="thin"/>
      <bottom style="thin"/>
    </border>
    <border>
      <left style="thin"/>
      <right style="thin"/>
      <top style="medium"/>
      <bottom/>
    </border>
    <border>
      <left style="thin"/>
      <right style="medium"/>
      <top style="medium"/>
      <bottom/>
    </border>
    <border>
      <left/>
      <right/>
      <top style="medium"/>
      <bottom style="thin"/>
    </border>
    <border>
      <left/>
      <right style="medium"/>
      <top style="medium"/>
      <bottom style="thin"/>
    </border>
    <border>
      <left style="medium"/>
      <right style="thin"/>
      <top style="medium"/>
      <bottom/>
    </border>
    <border>
      <left style="medium"/>
      <right style="thin"/>
      <top/>
      <bottom style="medium"/>
    </border>
    <border>
      <left/>
      <right style="thin"/>
      <top/>
      <bottom style="medium"/>
    </border>
    <border>
      <left style="medium"/>
      <right style="thin"/>
      <top style="thin"/>
      <bottom/>
    </border>
    <border>
      <left style="medium"/>
      <right style="medium"/>
      <top style="medium"/>
      <bottom/>
    </border>
    <border>
      <left style="medium"/>
      <right/>
      <top/>
      <bottom style="thin"/>
    </border>
    <border>
      <left style="medium"/>
      <right/>
      <top style="thin"/>
      <bottom style="thin"/>
    </border>
    <border>
      <left style="medium"/>
      <right/>
      <top style="thin"/>
      <bottom/>
    </border>
    <border>
      <left style="thin"/>
      <right/>
      <top style="medium"/>
      <bottom/>
    </border>
    <border>
      <left style="thin"/>
      <right/>
      <top/>
      <bottom style="medium"/>
    </border>
    <border>
      <left/>
      <right style="medium"/>
      <top/>
      <bottom style="thin"/>
    </border>
    <border>
      <left style="medium"/>
      <right style="thin"/>
      <top/>
      <bottom style="thin"/>
    </border>
    <border>
      <left style="medium"/>
      <right style="medium"/>
      <top/>
      <bottom style="thin"/>
    </border>
    <border>
      <left/>
      <right style="medium"/>
      <top style="medium"/>
      <bottom/>
    </border>
    <border>
      <left style="medium"/>
      <right/>
      <top style="medium"/>
      <bottom style="thin"/>
    </border>
    <border>
      <left style="medium"/>
      <right/>
      <top style="thin"/>
      <bottom style="medium"/>
    </border>
    <border>
      <left/>
      <right style="medium"/>
      <top style="thin"/>
      <bottom/>
    </border>
    <border>
      <left/>
      <right/>
      <top style="medium"/>
      <bottom style="mediu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5" fontId="2"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 fillId="0" borderId="0">
      <alignment/>
      <protection/>
    </xf>
  </cellStyleXfs>
  <cellXfs count="505">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7"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3" fillId="0" borderId="0" xfId="35" applyFont="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10" fontId="19"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 fillId="0" borderId="0" xfId="35" applyFill="1" applyAlignment="1">
      <alignment horizontal="left" vertical="center"/>
      <protection/>
    </xf>
    <xf numFmtId="0" fontId="18" fillId="2" borderId="0" xfId="0" applyFont="1" applyFill="1" applyBorder="1" applyAlignment="1">
      <alignment horizontal="left" vertical="center" wrapText="1"/>
    </xf>
    <xf numFmtId="0" fontId="1" fillId="3" borderId="0" xfId="35" applyFill="1" applyAlignment="1">
      <alignment horizontal="left" vertical="center"/>
      <protection/>
    </xf>
    <xf numFmtId="0" fontId="1" fillId="0" borderId="0" xfId="35" applyAlignment="1">
      <alignment horizontal="left" vertical="center"/>
      <protection/>
    </xf>
    <xf numFmtId="0" fontId="11" fillId="0" borderId="0" xfId="0" applyFont="1" applyFill="1"/>
    <xf numFmtId="172"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3" fillId="4" borderId="1" xfId="35" applyFont="1" applyFill="1" applyBorder="1" applyAlignment="1">
      <alignment horizontal="left" vertical="center" wrapText="1"/>
      <protection/>
    </xf>
    <xf numFmtId="0" fontId="0" fillId="0" borderId="2" xfId="0" applyFill="1" applyBorder="1"/>
    <xf numFmtId="0" fontId="0" fillId="0" borderId="3" xfId="0" applyFill="1" applyBorder="1"/>
    <xf numFmtId="0" fontId="25" fillId="0" borderId="0" xfId="0" applyFont="1" applyFill="1" applyAlignment="1">
      <alignment horizontal="center" vertical="center"/>
    </xf>
    <xf numFmtId="0" fontId="5" fillId="2" borderId="4"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6" fillId="2" borderId="4" xfId="0" applyFont="1" applyFill="1" applyBorder="1"/>
    <xf numFmtId="0" fontId="26" fillId="2" borderId="0" xfId="0" applyFont="1" applyFill="1" applyBorder="1"/>
    <xf numFmtId="0" fontId="26" fillId="2" borderId="0" xfId="0" applyFont="1" applyFill="1" applyBorder="1" applyAlignment="1">
      <alignment horizontal="center"/>
    </xf>
    <xf numFmtId="0" fontId="26" fillId="2" borderId="5" xfId="0" applyFont="1" applyFill="1" applyBorder="1"/>
    <xf numFmtId="0" fontId="14" fillId="5" borderId="1" xfId="0" applyFont="1" applyFill="1" applyBorder="1" applyAlignment="1" applyProtection="1">
      <alignment horizontal="left" vertical="center" wrapText="1"/>
      <protection locked="0"/>
    </xf>
    <xf numFmtId="0" fontId="14" fillId="5" borderId="6"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10" fontId="22" fillId="5" borderId="0" xfId="40" applyNumberFormat="1" applyFont="1" applyFill="1" applyBorder="1" applyAlignment="1">
      <alignment/>
    </xf>
    <xf numFmtId="0" fontId="22" fillId="5" borderId="0" xfId="0" applyFont="1" applyFill="1" applyBorder="1" applyAlignment="1">
      <alignment/>
    </xf>
    <xf numFmtId="0" fontId="23" fillId="5" borderId="0" xfId="0" applyFont="1" applyFill="1" applyBorder="1" applyAlignment="1">
      <alignment/>
    </xf>
    <xf numFmtId="0" fontId="5" fillId="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23" fillId="5" borderId="5" xfId="0" applyFont="1" applyFill="1" applyBorder="1" applyAlignment="1">
      <alignment/>
    </xf>
    <xf numFmtId="0" fontId="22" fillId="5" borderId="3" xfId="0" applyFont="1" applyFill="1" applyBorder="1" applyAlignment="1">
      <alignment/>
    </xf>
    <xf numFmtId="0" fontId="23" fillId="5" borderId="3" xfId="0" applyFont="1" applyFill="1" applyBorder="1" applyAlignment="1">
      <alignment/>
    </xf>
    <xf numFmtId="0" fontId="10" fillId="5" borderId="8" xfId="0" applyFont="1" applyFill="1" applyBorder="1" applyAlignment="1">
      <alignment horizontal="right"/>
    </xf>
    <xf numFmtId="0" fontId="3" fillId="4" borderId="6" xfId="35" applyFont="1" applyFill="1" applyBorder="1" applyAlignment="1">
      <alignment horizontal="left" vertical="center" wrapText="1"/>
      <protection/>
    </xf>
    <xf numFmtId="10" fontId="10" fillId="2" borderId="0" xfId="35" applyNumberFormat="1" applyFont="1" applyFill="1" applyBorder="1" applyAlignment="1">
      <alignment horizontal="center" vertical="center"/>
      <protection/>
    </xf>
    <xf numFmtId="9" fontId="0" fillId="0" borderId="0" xfId="40" applyFont="1" applyFill="1" applyAlignment="1">
      <alignment horizontal="center" vertical="center"/>
    </xf>
    <xf numFmtId="2" fontId="0" fillId="0" borderId="0" xfId="0" applyNumberFormat="1" applyFill="1" applyAlignment="1">
      <alignment horizontal="center" vertical="center"/>
    </xf>
    <xf numFmtId="9" fontId="3" fillId="2" borderId="7" xfId="40" applyFont="1" applyFill="1" applyBorder="1" applyAlignment="1">
      <alignment horizontal="center" vertical="center" wrapText="1"/>
    </xf>
    <xf numFmtId="9" fontId="1" fillId="2" borderId="7" xfId="40" applyFont="1" applyFill="1" applyBorder="1" applyAlignment="1">
      <alignment horizontal="center" vertical="center" wrapText="1"/>
    </xf>
    <xf numFmtId="9" fontId="27" fillId="2" borderId="7" xfId="40" applyFont="1" applyFill="1" applyBorder="1" applyAlignment="1">
      <alignment horizontal="center" vertical="center"/>
    </xf>
    <xf numFmtId="37" fontId="24" fillId="2" borderId="1" xfId="28" applyNumberFormat="1" applyFont="1" applyFill="1" applyBorder="1" applyAlignment="1">
      <alignment horizontal="center" vertical="center"/>
    </xf>
    <xf numFmtId="37" fontId="28" fillId="2" borderId="1" xfId="28" applyNumberFormat="1" applyFont="1" applyFill="1" applyBorder="1" applyAlignment="1">
      <alignment horizontal="center" vertical="center"/>
    </xf>
    <xf numFmtId="172" fontId="27" fillId="2" borderId="1" xfId="22" applyNumberFormat="1" applyFont="1" applyFill="1" applyBorder="1" applyAlignment="1">
      <alignment horizontal="center" vertical="center"/>
    </xf>
    <xf numFmtId="9" fontId="24" fillId="2" borderId="1" xfId="40" applyFont="1" applyFill="1" applyBorder="1" applyAlignment="1">
      <alignment horizontal="center" vertical="center"/>
    </xf>
    <xf numFmtId="9" fontId="28" fillId="2" borderId="1" xfId="40" applyFont="1" applyFill="1" applyBorder="1" applyAlignment="1">
      <alignment horizontal="right" vertical="center"/>
    </xf>
    <xf numFmtId="9" fontId="27" fillId="2" borderId="1" xfId="40" applyFont="1" applyFill="1" applyBorder="1" applyAlignment="1">
      <alignment horizontal="center" vertical="center"/>
    </xf>
    <xf numFmtId="2" fontId="24" fillId="2" borderId="1" xfId="28" applyNumberFormat="1" applyFont="1" applyFill="1" applyBorder="1" applyAlignment="1">
      <alignment horizontal="center" vertical="center"/>
    </xf>
    <xf numFmtId="2" fontId="28" fillId="2" borderId="1" xfId="0" applyNumberFormat="1" applyFont="1" applyFill="1" applyBorder="1" applyAlignment="1">
      <alignment horizontal="right" vertical="center"/>
    </xf>
    <xf numFmtId="2" fontId="27" fillId="2" borderId="1" xfId="22" applyNumberFormat="1" applyFont="1" applyFill="1" applyBorder="1" applyAlignment="1">
      <alignment horizontal="center" vertical="center"/>
    </xf>
    <xf numFmtId="2" fontId="27" fillId="2" borderId="1" xfId="0" applyNumberFormat="1" applyFont="1" applyFill="1" applyBorder="1" applyAlignment="1">
      <alignment horizontal="center" vertical="center"/>
    </xf>
    <xf numFmtId="9" fontId="3" fillId="2" borderId="1" xfId="40" applyFont="1" applyFill="1" applyBorder="1" applyAlignment="1">
      <alignment horizontal="center" vertical="center" wrapText="1"/>
    </xf>
    <xf numFmtId="9" fontId="1" fillId="2" borderId="1" xfId="40" applyFont="1" applyFill="1" applyBorder="1" applyAlignment="1">
      <alignment horizontal="center" vertical="center" wrapText="1"/>
    </xf>
    <xf numFmtId="37" fontId="24" fillId="2" borderId="9" xfId="28" applyNumberFormat="1" applyFont="1" applyFill="1" applyBorder="1" applyAlignment="1">
      <alignment horizontal="center" vertical="center"/>
    </xf>
    <xf numFmtId="3" fontId="3" fillId="2" borderId="10"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2" borderId="11" xfId="0" applyNumberFormat="1" applyFont="1" applyFill="1" applyBorder="1" applyAlignment="1">
      <alignment horizontal="center" vertical="center" wrapText="1"/>
    </xf>
    <xf numFmtId="37" fontId="24" fillId="2" borderId="12" xfId="28" applyNumberFormat="1" applyFont="1" applyFill="1" applyBorder="1" applyAlignment="1">
      <alignment horizontal="center" vertical="center"/>
    </xf>
    <xf numFmtId="3" fontId="3" fillId="2" borderId="13"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28" fillId="2" borderId="1" xfId="0" applyFont="1" applyFill="1" applyBorder="1" applyAlignment="1">
      <alignment horizontal="right" vertical="center"/>
    </xf>
    <xf numFmtId="168" fontId="28" fillId="2" borderId="1" xfId="0" applyNumberFormat="1" applyFont="1" applyFill="1" applyBorder="1" applyAlignment="1">
      <alignment horizontal="right" vertical="center"/>
    </xf>
    <xf numFmtId="3" fontId="3" fillId="2" borderId="13" xfId="29" applyNumberFormat="1" applyFont="1" applyFill="1" applyBorder="1" applyAlignment="1">
      <alignment horizontal="center" vertical="center" wrapText="1"/>
    </xf>
    <xf numFmtId="3" fontId="1" fillId="2" borderId="1" xfId="29" applyNumberFormat="1" applyFont="1" applyFill="1" applyBorder="1" applyAlignment="1">
      <alignment horizontal="center" vertical="center" wrapText="1"/>
    </xf>
    <xf numFmtId="37" fontId="24" fillId="2" borderId="11" xfId="28" applyNumberFormat="1" applyFont="1" applyFill="1" applyBorder="1" applyAlignment="1">
      <alignment horizontal="center" vertical="center"/>
    </xf>
    <xf numFmtId="172" fontId="29" fillId="2" borderId="1" xfId="22" applyNumberFormat="1" applyFont="1" applyFill="1" applyBorder="1" applyAlignment="1">
      <alignment horizontal="center" vertical="center"/>
    </xf>
    <xf numFmtId="37" fontId="24" fillId="2" borderId="6" xfId="28" applyNumberFormat="1" applyFont="1" applyFill="1" applyBorder="1" applyAlignment="1">
      <alignment horizontal="center" vertical="center"/>
    </xf>
    <xf numFmtId="172" fontId="29" fillId="2" borderId="6" xfId="22" applyNumberFormat="1" applyFont="1" applyFill="1" applyBorder="1" applyAlignment="1">
      <alignment horizontal="center" vertical="center"/>
    </xf>
    <xf numFmtId="9" fontId="24" fillId="2" borderId="11" xfId="40" applyFont="1" applyFill="1" applyBorder="1" applyAlignment="1">
      <alignment horizontal="center" vertical="center"/>
    </xf>
    <xf numFmtId="169" fontId="24" fillId="2" borderId="11" xfId="40" applyNumberFormat="1" applyFont="1" applyFill="1" applyBorder="1" applyAlignment="1">
      <alignment horizontal="center" vertical="center"/>
    </xf>
    <xf numFmtId="9" fontId="29" fillId="2" borderId="11" xfId="40" applyFont="1" applyFill="1" applyBorder="1" applyAlignment="1">
      <alignment horizontal="center" vertical="center"/>
    </xf>
    <xf numFmtId="37" fontId="3" fillId="2" borderId="1" xfId="29" applyNumberFormat="1" applyFont="1" applyFill="1" applyBorder="1" applyAlignment="1">
      <alignment horizontal="center" vertical="center"/>
    </xf>
    <xf numFmtId="9" fontId="29" fillId="2" borderId="1" xfId="40" applyFont="1" applyFill="1" applyBorder="1" applyAlignment="1">
      <alignment horizontal="center" vertical="center"/>
    </xf>
    <xf numFmtId="37" fontId="29" fillId="0" borderId="1" xfId="0" applyNumberFormat="1" applyFont="1" applyFill="1" applyBorder="1" applyAlignment="1">
      <alignment horizontal="center" vertical="center"/>
    </xf>
    <xf numFmtId="37" fontId="29" fillId="0" borderId="7" xfId="0" applyNumberFormat="1" applyFont="1" applyFill="1" applyBorder="1" applyAlignment="1">
      <alignment horizontal="center" vertical="center"/>
    </xf>
    <xf numFmtId="3" fontId="3" fillId="6" borderId="6" xfId="0" applyNumberFormat="1" applyFont="1" applyFill="1" applyBorder="1" applyAlignment="1">
      <alignment horizontal="center" vertical="center" wrapText="1"/>
    </xf>
    <xf numFmtId="0" fontId="12" fillId="4" borderId="9" xfId="35" applyFont="1" applyFill="1" applyBorder="1" applyAlignment="1">
      <alignment horizontal="center" vertical="center" textRotation="180" wrapText="1"/>
      <protection/>
    </xf>
    <xf numFmtId="10" fontId="1" fillId="4" borderId="9" xfId="35" applyNumberFormat="1" applyFont="1" applyFill="1" applyBorder="1" applyAlignment="1">
      <alignment horizontal="center" vertical="center" wrapText="1"/>
      <protection/>
    </xf>
    <xf numFmtId="169" fontId="21" fillId="2" borderId="6" xfId="0" applyNumberFormat="1" applyFont="1" applyFill="1" applyBorder="1" applyAlignment="1">
      <alignment horizontal="center" vertical="center"/>
    </xf>
    <xf numFmtId="9" fontId="11" fillId="2" borderId="11" xfId="43" applyFont="1" applyFill="1" applyBorder="1" applyAlignment="1">
      <alignment horizontal="center" vertical="center"/>
    </xf>
    <xf numFmtId="9" fontId="11" fillId="2" borderId="6" xfId="43" applyFont="1" applyFill="1" applyBorder="1" applyAlignment="1">
      <alignment horizontal="center" vertical="center"/>
    </xf>
    <xf numFmtId="169" fontId="3" fillId="4" borderId="14" xfId="43" applyNumberFormat="1" applyFont="1" applyFill="1" applyBorder="1" applyAlignment="1">
      <alignment horizontal="center" vertical="center" wrapText="1"/>
    </xf>
    <xf numFmtId="0" fontId="3" fillId="4" borderId="15" xfId="35" applyFont="1" applyFill="1" applyBorder="1" applyAlignment="1">
      <alignment horizontal="center" vertical="center" wrapText="1"/>
      <protection/>
    </xf>
    <xf numFmtId="2" fontId="27" fillId="2" borderId="7" xfId="40" applyNumberFormat="1" applyFont="1" applyFill="1" applyBorder="1" applyAlignment="1">
      <alignment horizontal="center" vertical="center"/>
    </xf>
    <xf numFmtId="173" fontId="27" fillId="2" borderId="7" xfId="40" applyNumberFormat="1" applyFont="1" applyFill="1" applyBorder="1" applyAlignment="1">
      <alignment horizontal="center" vertical="center"/>
    </xf>
    <xf numFmtId="1" fontId="27" fillId="2" borderId="7" xfId="40" applyNumberFormat="1" applyFont="1" applyFill="1" applyBorder="1" applyAlignment="1">
      <alignment horizontal="center" vertical="center"/>
    </xf>
    <xf numFmtId="2" fontId="27" fillId="2" borderId="1" xfId="40" applyNumberFormat="1" applyFont="1" applyFill="1" applyBorder="1" applyAlignment="1">
      <alignment horizontal="center" vertical="center"/>
    </xf>
    <xf numFmtId="1" fontId="27" fillId="2" borderId="1" xfId="40" applyNumberFormat="1" applyFont="1" applyFill="1" applyBorder="1" applyAlignment="1">
      <alignment horizontal="center" vertical="center"/>
    </xf>
    <xf numFmtId="9" fontId="33" fillId="2" borderId="7" xfId="40" applyFont="1" applyFill="1" applyBorder="1" applyAlignment="1">
      <alignment horizontal="center" vertical="center"/>
    </xf>
    <xf numFmtId="9" fontId="33" fillId="2" borderId="6" xfId="40" applyFont="1" applyFill="1" applyBorder="1" applyAlignment="1">
      <alignment horizontal="center" vertical="center"/>
    </xf>
    <xf numFmtId="9" fontId="33" fillId="2" borderId="14" xfId="40" applyFont="1" applyFill="1" applyBorder="1" applyAlignment="1">
      <alignment horizontal="center" vertical="center"/>
    </xf>
    <xf numFmtId="172" fontId="27" fillId="2" borderId="6" xfId="22" applyNumberFormat="1" applyFont="1" applyFill="1" applyBorder="1" applyAlignment="1">
      <alignment horizontal="center" vertical="center"/>
    </xf>
    <xf numFmtId="9" fontId="3" fillId="4" borderId="14" xfId="43" applyNumberFormat="1" applyFont="1" applyFill="1" applyBorder="1" applyAlignment="1">
      <alignment horizontal="center" vertical="center" wrapText="1"/>
    </xf>
    <xf numFmtId="169" fontId="33" fillId="2" borderId="6" xfId="40" applyNumberFormat="1" applyFont="1" applyFill="1" applyBorder="1" applyAlignment="1">
      <alignment horizontal="center" vertical="center"/>
    </xf>
    <xf numFmtId="0" fontId="3" fillId="4" borderId="9" xfId="35" applyFont="1" applyFill="1" applyBorder="1" applyAlignment="1">
      <alignment horizontal="center" vertical="center" wrapText="1"/>
      <protection/>
    </xf>
    <xf numFmtId="10" fontId="33" fillId="2" borderId="7" xfId="40" applyNumberFormat="1" applyFont="1" applyFill="1" applyBorder="1" applyAlignment="1">
      <alignment horizontal="center" vertical="center"/>
    </xf>
    <xf numFmtId="9" fontId="34" fillId="2" borderId="6" xfId="35" applyNumberFormat="1" applyFont="1" applyFill="1" applyBorder="1" applyAlignment="1">
      <alignment horizontal="center" vertical="center" wrapText="1"/>
      <protection/>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9" fontId="28" fillId="2" borderId="1" xfId="40" applyFont="1" applyFill="1" applyBorder="1" applyAlignment="1">
      <alignment horizontal="center" vertical="center"/>
    </xf>
    <xf numFmtId="0" fontId="28" fillId="2" borderId="1" xfId="0" applyFont="1" applyFill="1" applyBorder="1" applyAlignment="1">
      <alignment horizontal="center" vertical="center"/>
    </xf>
    <xf numFmtId="174" fontId="3" fillId="2" borderId="13" xfId="29" applyNumberFormat="1" applyFont="1" applyFill="1" applyBorder="1" applyAlignment="1">
      <alignment horizontal="center" vertical="center" wrapText="1"/>
    </xf>
    <xf numFmtId="2" fontId="28" fillId="2" borderId="1" xfId="0" applyNumberFormat="1" applyFont="1" applyFill="1" applyBorder="1" applyAlignment="1">
      <alignment horizontal="center" vertical="center"/>
    </xf>
    <xf numFmtId="169" fontId="24" fillId="2" borderId="1" xfId="40" applyNumberFormat="1" applyFont="1" applyFill="1" applyBorder="1" applyAlignment="1">
      <alignment horizontal="center" vertical="center"/>
    </xf>
    <xf numFmtId="169" fontId="27" fillId="2" borderId="7" xfId="40" applyNumberFormat="1" applyFont="1" applyFill="1" applyBorder="1" applyAlignment="1">
      <alignment horizontal="center" vertical="center"/>
    </xf>
    <xf numFmtId="169" fontId="27" fillId="2" borderId="1" xfId="40" applyNumberFormat="1" applyFont="1" applyFill="1" applyBorder="1" applyAlignment="1">
      <alignment horizontal="center" vertical="center"/>
    </xf>
    <xf numFmtId="0" fontId="5" fillId="5" borderId="6" xfId="0" applyFont="1" applyFill="1" applyBorder="1" applyAlignment="1">
      <alignment horizontal="center" vertical="center" wrapText="1"/>
    </xf>
    <xf numFmtId="0" fontId="5" fillId="5" borderId="16" xfId="0" applyFont="1" applyFill="1" applyBorder="1" applyAlignment="1">
      <alignment horizontal="center" vertical="center"/>
    </xf>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lignment/>
      <protection/>
    </xf>
    <xf numFmtId="0" fontId="5" fillId="0" borderId="0" xfId="38" applyFont="1" applyBorder="1">
      <alignment/>
      <protection/>
    </xf>
    <xf numFmtId="0" fontId="5" fillId="0" borderId="0" xfId="38" applyFont="1" applyBorder="1" applyAlignment="1">
      <alignment vertical="center" wrapText="1"/>
      <protection/>
    </xf>
    <xf numFmtId="0" fontId="5" fillId="0" borderId="0" xfId="38" applyFont="1" applyBorder="1" applyAlignment="1">
      <alignment wrapText="1"/>
      <protection/>
    </xf>
    <xf numFmtId="0" fontId="5" fillId="0" borderId="0" xfId="38" applyFont="1">
      <alignment/>
      <protection/>
    </xf>
    <xf numFmtId="0" fontId="12" fillId="5" borderId="17" xfId="38" applyFont="1" applyFill="1" applyBorder="1" applyAlignment="1">
      <alignment horizontal="center" vertical="center" wrapText="1"/>
      <protection/>
    </xf>
    <xf numFmtId="0" fontId="12" fillId="5" borderId="18" xfId="38" applyFont="1" applyFill="1" applyBorder="1" applyAlignment="1">
      <alignment horizontal="center" vertical="center" wrapText="1"/>
      <protection/>
    </xf>
    <xf numFmtId="0" fontId="12" fillId="5" borderId="19" xfId="38" applyFont="1" applyFill="1" applyBorder="1" applyAlignment="1">
      <alignment horizontal="center" vertical="center" wrapText="1"/>
      <protection/>
    </xf>
    <xf numFmtId="0" fontId="12" fillId="5" borderId="20" xfId="38" applyFont="1" applyFill="1" applyBorder="1" applyAlignment="1">
      <alignment horizontal="center" vertical="center"/>
      <protection/>
    </xf>
    <xf numFmtId="0" fontId="12" fillId="5" borderId="21" xfId="38" applyFont="1" applyFill="1" applyBorder="1" applyAlignment="1">
      <alignment horizontal="center" vertical="center" wrapText="1"/>
      <protection/>
    </xf>
    <xf numFmtId="0" fontId="10" fillId="0" borderId="0" xfId="48" applyFont="1" applyBorder="1" applyAlignment="1">
      <alignment horizontal="center" vertical="center" wrapText="1"/>
      <protection/>
    </xf>
    <xf numFmtId="0" fontId="5" fillId="0" borderId="0" xfId="38" applyFont="1" applyBorder="1" applyAlignment="1">
      <alignment horizontal="center" vertical="center" wrapText="1"/>
      <protection/>
    </xf>
    <xf numFmtId="0" fontId="10" fillId="0" borderId="0" xfId="48" applyFont="1" applyBorder="1" applyAlignment="1">
      <alignment vertical="center" wrapText="1"/>
      <protection/>
    </xf>
    <xf numFmtId="9" fontId="36" fillId="2" borderId="22" xfId="43" applyFont="1" applyFill="1" applyBorder="1" applyAlignment="1">
      <alignment horizontal="center" vertical="center" wrapText="1"/>
    </xf>
    <xf numFmtId="0" fontId="11" fillId="0" borderId="0" xfId="48" applyFont="1" applyBorder="1" applyAlignment="1">
      <alignment vertical="center" wrapText="1"/>
      <protection/>
    </xf>
    <xf numFmtId="0" fontId="11" fillId="0" borderId="0" xfId="38" applyFont="1" applyBorder="1" applyAlignment="1">
      <alignment vertical="center" wrapText="1"/>
      <protection/>
    </xf>
    <xf numFmtId="3" fontId="36" fillId="2" borderId="23" xfId="38" applyNumberFormat="1" applyFont="1" applyFill="1" applyBorder="1" applyAlignment="1">
      <alignment horizontal="center" vertical="center" wrapText="1"/>
      <protection/>
    </xf>
    <xf numFmtId="9" fontId="36" fillId="2" borderId="23" xfId="43" applyFont="1" applyFill="1" applyBorder="1" applyAlignment="1">
      <alignment horizontal="center" vertical="center" wrapText="1"/>
    </xf>
    <xf numFmtId="3" fontId="36" fillId="2" borderId="24" xfId="38" applyNumberFormat="1" applyFont="1" applyFill="1" applyBorder="1" applyAlignment="1">
      <alignment horizontal="center" vertical="center" wrapText="1"/>
      <protection/>
    </xf>
    <xf numFmtId="173" fontId="36" fillId="2" borderId="25" xfId="43" applyNumberFormat="1" applyFont="1" applyFill="1" applyBorder="1" applyAlignment="1">
      <alignment horizontal="center" vertical="center" wrapText="1"/>
    </xf>
    <xf numFmtId="169" fontId="36" fillId="2" borderId="22" xfId="43" applyNumberFormat="1" applyFont="1" applyFill="1" applyBorder="1" applyAlignment="1">
      <alignment horizontal="center" vertical="center" wrapText="1"/>
    </xf>
    <xf numFmtId="0" fontId="36" fillId="5" borderId="26" xfId="38" applyFont="1" applyFill="1" applyBorder="1" applyAlignment="1">
      <alignment horizontal="center" vertical="center" wrapText="1"/>
      <protection/>
    </xf>
    <xf numFmtId="43" fontId="1" fillId="5" borderId="0" xfId="38" applyNumberFormat="1" applyFill="1" applyBorder="1">
      <alignment/>
      <protection/>
    </xf>
    <xf numFmtId="0" fontId="1" fillId="5" borderId="0" xfId="38" applyFill="1" applyBorder="1">
      <alignment/>
      <protection/>
    </xf>
    <xf numFmtId="0" fontId="1" fillId="5" borderId="0" xfId="38" applyFill="1" applyBorder="1" applyAlignment="1">
      <alignment/>
      <protection/>
    </xf>
    <xf numFmtId="165" fontId="1" fillId="2" borderId="0" xfId="24" applyFont="1" applyFill="1" applyBorder="1"/>
    <xf numFmtId="0" fontId="1" fillId="2" borderId="0" xfId="38" applyFill="1" applyBorder="1">
      <alignment/>
      <protection/>
    </xf>
    <xf numFmtId="0" fontId="1" fillId="2" borderId="0" xfId="38" applyFill="1" applyBorder="1" applyAlignment="1">
      <alignment vertical="center" wrapText="1"/>
      <protection/>
    </xf>
    <xf numFmtId="0" fontId="1" fillId="2" borderId="0" xfId="38" applyFill="1" applyBorder="1" applyAlignment="1">
      <alignment wrapText="1"/>
      <protection/>
    </xf>
    <xf numFmtId="0" fontId="1" fillId="7" borderId="0" xfId="38" applyFill="1" applyBorder="1">
      <alignment/>
      <protection/>
    </xf>
    <xf numFmtId="0" fontId="1" fillId="7" borderId="0" xfId="38" applyFill="1">
      <alignment/>
      <protection/>
    </xf>
    <xf numFmtId="0" fontId="36" fillId="5" borderId="27" xfId="38" applyFont="1" applyFill="1" applyBorder="1" applyAlignment="1">
      <alignment horizontal="center" vertical="center" wrapText="1"/>
      <protection/>
    </xf>
    <xf numFmtId="0" fontId="36" fillId="5" borderId="28" xfId="38" applyFont="1" applyFill="1" applyBorder="1" applyAlignment="1">
      <alignment horizontal="center" vertical="center" wrapText="1"/>
      <protection/>
    </xf>
    <xf numFmtId="0" fontId="1" fillId="5" borderId="3" xfId="38" applyFill="1" applyBorder="1">
      <alignment/>
      <protection/>
    </xf>
    <xf numFmtId="0" fontId="1" fillId="2" borderId="0" xfId="38" applyFill="1">
      <alignment/>
      <protection/>
    </xf>
    <xf numFmtId="176" fontId="1" fillId="2" borderId="0" xfId="38" applyNumberFormat="1" applyFill="1">
      <alignment/>
      <protection/>
    </xf>
    <xf numFmtId="165" fontId="1" fillId="0" borderId="0" xfId="24" applyFont="1" applyBorder="1"/>
    <xf numFmtId="165" fontId="1" fillId="0" borderId="0" xfId="38" applyNumberFormat="1" applyBorder="1">
      <alignment/>
      <protection/>
    </xf>
    <xf numFmtId="0" fontId="1" fillId="0" borderId="0" xfId="38" applyAlignment="1">
      <alignment/>
      <protection/>
    </xf>
    <xf numFmtId="172" fontId="29" fillId="2" borderId="9" xfId="22" applyNumberFormat="1" applyFont="1" applyFill="1" applyBorder="1" applyAlignment="1">
      <alignment horizontal="center" vertical="center"/>
    </xf>
    <xf numFmtId="2" fontId="27" fillId="2" borderId="13" xfId="40" applyNumberFormat="1" applyFont="1" applyFill="1" applyBorder="1" applyAlignment="1">
      <alignment horizontal="center" vertical="center"/>
    </xf>
    <xf numFmtId="172" fontId="29" fillId="2" borderId="12" xfId="22" applyNumberFormat="1" applyFont="1" applyFill="1" applyBorder="1" applyAlignment="1">
      <alignment horizontal="center" vertical="center"/>
    </xf>
    <xf numFmtId="0" fontId="12" fillId="5" borderId="6" xfId="38" applyFont="1" applyFill="1" applyBorder="1" applyAlignment="1">
      <alignment horizontal="center" vertical="center" wrapText="1"/>
      <protection/>
    </xf>
    <xf numFmtId="9" fontId="33" fillId="2" borderId="7" xfId="40" applyNumberFormat="1" applyFont="1" applyFill="1" applyBorder="1" applyAlignment="1">
      <alignment horizontal="center" vertical="center"/>
    </xf>
    <xf numFmtId="10" fontId="33" fillId="2" borderId="6" xfId="35" applyNumberFormat="1" applyFont="1" applyFill="1" applyBorder="1" applyAlignment="1">
      <alignment horizontal="center" vertical="center" wrapText="1"/>
      <protection/>
    </xf>
    <xf numFmtId="2" fontId="33" fillId="2" borderId="7" xfId="40" applyNumberFormat="1" applyFont="1" applyFill="1" applyBorder="1" applyAlignment="1">
      <alignment horizontal="center" vertical="center"/>
    </xf>
    <xf numFmtId="164" fontId="33" fillId="2" borderId="7" xfId="28" applyFont="1" applyFill="1" applyBorder="1" applyAlignment="1">
      <alignment horizontal="center" vertical="center"/>
    </xf>
    <xf numFmtId="177" fontId="28" fillId="2" borderId="1" xfId="28" applyNumberFormat="1" applyFont="1" applyFill="1" applyBorder="1" applyAlignment="1">
      <alignment horizontal="right" vertical="center"/>
    </xf>
    <xf numFmtId="169" fontId="33" fillId="2" borderId="6"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7" fillId="2" borderId="29" xfId="0" applyFont="1" applyFill="1" applyBorder="1" applyAlignment="1">
      <alignment horizontal="center" vertical="center"/>
    </xf>
    <xf numFmtId="0" fontId="7" fillId="2" borderId="11" xfId="0" applyFont="1" applyFill="1" applyBorder="1" applyAlignment="1">
      <alignment horizontal="justify" vertical="center" wrapText="1"/>
    </xf>
    <xf numFmtId="0" fontId="7" fillId="2" borderId="11" xfId="0" applyFont="1" applyFill="1" applyBorder="1" applyAlignment="1">
      <alignment horizontal="center" vertical="center"/>
    </xf>
    <xf numFmtId="0" fontId="7" fillId="2" borderId="17" xfId="0" applyFont="1" applyFill="1" applyBorder="1" applyAlignment="1">
      <alignment horizontal="justify" vertical="center"/>
    </xf>
    <xf numFmtId="0" fontId="7" fillId="2" borderId="17" xfId="0" applyFont="1" applyFill="1" applyBorder="1" applyAlignment="1">
      <alignment horizontal="justify" vertical="center" wrapText="1"/>
    </xf>
    <xf numFmtId="0" fontId="7" fillId="2" borderId="17" xfId="0" applyFont="1" applyFill="1" applyBorder="1" applyAlignment="1">
      <alignment horizontal="center" vertical="center"/>
    </xf>
    <xf numFmtId="9" fontId="7" fillId="2" borderId="17" xfId="40" applyFont="1" applyFill="1" applyBorder="1" applyAlignment="1">
      <alignment horizontal="center" vertical="center"/>
    </xf>
    <xf numFmtId="9" fontId="7" fillId="2" borderId="17" xfId="40" applyFont="1" applyFill="1" applyBorder="1" applyAlignment="1">
      <alignment horizontal="left" vertical="center"/>
    </xf>
    <xf numFmtId="169" fontId="7" fillId="2" borderId="17" xfId="40" applyNumberFormat="1" applyFont="1" applyFill="1" applyBorder="1" applyAlignment="1">
      <alignment vertical="center"/>
    </xf>
    <xf numFmtId="9" fontId="7" fillId="2" borderId="17" xfId="47" applyFont="1" applyFill="1" applyBorder="1" applyAlignment="1">
      <alignment horizontal="center" vertical="center"/>
    </xf>
    <xf numFmtId="172" fontId="7" fillId="2" borderId="17" xfId="22" applyNumberFormat="1" applyFont="1" applyFill="1" applyBorder="1" applyAlignment="1">
      <alignment vertical="center"/>
    </xf>
    <xf numFmtId="172" fontId="7" fillId="2" borderId="17" xfId="22" applyNumberFormat="1" applyFont="1" applyFill="1" applyBorder="1" applyAlignment="1">
      <alignment horizontal="left" vertical="center"/>
    </xf>
    <xf numFmtId="9" fontId="7" fillId="2" borderId="17" xfId="40" applyFont="1" applyFill="1" applyBorder="1" applyAlignment="1">
      <alignment vertical="center"/>
    </xf>
    <xf numFmtId="10" fontId="7" fillId="2" borderId="17" xfId="40" applyNumberFormat="1" applyFont="1" applyFill="1" applyBorder="1" applyAlignment="1">
      <alignment vertical="center"/>
    </xf>
    <xf numFmtId="9" fontId="14" fillId="2" borderId="30" xfId="40" applyFont="1" applyFill="1" applyBorder="1" applyAlignment="1" applyProtection="1">
      <alignment horizontal="left" vertical="center" wrapText="1"/>
      <protection locked="0"/>
    </xf>
    <xf numFmtId="0" fontId="14" fillId="2" borderId="13" xfId="0" applyFont="1" applyFill="1" applyBorder="1" applyAlignment="1" applyProtection="1">
      <alignment horizontal="left" vertical="center" wrapText="1"/>
      <protection locked="0"/>
    </xf>
    <xf numFmtId="9" fontId="14" fillId="2" borderId="13" xfId="40" applyFont="1" applyFill="1" applyBorder="1" applyAlignment="1" applyProtection="1">
      <alignment horizontal="left" vertical="center" wrapText="1"/>
      <protection locked="0"/>
    </xf>
    <xf numFmtId="2" fontId="14" fillId="2" borderId="13" xfId="0" applyNumberFormat="1"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14" fillId="2" borderId="33"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left" vertical="center" wrapText="1"/>
      <protection locked="0"/>
    </xf>
    <xf numFmtId="172" fontId="3" fillId="2" borderId="6" xfId="0" applyNumberFormat="1" applyFont="1" applyFill="1" applyBorder="1" applyAlignment="1">
      <alignment horizontal="center" vertical="center" wrapText="1"/>
    </xf>
    <xf numFmtId="9" fontId="14" fillId="2" borderId="11" xfId="40" applyFont="1" applyFill="1" applyBorder="1" applyAlignment="1" applyProtection="1">
      <alignment horizontal="left" vertical="center" wrapText="1"/>
      <protection locked="0"/>
    </xf>
    <xf numFmtId="37" fontId="29" fillId="2" borderId="0" xfId="0" applyNumberFormat="1" applyFont="1" applyFill="1" applyAlignment="1">
      <alignment horizontal="center" vertical="center"/>
    </xf>
    <xf numFmtId="9" fontId="14" fillId="2" borderId="1" xfId="40" applyFont="1" applyFill="1" applyBorder="1" applyAlignment="1" applyProtection="1">
      <alignment horizontal="left" vertical="center" wrapText="1"/>
      <protection locked="0"/>
    </xf>
    <xf numFmtId="9" fontId="3" fillId="2" borderId="11" xfId="40" applyFont="1" applyFill="1" applyBorder="1" applyAlignment="1">
      <alignment horizontal="center" vertical="center" wrapText="1"/>
    </xf>
    <xf numFmtId="9" fontId="27" fillId="2" borderId="11" xfId="40" applyFont="1" applyFill="1" applyBorder="1" applyAlignment="1">
      <alignment horizontal="center" vertical="center"/>
    </xf>
    <xf numFmtId="9" fontId="1" fillId="2" borderId="11" xfId="40" applyFont="1" applyFill="1" applyBorder="1" applyAlignment="1">
      <alignment horizontal="center" vertical="center" wrapText="1"/>
    </xf>
    <xf numFmtId="37" fontId="29" fillId="2" borderId="1" xfId="0" applyNumberFormat="1" applyFont="1" applyFill="1" applyBorder="1" applyAlignment="1">
      <alignment horizontal="center" vertical="center"/>
    </xf>
    <xf numFmtId="2" fontId="14" fillId="2" borderId="1" xfId="0" applyNumberFormat="1" applyFont="1" applyFill="1" applyBorder="1" applyAlignment="1" applyProtection="1">
      <alignment horizontal="left" vertical="center" wrapText="1"/>
      <protection locked="0"/>
    </xf>
    <xf numFmtId="169" fontId="20" fillId="2" borderId="11" xfId="0" applyNumberFormat="1" applyFont="1" applyFill="1" applyBorder="1" applyAlignment="1">
      <alignment vertical="center"/>
    </xf>
    <xf numFmtId="169" fontId="31" fillId="2" borderId="7" xfId="0" applyNumberFormat="1" applyFont="1" applyFill="1" applyBorder="1" applyAlignment="1">
      <alignment horizontal="center" vertical="center"/>
    </xf>
    <xf numFmtId="169" fontId="31" fillId="2" borderId="34" xfId="0" applyNumberFormat="1" applyFont="1" applyFill="1" applyBorder="1" applyAlignment="1">
      <alignment vertical="center"/>
    </xf>
    <xf numFmtId="169" fontId="20" fillId="2" borderId="6" xfId="0" applyNumberFormat="1" applyFont="1" applyFill="1" applyBorder="1" applyAlignment="1">
      <alignment vertical="center"/>
    </xf>
    <xf numFmtId="169" fontId="31" fillId="2" borderId="6" xfId="0" applyNumberFormat="1" applyFont="1" applyFill="1" applyBorder="1" applyAlignment="1">
      <alignment horizontal="center" vertical="center"/>
    </xf>
    <xf numFmtId="169" fontId="20" fillId="2" borderId="7" xfId="0" applyNumberFormat="1" applyFont="1" applyFill="1" applyBorder="1" applyAlignment="1">
      <alignment vertical="center"/>
    </xf>
    <xf numFmtId="169" fontId="31" fillId="2" borderId="1" xfId="0" applyNumberFormat="1" applyFont="1" applyFill="1" applyBorder="1" applyAlignment="1">
      <alignment horizontal="center" vertical="center"/>
    </xf>
    <xf numFmtId="169" fontId="20" fillId="2" borderId="9" xfId="0" applyNumberFormat="1" applyFont="1" applyFill="1" applyBorder="1" applyAlignment="1">
      <alignment vertical="center"/>
    </xf>
    <xf numFmtId="10" fontId="32" fillId="2" borderId="6" xfId="35" applyNumberFormat="1" applyFont="1" applyFill="1" applyBorder="1" applyAlignment="1">
      <alignment horizontal="center" vertical="center" wrapText="1"/>
      <protection/>
    </xf>
    <xf numFmtId="169" fontId="32" fillId="2" borderId="6" xfId="35" applyNumberFormat="1" applyFont="1" applyFill="1" applyBorder="1" applyAlignment="1">
      <alignment horizontal="center" vertical="center" wrapText="1"/>
      <protection/>
    </xf>
    <xf numFmtId="9" fontId="31" fillId="2" borderId="7" xfId="0" applyNumberFormat="1" applyFont="1" applyFill="1" applyBorder="1" applyAlignment="1">
      <alignment horizontal="center" vertical="center"/>
    </xf>
    <xf numFmtId="169" fontId="32" fillId="2" borderId="6" xfId="35" applyNumberFormat="1" applyFont="1" applyFill="1" applyBorder="1" applyAlignment="1">
      <alignment horizontal="right" vertical="center" wrapText="1"/>
      <protection/>
    </xf>
    <xf numFmtId="9" fontId="32" fillId="2" borderId="6" xfId="35" applyNumberFormat="1" applyFont="1" applyFill="1" applyBorder="1" applyAlignment="1">
      <alignment horizontal="center" vertical="center" wrapText="1"/>
      <protection/>
    </xf>
    <xf numFmtId="169" fontId="31" fillId="2" borderId="1" xfId="0" applyNumberFormat="1" applyFont="1" applyFill="1" applyBorder="1" applyAlignment="1">
      <alignment vertical="center"/>
    </xf>
    <xf numFmtId="169" fontId="32" fillId="2" borderId="6" xfId="35" applyNumberFormat="1" applyFont="1" applyFill="1" applyBorder="1" applyAlignment="1">
      <alignment vertical="center" wrapText="1"/>
      <protection/>
    </xf>
    <xf numFmtId="10" fontId="32" fillId="2" borderId="6" xfId="35" applyNumberFormat="1" applyFont="1" applyFill="1" applyBorder="1" applyAlignment="1">
      <alignment vertical="center" wrapText="1"/>
      <protection/>
    </xf>
    <xf numFmtId="169" fontId="31" fillId="2" borderId="6" xfId="0" applyNumberFormat="1" applyFont="1" applyFill="1" applyBorder="1" applyAlignment="1">
      <alignment horizontal="right" vertical="center"/>
    </xf>
    <xf numFmtId="10" fontId="32" fillId="2" borderId="6" xfId="35" applyNumberFormat="1" applyFont="1" applyFill="1" applyBorder="1" applyAlignment="1">
      <alignment horizontal="right" vertical="center" wrapText="1"/>
      <protection/>
    </xf>
    <xf numFmtId="169" fontId="31" fillId="2" borderId="14" xfId="0" applyNumberFormat="1" applyFont="1" applyFill="1" applyBorder="1" applyAlignment="1">
      <alignment vertical="center"/>
    </xf>
    <xf numFmtId="169" fontId="31" fillId="2" borderId="11" xfId="0" applyNumberFormat="1" applyFont="1" applyFill="1" applyBorder="1" applyAlignment="1">
      <alignment vertical="center"/>
    </xf>
    <xf numFmtId="9" fontId="33" fillId="2" borderId="6" xfId="0" applyNumberFormat="1" applyFont="1" applyFill="1" applyBorder="1" applyAlignment="1">
      <alignment horizontal="center" vertical="center"/>
    </xf>
    <xf numFmtId="1" fontId="21" fillId="2" borderId="7"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wrapText="1"/>
    </xf>
    <xf numFmtId="1" fontId="21" fillId="2" borderId="6" xfId="0" applyNumberFormat="1" applyFont="1" applyFill="1" applyBorder="1" applyAlignment="1">
      <alignment horizontal="center" vertical="center" wrapText="1"/>
    </xf>
    <xf numFmtId="0" fontId="9" fillId="2" borderId="0" xfId="38" applyFont="1" applyFill="1" applyBorder="1" applyAlignment="1">
      <alignment horizontal="center" vertical="center"/>
      <protection/>
    </xf>
    <xf numFmtId="0" fontId="36" fillId="2" borderId="35" xfId="38" applyFont="1" applyFill="1" applyBorder="1" applyAlignment="1">
      <alignment horizontal="left" vertical="center" wrapText="1"/>
      <protection/>
    </xf>
    <xf numFmtId="10" fontId="36" fillId="2" borderId="22" xfId="43" applyNumberFormat="1" applyFont="1" applyFill="1" applyBorder="1" applyAlignment="1">
      <alignment horizontal="center" vertical="center" wrapText="1"/>
    </xf>
    <xf numFmtId="175" fontId="36" fillId="2" borderId="36" xfId="38" applyNumberFormat="1" applyFont="1" applyFill="1" applyBorder="1" applyAlignment="1">
      <alignment horizontal="left" vertical="center" wrapText="1"/>
      <protection/>
    </xf>
    <xf numFmtId="175" fontId="36" fillId="2" borderId="37" xfId="38" applyNumberFormat="1" applyFont="1" applyFill="1" applyBorder="1" applyAlignment="1">
      <alignment vertical="center" wrapText="1"/>
      <protection/>
    </xf>
    <xf numFmtId="0" fontId="36" fillId="2" borderId="38" xfId="38" applyFont="1" applyFill="1" applyBorder="1" applyAlignment="1">
      <alignment horizontal="left" vertical="center" wrapText="1"/>
      <protection/>
    </xf>
    <xf numFmtId="0" fontId="9" fillId="0" borderId="3" xfId="0" applyFont="1" applyFill="1" applyBorder="1" applyAlignment="1">
      <alignment horizontal="right" vertical="center"/>
    </xf>
    <xf numFmtId="0" fontId="6" fillId="0" borderId="3" xfId="0" applyFont="1" applyFill="1" applyBorder="1" applyAlignment="1">
      <alignment horizontal="right" vertical="center"/>
    </xf>
    <xf numFmtId="0" fontId="6" fillId="0" borderId="39" xfId="0" applyFont="1" applyFill="1" applyBorder="1" applyAlignment="1">
      <alignment horizontal="right" vertical="center"/>
    </xf>
    <xf numFmtId="0" fontId="6" fillId="0" borderId="40" xfId="0" applyFont="1" applyFill="1" applyBorder="1" applyAlignment="1">
      <alignment horizontal="right" vertical="center"/>
    </xf>
    <xf numFmtId="0" fontId="26" fillId="0" borderId="41" xfId="0" applyFont="1" applyFill="1" applyBorder="1" applyAlignment="1">
      <alignment horizontal="center"/>
    </xf>
    <xf numFmtId="0" fontId="26" fillId="0" borderId="42" xfId="0" applyFont="1" applyFill="1" applyBorder="1" applyAlignment="1">
      <alignment horizontal="center"/>
    </xf>
    <xf numFmtId="0" fontId="26" fillId="0" borderId="43" xfId="0" applyFont="1" applyFill="1" applyBorder="1" applyAlignment="1">
      <alignment horizontal="center"/>
    </xf>
    <xf numFmtId="0" fontId="26" fillId="0" borderId="4" xfId="0" applyFont="1" applyFill="1" applyBorder="1" applyAlignment="1">
      <alignment horizontal="center"/>
    </xf>
    <xf numFmtId="0" fontId="26" fillId="0" borderId="0" xfId="0" applyFont="1" applyFill="1" applyBorder="1" applyAlignment="1">
      <alignment horizontal="center"/>
    </xf>
    <xf numFmtId="0" fontId="26" fillId="0" borderId="18" xfId="0" applyFont="1" applyFill="1" applyBorder="1" applyAlignment="1">
      <alignment horizontal="center"/>
    </xf>
    <xf numFmtId="0" fontId="5" fillId="5" borderId="2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10" fillId="2" borderId="37" xfId="0" applyFont="1" applyFill="1" applyBorder="1" applyAlignment="1">
      <alignment vertical="center" wrapText="1"/>
    </xf>
    <xf numFmtId="0" fontId="10" fillId="2" borderId="39" xfId="0" applyFont="1" applyFill="1" applyBorder="1" applyAlignment="1">
      <alignment vertical="center" wrapText="1"/>
    </xf>
    <xf numFmtId="0" fontId="10" fillId="2" borderId="40" xfId="0" applyFont="1" applyFill="1" applyBorder="1" applyAlignment="1">
      <alignment vertical="center" wrapText="1"/>
    </xf>
    <xf numFmtId="0" fontId="9" fillId="5" borderId="44"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0" fillId="2" borderId="36" xfId="0" applyFont="1" applyFill="1" applyBorder="1" applyAlignment="1">
      <alignment vertical="center" wrapText="1"/>
    </xf>
    <xf numFmtId="0" fontId="10" fillId="2" borderId="16" xfId="0" applyFont="1" applyFill="1" applyBorder="1" applyAlignment="1">
      <alignment vertical="center" wrapText="1"/>
    </xf>
    <xf numFmtId="0" fontId="10" fillId="2" borderId="47" xfId="0" applyFont="1" applyFill="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2"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44"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23" fillId="0" borderId="48" xfId="0" applyFont="1" applyFill="1" applyBorder="1" applyAlignment="1">
      <alignment horizontal="justify" vertical="center" wrapText="1"/>
    </xf>
    <xf numFmtId="0" fontId="23" fillId="0" borderId="17" xfId="0" applyFont="1" applyFill="1" applyBorder="1" applyAlignment="1">
      <alignment horizontal="justify" vertical="center" wrapText="1"/>
    </xf>
    <xf numFmtId="0" fontId="23" fillId="0" borderId="14" xfId="0" applyFont="1" applyFill="1" applyBorder="1" applyAlignment="1">
      <alignment horizontal="justify" vertical="center" wrapText="1"/>
    </xf>
    <xf numFmtId="0" fontId="23" fillId="0" borderId="49"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3" fillId="0" borderId="15" xfId="0" applyFont="1" applyFill="1" applyBorder="1" applyAlignment="1">
      <alignment horizontal="justify" vertical="center" wrapText="1"/>
    </xf>
    <xf numFmtId="0" fontId="23" fillId="2" borderId="48" xfId="0" applyFont="1" applyFill="1" applyBorder="1" applyAlignment="1">
      <alignment horizontal="justify" vertical="center" wrapText="1"/>
    </xf>
    <xf numFmtId="0" fontId="23" fillId="2" borderId="17" xfId="0" applyFont="1" applyFill="1" applyBorder="1" applyAlignment="1">
      <alignment horizontal="justify" vertical="center" wrapText="1"/>
    </xf>
    <xf numFmtId="0" fontId="23" fillId="2" borderId="14" xfId="0" applyFont="1" applyFill="1" applyBorder="1" applyAlignment="1">
      <alignment horizontal="justify" vertical="center" wrapText="1"/>
    </xf>
    <xf numFmtId="0" fontId="23" fillId="2" borderId="48"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0" fillId="0" borderId="29" xfId="0" applyFill="1" applyBorder="1" applyAlignment="1">
      <alignment horizontal="center"/>
    </xf>
    <xf numFmtId="0" fontId="0" fillId="0" borderId="11" xfId="0" applyFill="1" applyBorder="1" applyAlignment="1">
      <alignment horizontal="center"/>
    </xf>
    <xf numFmtId="0" fontId="0" fillId="0" borderId="44" xfId="0" applyFill="1" applyBorder="1" applyAlignment="1">
      <alignment horizontal="center"/>
    </xf>
    <xf numFmtId="0" fontId="0" fillId="0" borderId="1" xfId="0" applyFill="1" applyBorder="1" applyAlignment="1">
      <alignment horizontal="center"/>
    </xf>
    <xf numFmtId="0" fontId="0" fillId="0" borderId="45" xfId="0" applyFill="1" applyBorder="1" applyAlignment="1">
      <alignment horizontal="center"/>
    </xf>
    <xf numFmtId="0" fontId="0" fillId="0" borderId="6" xfId="0" applyFill="1" applyBorder="1" applyAlignment="1">
      <alignment horizontal="center"/>
    </xf>
    <xf numFmtId="0" fontId="9" fillId="5" borderId="3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50" xfId="0" applyFont="1" applyFill="1" applyBorder="1" applyAlignment="1">
      <alignment horizontal="center" vertical="center" wrapText="1"/>
    </xf>
    <xf numFmtId="0" fontId="9" fillId="5" borderId="51"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6" xfId="0" applyFont="1" applyFill="1" applyBorder="1" applyAlignment="1">
      <alignment horizontal="center"/>
    </xf>
    <xf numFmtId="0" fontId="5" fillId="5" borderId="35"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10" xfId="0" applyFont="1" applyFill="1" applyBorder="1" applyAlignment="1">
      <alignment horizontal="center" vertical="center"/>
    </xf>
    <xf numFmtId="0" fontId="15" fillId="0" borderId="0" xfId="0" applyFont="1" applyFill="1" applyAlignment="1">
      <alignment horizontal="right" vertical="center"/>
    </xf>
    <xf numFmtId="0" fontId="10" fillId="0" borderId="29"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 fillId="2" borderId="1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5" borderId="4"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18"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54" xfId="0" applyFont="1" applyFill="1" applyBorder="1" applyAlignment="1" applyProtection="1">
      <alignment horizontal="center" vertical="center" wrapText="1"/>
      <protection locked="0"/>
    </xf>
    <xf numFmtId="0" fontId="5" fillId="0" borderId="2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9" xfId="0" applyFont="1" applyFill="1" applyBorder="1" applyAlignment="1">
      <alignment horizontal="justify" vertical="center" wrapText="1"/>
    </xf>
    <xf numFmtId="0" fontId="3" fillId="0" borderId="5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1" fillId="2" borderId="29" xfId="0" applyFont="1" applyFill="1" applyBorder="1" applyAlignment="1">
      <alignment horizontal="justify" vertical="center" wrapText="1"/>
    </xf>
    <xf numFmtId="0" fontId="1" fillId="2" borderId="44" xfId="0" applyFont="1" applyFill="1" applyBorder="1" applyAlignment="1">
      <alignment horizontal="justify" vertical="center" wrapText="1"/>
    </xf>
    <xf numFmtId="0" fontId="1" fillId="2" borderId="45" xfId="0" applyFont="1" applyFill="1" applyBorder="1" applyAlignment="1">
      <alignment horizontal="justify" vertical="center" wrapText="1"/>
    </xf>
    <xf numFmtId="0" fontId="23" fillId="2" borderId="48" xfId="0" applyFont="1" applyFill="1" applyBorder="1" applyAlignment="1">
      <alignment horizontal="justify" vertical="top" wrapText="1"/>
    </xf>
    <xf numFmtId="0" fontId="23" fillId="2" borderId="17" xfId="0" applyFont="1" applyFill="1" applyBorder="1" applyAlignment="1">
      <alignment horizontal="justify" vertical="top" wrapText="1"/>
    </xf>
    <xf numFmtId="0" fontId="23" fillId="2" borderId="14" xfId="0" applyFont="1" applyFill="1" applyBorder="1" applyAlignment="1">
      <alignment horizontal="justify" vertical="top" wrapText="1"/>
    </xf>
    <xf numFmtId="0" fontId="1" fillId="2" borderId="4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3" fillId="0" borderId="28" xfId="0" applyFont="1" applyFill="1" applyBorder="1" applyAlignment="1">
      <alignment horizontal="center" vertical="center" wrapText="1"/>
    </xf>
    <xf numFmtId="9" fontId="3" fillId="0" borderId="26" xfId="40" applyFont="1" applyFill="1" applyBorder="1" applyAlignment="1">
      <alignment horizontal="center" vertical="center" wrapText="1"/>
    </xf>
    <xf numFmtId="9" fontId="3" fillId="0" borderId="28" xfId="4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1" fillId="2" borderId="62" xfId="35" applyFont="1" applyFill="1" applyBorder="1" applyAlignment="1">
      <alignment horizontal="justify" vertical="center" wrapText="1"/>
      <protection/>
    </xf>
    <xf numFmtId="0" fontId="11" fillId="2" borderId="40" xfId="35" applyFont="1" applyFill="1" applyBorder="1" applyAlignment="1">
      <alignment horizontal="justify" vertical="center" wrapText="1"/>
      <protection/>
    </xf>
    <xf numFmtId="0" fontId="11" fillId="2" borderId="63" xfId="35" applyFont="1" applyFill="1" applyBorder="1" applyAlignment="1">
      <alignment horizontal="justify" vertical="center" wrapText="1"/>
      <protection/>
    </xf>
    <xf numFmtId="0" fontId="11" fillId="2" borderId="45" xfId="35" applyFont="1" applyFill="1" applyBorder="1" applyAlignment="1">
      <alignment horizontal="justify" vertical="center" wrapText="1"/>
      <protection/>
    </xf>
    <xf numFmtId="0" fontId="12" fillId="4" borderId="35" xfId="35" applyFont="1" applyFill="1" applyBorder="1" applyAlignment="1">
      <alignment horizontal="center" vertical="center" wrapText="1"/>
      <protection/>
    </xf>
    <xf numFmtId="0" fontId="12" fillId="4" borderId="10" xfId="35" applyFont="1" applyFill="1" applyBorder="1" applyAlignment="1">
      <alignment horizontal="center" vertical="center" wrapText="1"/>
      <protection/>
    </xf>
    <xf numFmtId="0" fontId="3" fillId="4" borderId="11" xfId="35" applyFont="1" applyFill="1" applyBorder="1" applyAlignment="1">
      <alignment horizontal="center" vertical="center" wrapText="1"/>
      <protection/>
    </xf>
    <xf numFmtId="0" fontId="3" fillId="4" borderId="22" xfId="35" applyFont="1" applyFill="1" applyBorder="1" applyAlignment="1">
      <alignment horizontal="center" vertical="center" wrapText="1"/>
      <protection/>
    </xf>
    <xf numFmtId="0" fontId="3" fillId="4" borderId="34" xfId="35" applyFont="1" applyFill="1" applyBorder="1" applyAlignment="1">
      <alignment horizontal="center" vertical="center" wrapText="1"/>
      <protection/>
    </xf>
    <xf numFmtId="0" fontId="12" fillId="2" borderId="11"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10" fontId="14" fillId="2" borderId="31" xfId="0" applyNumberFormat="1" applyFont="1" applyFill="1" applyBorder="1" applyAlignment="1" applyProtection="1">
      <alignment horizontal="center" vertical="center" wrapText="1"/>
      <protection locked="0"/>
    </xf>
    <xf numFmtId="10" fontId="14" fillId="2" borderId="33" xfId="0" applyNumberFormat="1" applyFont="1" applyFill="1" applyBorder="1" applyAlignment="1" applyProtection="1">
      <alignment horizontal="center" vertical="center" wrapText="1"/>
      <protection locked="0"/>
    </xf>
    <xf numFmtId="0" fontId="11" fillId="2" borderId="51" xfId="35" applyFont="1" applyFill="1" applyBorder="1" applyAlignment="1">
      <alignment horizontal="justify" vertical="center" wrapText="1"/>
      <protection/>
    </xf>
    <xf numFmtId="0" fontId="12" fillId="2" borderId="7" xfId="0" applyFont="1" applyFill="1" applyBorder="1" applyAlignment="1" applyProtection="1">
      <alignment horizontal="center" vertical="center" wrapText="1"/>
      <protection locked="0"/>
    </xf>
    <xf numFmtId="10" fontId="14" fillId="2" borderId="64" xfId="0" applyNumberFormat="1" applyFont="1" applyFill="1" applyBorder="1" applyAlignment="1" applyProtection="1">
      <alignment horizontal="center" vertical="center" wrapText="1"/>
      <protection locked="0"/>
    </xf>
    <xf numFmtId="0" fontId="11" fillId="0" borderId="56" xfId="35" applyFont="1" applyFill="1" applyBorder="1" applyAlignment="1">
      <alignment horizontal="center" vertical="center" wrapText="1"/>
      <protection/>
    </xf>
    <xf numFmtId="0" fontId="11" fillId="0" borderId="26" xfId="35" applyFont="1" applyFill="1" applyBorder="1" applyAlignment="1">
      <alignment horizontal="center" vertical="center" wrapText="1"/>
      <protection/>
    </xf>
    <xf numFmtId="0" fontId="11" fillId="0" borderId="28" xfId="35" applyFont="1" applyFill="1" applyBorder="1" applyAlignment="1">
      <alignment horizontal="center" vertical="center" wrapText="1"/>
      <protection/>
    </xf>
    <xf numFmtId="0" fontId="11" fillId="2" borderId="29" xfId="35" applyFont="1" applyFill="1" applyBorder="1" applyAlignment="1">
      <alignment horizontal="justify" vertical="center" wrapText="1"/>
      <protection/>
    </xf>
    <xf numFmtId="0" fontId="1" fillId="0" borderId="29" xfId="35" applyBorder="1">
      <alignment/>
      <protection/>
    </xf>
    <xf numFmtId="0" fontId="1" fillId="0" borderId="11" xfId="35" applyBorder="1">
      <alignment/>
      <protection/>
    </xf>
    <xf numFmtId="0" fontId="1" fillId="0" borderId="44" xfId="35" applyBorder="1">
      <alignment/>
      <protection/>
    </xf>
    <xf numFmtId="0" fontId="1" fillId="0" borderId="1" xfId="35" applyBorder="1">
      <alignment/>
      <protection/>
    </xf>
    <xf numFmtId="0" fontId="1" fillId="0" borderId="45" xfId="35" applyBorder="1">
      <alignment/>
      <protection/>
    </xf>
    <xf numFmtId="0" fontId="1" fillId="0" borderId="6" xfId="35" applyBorder="1">
      <alignment/>
      <protection/>
    </xf>
    <xf numFmtId="0" fontId="16" fillId="4" borderId="1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23"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24" xfId="0" applyFont="1" applyFill="1" applyBorder="1" applyAlignment="1">
      <alignment horizontal="center" vertical="center" wrapText="1"/>
    </xf>
    <xf numFmtId="0" fontId="3" fillId="4" borderId="41" xfId="35" applyFont="1" applyFill="1" applyBorder="1" applyAlignment="1">
      <alignment horizontal="center" vertical="center" wrapText="1"/>
      <protection/>
    </xf>
    <xf numFmtId="0" fontId="3" fillId="4" borderId="4" xfId="35" applyFont="1" applyFill="1" applyBorder="1" applyAlignment="1">
      <alignment horizontal="center" vertical="center" wrapText="1"/>
      <protection/>
    </xf>
    <xf numFmtId="0" fontId="3" fillId="4" borderId="9" xfId="35" applyFont="1" applyFill="1" applyBorder="1" applyAlignment="1">
      <alignment horizontal="center" vertical="center" wrapText="1"/>
      <protection/>
    </xf>
    <xf numFmtId="0" fontId="3" fillId="4" borderId="48" xfId="35" applyFont="1" applyFill="1" applyBorder="1" applyAlignment="1">
      <alignment horizontal="center" vertical="center" wrapText="1"/>
      <protection/>
    </xf>
    <xf numFmtId="0" fontId="3" fillId="4" borderId="17" xfId="35" applyFont="1" applyFill="1" applyBorder="1" applyAlignment="1">
      <alignment horizontal="center" vertical="center" wrapText="1"/>
      <protection/>
    </xf>
    <xf numFmtId="0" fontId="11" fillId="2" borderId="55" xfId="35" applyFont="1" applyFill="1" applyBorder="1" applyAlignment="1">
      <alignment horizontal="justify" vertical="center" wrapText="1"/>
      <protection/>
    </xf>
    <xf numFmtId="0" fontId="12" fillId="2" borderId="9" xfId="0" applyFont="1" applyFill="1" applyBorder="1" applyAlignment="1" applyProtection="1">
      <alignment horizontal="center" vertical="center" wrapText="1"/>
      <protection locked="0"/>
    </xf>
    <xf numFmtId="0" fontId="11" fillId="2" borderId="31" xfId="35" applyFont="1" applyFill="1" applyBorder="1" applyAlignment="1">
      <alignment horizontal="justify" vertical="center" wrapText="1"/>
      <protection/>
    </xf>
    <xf numFmtId="0" fontId="11" fillId="2" borderId="33" xfId="35" applyFont="1" applyFill="1" applyBorder="1" applyAlignment="1">
      <alignment horizontal="justify" vertical="center" wrapText="1"/>
      <protection/>
    </xf>
    <xf numFmtId="0" fontId="12" fillId="2" borderId="10" xfId="0" applyFont="1" applyFill="1" applyBorder="1" applyAlignment="1" applyProtection="1">
      <alignment horizontal="center" vertical="center" wrapText="1"/>
      <protection locked="0"/>
    </xf>
    <xf numFmtId="0" fontId="12" fillId="2" borderId="46" xfId="0" applyFont="1" applyFill="1" applyBorder="1" applyAlignment="1" applyProtection="1">
      <alignment horizontal="center" vertical="center" wrapText="1"/>
      <protection locked="0"/>
    </xf>
    <xf numFmtId="0" fontId="11" fillId="2" borderId="56" xfId="35" applyFont="1" applyFill="1" applyBorder="1" applyAlignment="1">
      <alignment horizontal="justify" vertical="center" wrapText="1"/>
      <protection/>
    </xf>
    <xf numFmtId="0" fontId="11" fillId="2" borderId="28" xfId="35" applyFont="1" applyFill="1" applyBorder="1" applyAlignment="1">
      <alignment horizontal="justify" vertical="center" wrapText="1"/>
      <protection/>
    </xf>
    <xf numFmtId="0" fontId="11" fillId="2" borderId="65" xfId="35" applyFont="1" applyFill="1" applyBorder="1" applyAlignment="1">
      <alignment horizontal="center" vertical="center" wrapText="1"/>
      <protection/>
    </xf>
    <xf numFmtId="0" fontId="11" fillId="2" borderId="5" xfId="35" applyFont="1" applyFill="1" applyBorder="1" applyAlignment="1">
      <alignment horizontal="center" vertical="center" wrapText="1"/>
      <protection/>
    </xf>
    <xf numFmtId="0" fontId="11" fillId="0" borderId="65" xfId="35" applyFont="1" applyFill="1" applyBorder="1" applyAlignment="1">
      <alignment horizontal="center" vertical="center" wrapText="1"/>
      <protection/>
    </xf>
    <xf numFmtId="0" fontId="11" fillId="0" borderId="5" xfId="35" applyFont="1" applyFill="1" applyBorder="1" applyAlignment="1">
      <alignment horizontal="center" vertical="center" wrapText="1"/>
      <protection/>
    </xf>
    <xf numFmtId="0" fontId="11" fillId="0" borderId="8" xfId="35" applyFont="1" applyFill="1" applyBorder="1" applyAlignment="1">
      <alignment horizontal="center" vertical="center" wrapText="1"/>
      <protection/>
    </xf>
    <xf numFmtId="10" fontId="14" fillId="2" borderId="66" xfId="0" applyNumberFormat="1" applyFont="1" applyFill="1" applyBorder="1" applyAlignment="1" applyProtection="1">
      <alignment horizontal="center" vertical="center" wrapText="1"/>
      <protection locked="0"/>
    </xf>
    <xf numFmtId="10" fontId="14" fillId="2" borderId="67" xfId="0" applyNumberFormat="1" applyFont="1" applyFill="1" applyBorder="1" applyAlignment="1" applyProtection="1">
      <alignment horizontal="center" vertical="center" wrapText="1"/>
      <protection locked="0"/>
    </xf>
    <xf numFmtId="0" fontId="11" fillId="2" borderId="40" xfId="35" applyFont="1" applyFill="1" applyBorder="1" applyAlignment="1">
      <alignment horizontal="justify" vertical="center"/>
      <protection/>
    </xf>
    <xf numFmtId="0" fontId="11" fillId="2" borderId="56" xfId="35" applyFont="1" applyFill="1" applyBorder="1" applyAlignment="1">
      <alignment vertical="center" wrapText="1"/>
      <protection/>
    </xf>
    <xf numFmtId="0" fontId="11" fillId="2" borderId="28" xfId="35" applyFont="1" applyFill="1" applyBorder="1" applyAlignment="1">
      <alignment vertical="center" wrapText="1"/>
      <protection/>
    </xf>
    <xf numFmtId="0" fontId="11" fillId="2" borderId="68" xfId="35" applyFont="1" applyFill="1" applyBorder="1" applyAlignment="1">
      <alignment horizontal="justify" vertical="center" wrapText="1"/>
      <protection/>
    </xf>
    <xf numFmtId="10" fontId="13" fillId="2" borderId="56" xfId="0" applyNumberFormat="1" applyFont="1" applyFill="1" applyBorder="1" applyAlignment="1" applyProtection="1">
      <alignment horizontal="center" vertical="center" wrapText="1"/>
      <protection locked="0"/>
    </xf>
    <xf numFmtId="10" fontId="13" fillId="2" borderId="26" xfId="0" applyNumberFormat="1" applyFont="1" applyFill="1" applyBorder="1" applyAlignment="1" applyProtection="1">
      <alignment horizontal="center" vertical="center" wrapText="1"/>
      <protection locked="0"/>
    </xf>
    <xf numFmtId="10" fontId="13" fillId="2" borderId="28" xfId="0" applyNumberFormat="1" applyFont="1" applyFill="1" applyBorder="1" applyAlignment="1" applyProtection="1">
      <alignment horizontal="center" vertical="center" wrapText="1"/>
      <protection locked="0"/>
    </xf>
    <xf numFmtId="0" fontId="11" fillId="2" borderId="51" xfId="35" applyFont="1" applyFill="1" applyBorder="1" applyAlignment="1">
      <alignment horizontal="justify" vertical="top" wrapText="1"/>
      <protection/>
    </xf>
    <xf numFmtId="0" fontId="11" fillId="2" borderId="40" xfId="35" applyFont="1" applyFill="1" applyBorder="1" applyAlignment="1">
      <alignment horizontal="justify" vertical="top"/>
      <protection/>
    </xf>
    <xf numFmtId="0" fontId="11" fillId="2" borderId="1" xfId="35" applyFont="1" applyFill="1" applyBorder="1" applyAlignment="1">
      <alignment horizontal="justify" vertical="center" wrapText="1"/>
      <protection/>
    </xf>
    <xf numFmtId="0" fontId="11" fillId="0" borderId="52" xfId="35" applyFont="1" applyFill="1" applyBorder="1" applyAlignment="1">
      <alignment horizontal="center" vertical="center" wrapText="1"/>
      <protection/>
    </xf>
    <xf numFmtId="0" fontId="11" fillId="0" borderId="20" xfId="35" applyFont="1" applyFill="1" applyBorder="1" applyAlignment="1">
      <alignment horizontal="center" vertical="center" wrapText="1"/>
      <protection/>
    </xf>
    <xf numFmtId="0" fontId="11" fillId="0" borderId="53" xfId="35" applyFont="1" applyFill="1" applyBorder="1" applyAlignment="1">
      <alignment horizontal="center" vertical="center" wrapText="1"/>
      <protection/>
    </xf>
    <xf numFmtId="0" fontId="11" fillId="2" borderId="49" xfId="35" applyFont="1" applyFill="1" applyBorder="1" applyAlignment="1">
      <alignment horizontal="center" vertical="center" wrapText="1"/>
      <protection/>
    </xf>
    <xf numFmtId="0" fontId="11" fillId="2" borderId="21" xfId="35" applyFont="1" applyFill="1" applyBorder="1" applyAlignment="1">
      <alignment horizontal="center" vertical="center" wrapText="1"/>
      <protection/>
    </xf>
    <xf numFmtId="0" fontId="11" fillId="2" borderId="15" xfId="35" applyFont="1" applyFill="1" applyBorder="1" applyAlignment="1">
      <alignment horizontal="center" vertical="center" wrapText="1"/>
      <protection/>
    </xf>
    <xf numFmtId="0" fontId="3" fillId="4" borderId="53" xfId="35" applyFont="1" applyFill="1" applyBorder="1" applyAlignment="1">
      <alignment horizontal="center" vertical="center" wrapText="1"/>
      <protection/>
    </xf>
    <xf numFmtId="0" fontId="3" fillId="4" borderId="14" xfId="35" applyFont="1" applyFill="1" applyBorder="1" applyAlignment="1">
      <alignment horizontal="center" vertical="center" wrapText="1"/>
      <protection/>
    </xf>
    <xf numFmtId="10" fontId="11" fillId="2" borderId="56" xfId="0" applyNumberFormat="1" applyFont="1" applyFill="1" applyBorder="1" applyAlignment="1" applyProtection="1">
      <alignment horizontal="left" vertical="center" wrapText="1"/>
      <protection locked="0"/>
    </xf>
    <xf numFmtId="10" fontId="11" fillId="2" borderId="26" xfId="0" applyNumberFormat="1" applyFont="1" applyFill="1" applyBorder="1" applyAlignment="1" applyProtection="1">
      <alignment horizontal="left" vertical="center" wrapText="1"/>
      <protection locked="0"/>
    </xf>
    <xf numFmtId="0" fontId="11" fillId="2" borderId="56" xfId="35" applyFont="1" applyFill="1" applyBorder="1" applyAlignment="1">
      <alignment horizontal="left" vertical="center" wrapText="1"/>
      <protection/>
    </xf>
    <xf numFmtId="0" fontId="11" fillId="2" borderId="28" xfId="35" applyFont="1" applyFill="1" applyBorder="1" applyAlignment="1">
      <alignment horizontal="left" vertical="center"/>
      <protection/>
    </xf>
    <xf numFmtId="0" fontId="11" fillId="2" borderId="56" xfId="35" applyFont="1" applyFill="1" applyBorder="1" applyAlignment="1">
      <alignment horizontal="left" vertical="top" wrapText="1"/>
      <protection/>
    </xf>
    <xf numFmtId="0" fontId="11" fillId="2" borderId="28" xfId="35" applyFont="1" applyFill="1" applyBorder="1" applyAlignment="1">
      <alignment horizontal="left" vertical="top" wrapText="1"/>
      <protection/>
    </xf>
    <xf numFmtId="0" fontId="11" fillId="2" borderId="28" xfId="35" applyFont="1" applyFill="1" applyBorder="1" applyAlignment="1">
      <alignment horizontal="left" vertical="top"/>
      <protection/>
    </xf>
    <xf numFmtId="0" fontId="11" fillId="2" borderId="31" xfId="35" applyFont="1" applyFill="1" applyBorder="1" applyAlignment="1">
      <alignment horizontal="justify" vertical="top" wrapText="1"/>
      <protection/>
    </xf>
    <xf numFmtId="0" fontId="11" fillId="2" borderId="33" xfId="35" applyFont="1" applyFill="1" applyBorder="1" applyAlignment="1">
      <alignment horizontal="justify" vertical="top" wrapText="1"/>
      <protection/>
    </xf>
    <xf numFmtId="0" fontId="12" fillId="2" borderId="48"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1" fillId="2" borderId="52" xfId="35" applyFont="1" applyFill="1" applyBorder="1" applyAlignment="1">
      <alignment horizontal="center" vertical="center" wrapText="1"/>
      <protection/>
    </xf>
    <xf numFmtId="0" fontId="11" fillId="2" borderId="53" xfId="35" applyFont="1" applyFill="1" applyBorder="1" applyAlignment="1">
      <alignment horizontal="center" vertical="center" wrapText="1"/>
      <protection/>
    </xf>
    <xf numFmtId="10" fontId="14" fillId="2" borderId="56" xfId="0" applyNumberFormat="1" applyFont="1" applyFill="1" applyBorder="1" applyAlignment="1" applyProtection="1">
      <alignment horizontal="center" vertical="center" wrapText="1"/>
      <protection locked="0"/>
    </xf>
    <xf numFmtId="10" fontId="14" fillId="2" borderId="28" xfId="0" applyNumberFormat="1" applyFont="1" applyFill="1" applyBorder="1" applyAlignment="1" applyProtection="1">
      <alignment horizontal="center" vertical="center" wrapText="1"/>
      <protection locked="0"/>
    </xf>
    <xf numFmtId="0" fontId="10" fillId="2" borderId="0" xfId="38" applyFont="1" applyFill="1" applyAlignment="1">
      <alignment horizontal="right"/>
      <protection/>
    </xf>
    <xf numFmtId="1" fontId="21" fillId="2" borderId="7"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wrapText="1"/>
    </xf>
    <xf numFmtId="1" fontId="21" fillId="2" borderId="6" xfId="0" applyNumberFormat="1" applyFont="1" applyFill="1" applyBorder="1" applyAlignment="1">
      <alignment horizontal="center" vertical="center" wrapText="1"/>
    </xf>
    <xf numFmtId="1" fontId="21" fillId="2" borderId="11" xfId="0" applyNumberFormat="1" applyFont="1" applyFill="1" applyBorder="1" applyAlignment="1">
      <alignment horizontal="center" vertical="center" wrapText="1"/>
    </xf>
    <xf numFmtId="0" fontId="12" fillId="5" borderId="41" xfId="38" applyFont="1" applyFill="1" applyBorder="1" applyAlignment="1">
      <alignment horizontal="center" vertical="center" wrapText="1"/>
      <protection/>
    </xf>
    <xf numFmtId="0" fontId="12" fillId="5" borderId="0" xfId="38" applyFont="1" applyFill="1" applyBorder="1" applyAlignment="1">
      <alignment horizontal="center" vertical="center" wrapText="1"/>
      <protection/>
    </xf>
    <xf numFmtId="0" fontId="12" fillId="5" borderId="5" xfId="38" applyFont="1" applyFill="1" applyBorder="1" applyAlignment="1">
      <alignment horizontal="center" vertical="center" wrapText="1"/>
      <protection/>
    </xf>
    <xf numFmtId="0" fontId="12" fillId="5" borderId="4" xfId="38" applyFont="1" applyFill="1" applyBorder="1" applyAlignment="1">
      <alignment horizontal="center" vertical="center" wrapText="1"/>
      <protection/>
    </xf>
    <xf numFmtId="0" fontId="12" fillId="5" borderId="2" xfId="38" applyFont="1" applyFill="1" applyBorder="1" applyAlignment="1">
      <alignment horizontal="center" vertical="center" wrapText="1"/>
      <protection/>
    </xf>
    <xf numFmtId="0" fontId="12" fillId="5" borderId="3" xfId="38" applyFont="1" applyFill="1" applyBorder="1" applyAlignment="1">
      <alignment horizontal="center" vertical="center" wrapText="1"/>
      <protection/>
    </xf>
    <xf numFmtId="0" fontId="12" fillId="5" borderId="8" xfId="38" applyFont="1" applyFill="1" applyBorder="1" applyAlignment="1">
      <alignment horizontal="center" vertical="center" wrapText="1"/>
      <protection/>
    </xf>
    <xf numFmtId="0" fontId="3" fillId="5" borderId="3" xfId="38" applyFont="1" applyFill="1" applyBorder="1" applyAlignment="1">
      <alignment horizontal="right"/>
      <protection/>
    </xf>
    <xf numFmtId="0" fontId="9" fillId="2" borderId="0" xfId="38" applyFont="1" applyFill="1" applyBorder="1" applyAlignment="1">
      <alignment horizontal="center" vertical="center"/>
      <protection/>
    </xf>
    <xf numFmtId="0" fontId="21" fillId="2" borderId="7"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36" fillId="2" borderId="4" xfId="38" applyFont="1" applyFill="1" applyBorder="1" applyAlignment="1">
      <alignment horizontal="center" vertical="center" wrapText="1"/>
      <protection/>
    </xf>
    <xf numFmtId="0" fontId="36" fillId="2" borderId="63" xfId="38" applyFont="1" applyFill="1" applyBorder="1" applyAlignment="1">
      <alignment horizontal="center" vertical="center" wrapText="1"/>
      <protection/>
    </xf>
    <xf numFmtId="0" fontId="36" fillId="2" borderId="44" xfId="38" applyFont="1" applyFill="1" applyBorder="1" applyAlignment="1">
      <alignment horizontal="center" vertical="center" wrapText="1"/>
      <protection/>
    </xf>
    <xf numFmtId="0" fontId="36" fillId="2" borderId="45" xfId="38" applyFont="1" applyFill="1" applyBorder="1" applyAlignment="1">
      <alignment horizontal="center" vertical="center" wrapText="1"/>
      <protection/>
    </xf>
    <xf numFmtId="0" fontId="36" fillId="2" borderId="11" xfId="38" applyFont="1" applyFill="1" applyBorder="1" applyAlignment="1">
      <alignment horizontal="center" vertical="center" wrapText="1"/>
      <protection/>
    </xf>
    <xf numFmtId="0" fontId="36" fillId="2" borderId="1" xfId="38" applyFont="1" applyFill="1" applyBorder="1" applyAlignment="1">
      <alignment horizontal="center" vertical="center" wrapText="1"/>
      <protection/>
    </xf>
    <xf numFmtId="0" fontId="36" fillId="2" borderId="6" xfId="38" applyFont="1" applyFill="1" applyBorder="1" applyAlignment="1">
      <alignment horizontal="center" vertical="center" wrapText="1"/>
      <protection/>
    </xf>
    <xf numFmtId="0" fontId="36" fillId="2" borderId="7" xfId="38" applyFont="1" applyFill="1" applyBorder="1" applyAlignment="1">
      <alignment horizontal="center" vertical="center" wrapText="1"/>
      <protection/>
    </xf>
    <xf numFmtId="0" fontId="11" fillId="2" borderId="63" xfId="38" applyFont="1" applyFill="1" applyBorder="1" applyAlignment="1">
      <alignment horizontal="center" vertical="center" wrapText="1"/>
      <protection/>
    </xf>
    <xf numFmtId="0" fontId="11" fillId="2" borderId="44" xfId="38" applyFont="1" applyFill="1" applyBorder="1" applyAlignment="1">
      <alignment horizontal="center" vertical="center" wrapText="1"/>
      <protection/>
    </xf>
    <xf numFmtId="0" fontId="11" fillId="2" borderId="45" xfId="38" applyFont="1" applyFill="1" applyBorder="1" applyAlignment="1">
      <alignment horizontal="center" vertical="center" wrapText="1"/>
      <protection/>
    </xf>
    <xf numFmtId="0" fontId="36" fillId="2" borderId="29" xfId="38" applyFont="1" applyFill="1" applyBorder="1" applyAlignment="1">
      <alignment horizontal="center" vertical="center" wrapText="1"/>
      <protection/>
    </xf>
    <xf numFmtId="0" fontId="21" fillId="2" borderId="30"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12" fillId="5" borderId="56" xfId="38" applyFont="1" applyFill="1" applyBorder="1" applyAlignment="1">
      <alignment horizontal="center" vertical="center" wrapText="1"/>
      <protection/>
    </xf>
    <xf numFmtId="0" fontId="12" fillId="5" borderId="26" xfId="38" applyFont="1" applyFill="1" applyBorder="1" applyAlignment="1">
      <alignment horizontal="center" vertical="center" wrapText="1"/>
      <protection/>
    </xf>
    <xf numFmtId="0" fontId="12" fillId="5" borderId="35" xfId="38" applyFont="1" applyFill="1" applyBorder="1" applyAlignment="1">
      <alignment horizontal="center" vertical="center" wrapText="1"/>
      <protection/>
    </xf>
    <xf numFmtId="0" fontId="12" fillId="5" borderId="9" xfId="38" applyFont="1" applyFill="1" applyBorder="1" applyAlignment="1">
      <alignment horizontal="center" vertical="center" wrapText="1"/>
      <protection/>
    </xf>
    <xf numFmtId="0" fontId="12" fillId="5" borderId="69" xfId="38" applyFont="1" applyFill="1" applyBorder="1" applyAlignment="1">
      <alignment horizontal="center" vertical="center" wrapText="1"/>
      <protection/>
    </xf>
    <xf numFmtId="0" fontId="1" fillId="0" borderId="41" xfId="38" applyBorder="1" applyAlignment="1">
      <alignment horizontal="center"/>
      <protection/>
    </xf>
    <xf numFmtId="0" fontId="1" fillId="0" borderId="42" xfId="38" applyBorder="1" applyAlignment="1">
      <alignment horizontal="center"/>
      <protection/>
    </xf>
    <xf numFmtId="0" fontId="1" fillId="0" borderId="43" xfId="38" applyBorder="1" applyAlignment="1">
      <alignment horizontal="center"/>
      <protection/>
    </xf>
    <xf numFmtId="0" fontId="1" fillId="0" borderId="4" xfId="38" applyBorder="1" applyAlignment="1">
      <alignment horizontal="center"/>
      <protection/>
    </xf>
    <xf numFmtId="0" fontId="1" fillId="0" borderId="0" xfId="38" applyBorder="1" applyAlignment="1">
      <alignment horizontal="center"/>
      <protection/>
    </xf>
    <xf numFmtId="0" fontId="1" fillId="0" borderId="18" xfId="38" applyBorder="1" applyAlignment="1">
      <alignment horizontal="center"/>
      <protection/>
    </xf>
    <xf numFmtId="0" fontId="35" fillId="5" borderId="35" xfId="38" applyFont="1" applyFill="1" applyBorder="1" applyAlignment="1">
      <alignment horizontal="center" vertical="center" wrapText="1"/>
      <protection/>
    </xf>
    <xf numFmtId="0" fontId="35" fillId="5" borderId="50" xfId="38" applyFont="1" applyFill="1" applyBorder="1" applyAlignment="1">
      <alignment horizontal="center" vertical="center" wrapText="1"/>
      <protection/>
    </xf>
    <xf numFmtId="0" fontId="35" fillId="5" borderId="36" xfId="38" applyFont="1" applyFill="1" applyBorder="1" applyAlignment="1">
      <alignment horizontal="center" vertical="center" wrapText="1"/>
      <protection/>
    </xf>
    <xf numFmtId="0" fontId="35" fillId="5" borderId="16" xfId="38" applyFont="1" applyFill="1" applyBorder="1" applyAlignment="1">
      <alignment horizontal="center" vertical="center" wrapText="1"/>
      <protection/>
    </xf>
    <xf numFmtId="0" fontId="24" fillId="5" borderId="36" xfId="38" applyFont="1" applyFill="1" applyBorder="1" applyAlignment="1">
      <alignment horizontal="center" vertical="center" wrapText="1"/>
      <protection/>
    </xf>
    <xf numFmtId="0" fontId="24" fillId="5" borderId="16" xfId="38" applyFont="1" applyFill="1" applyBorder="1" applyAlignment="1">
      <alignment horizontal="center" vertical="center" wrapText="1"/>
      <protection/>
    </xf>
    <xf numFmtId="0" fontId="24" fillId="5" borderId="1" xfId="38" applyFont="1" applyFill="1" applyBorder="1" applyAlignment="1">
      <alignment horizontal="center" vertical="center" wrapText="1"/>
      <protection/>
    </xf>
    <xf numFmtId="0" fontId="24" fillId="5" borderId="37" xfId="38" applyFont="1" applyFill="1" applyBorder="1" applyAlignment="1">
      <alignment horizontal="center" vertical="center" wrapText="1"/>
      <protection/>
    </xf>
    <xf numFmtId="0" fontId="24" fillId="5" borderId="39" xfId="38" applyFont="1" applyFill="1" applyBorder="1" applyAlignment="1">
      <alignment horizontal="center" vertical="center" wrapText="1"/>
      <protection/>
    </xf>
  </cellXfs>
  <cellStyles count="3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 name="Normal_573_2009_ Actualizado 22_12_2009"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1</xdr:row>
      <xdr:rowOff>333375</xdr:rowOff>
    </xdr:from>
    <xdr:to>
      <xdr:col>4</xdr:col>
      <xdr:colOff>1724025</xdr:colOff>
      <xdr:row>4</xdr:row>
      <xdr:rowOff>66675</xdr:rowOff>
    </xdr:to>
    <xdr:pic>
      <xdr:nvPicPr>
        <xdr:cNvPr id="15579" name="Picture 110"/>
        <xdr:cNvPicPr preferRelativeResize="1">
          <a:picLocks noChangeAspect="1"/>
        </xdr:cNvPicPr>
      </xdr:nvPicPr>
      <xdr:blipFill>
        <a:blip r:embed="rId1"/>
        <a:stretch>
          <a:fillRect/>
        </a:stretch>
      </xdr:blipFill>
      <xdr:spPr bwMode="auto">
        <a:xfrm>
          <a:off x="1971675" y="600075"/>
          <a:ext cx="2914650"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0</xdr:row>
      <xdr:rowOff>276225</xdr:rowOff>
    </xdr:from>
    <xdr:to>
      <xdr:col>3</xdr:col>
      <xdr:colOff>180975</xdr:colOff>
      <xdr:row>3</xdr:row>
      <xdr:rowOff>28575</xdr:rowOff>
    </xdr:to>
    <xdr:pic>
      <xdr:nvPicPr>
        <xdr:cNvPr id="9967" name="Imagen 2"/>
        <xdr:cNvPicPr preferRelativeResize="1">
          <a:picLocks noChangeAspect="1"/>
        </xdr:cNvPicPr>
      </xdr:nvPicPr>
      <xdr:blipFill>
        <a:blip r:embed="rId1"/>
        <a:stretch>
          <a:fillRect/>
        </a:stretch>
      </xdr:blipFill>
      <xdr:spPr bwMode="auto">
        <a:xfrm>
          <a:off x="2476500" y="276225"/>
          <a:ext cx="1362075" cy="103822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238125</xdr:rowOff>
    </xdr:from>
    <xdr:to>
      <xdr:col>1</xdr:col>
      <xdr:colOff>438150</xdr:colOff>
      <xdr:row>2</xdr:row>
      <xdr:rowOff>104775</xdr:rowOff>
    </xdr:to>
    <xdr:pic>
      <xdr:nvPicPr>
        <xdr:cNvPr id="2" name="Imagen 2"/>
        <xdr:cNvPicPr preferRelativeResize="1">
          <a:picLocks noChangeAspect="1"/>
        </xdr:cNvPicPr>
      </xdr:nvPicPr>
      <xdr:blipFill>
        <a:blip r:embed="rId1"/>
        <a:stretch>
          <a:fillRect/>
        </a:stretch>
      </xdr:blipFill>
      <xdr:spPr bwMode="auto">
        <a:xfrm>
          <a:off x="438150" y="238125"/>
          <a:ext cx="819150" cy="66675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876300</xdr:colOff>
      <xdr:row>0</xdr:row>
      <xdr:rowOff>0</xdr:rowOff>
    </xdr:from>
    <xdr:to>
      <xdr:col>1</xdr:col>
      <xdr:colOff>1695450</xdr:colOff>
      <xdr:row>3</xdr:row>
      <xdr:rowOff>123825</xdr:rowOff>
    </xdr:to>
    <xdr:pic>
      <xdr:nvPicPr>
        <xdr:cNvPr id="2" name="1 Imagen"/>
        <xdr:cNvPicPr preferRelativeResize="1">
          <a:picLocks noChangeAspect="1"/>
        </xdr:cNvPicPr>
      </xdr:nvPicPr>
      <xdr:blipFill>
        <a:blip r:embed="rId1"/>
        <a:stretch>
          <a:fillRect/>
        </a:stretch>
      </xdr:blipFill>
      <xdr:spPr>
        <a:xfrm>
          <a:off x="1457325" y="0"/>
          <a:ext cx="819150" cy="6953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vmlDrawing" Target="../drawings/vmlDrawing6.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7.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5"/>
  <sheetViews>
    <sheetView view="pageBreakPreview" zoomScale="60" workbookViewId="0" topLeftCell="A11">
      <selection activeCell="A14" sqref="A14"/>
    </sheetView>
  </sheetViews>
  <sheetFormatPr defaultColWidth="11.421875" defaultRowHeight="15"/>
  <cols>
    <col min="1" max="2" width="8.8515625" style="1" customWidth="1"/>
    <col min="3" max="3" width="20.8515625" style="1" customWidth="1"/>
    <col min="4" max="4" width="8.8515625" style="1" customWidth="1"/>
    <col min="5" max="5" width="27.140625" style="1" customWidth="1"/>
    <col min="6" max="6" width="7.57421875" style="1" hidden="1" customWidth="1"/>
    <col min="7" max="7" width="14.28125" style="1" hidden="1" customWidth="1"/>
    <col min="8" max="8" width="12.8515625" style="1" hidden="1" customWidth="1"/>
    <col min="9" max="9" width="13.28125" style="1" hidden="1" customWidth="1"/>
    <col min="10" max="10" width="13.57421875" style="22" hidden="1" customWidth="1"/>
    <col min="11" max="11" width="21.57421875" style="30" hidden="1" customWidth="1"/>
    <col min="12" max="12" width="19.8515625" style="29" hidden="1" customWidth="1"/>
    <col min="13" max="13" width="19.8515625" style="22" hidden="1" customWidth="1"/>
    <col min="14" max="14" width="19.00390625" style="30" hidden="1" customWidth="1"/>
    <col min="15" max="15" width="24.7109375" style="30" hidden="1" customWidth="1"/>
    <col min="16" max="19" width="19.8515625" style="29" hidden="1" customWidth="1"/>
    <col min="20" max="20" width="15.57421875" style="30" hidden="1" customWidth="1"/>
    <col min="21" max="21" width="24.7109375" style="30" hidden="1" customWidth="1"/>
    <col min="22" max="22" width="15.8515625" style="29" hidden="1" customWidth="1"/>
    <col min="23" max="25" width="19.8515625" style="29" hidden="1" customWidth="1"/>
    <col min="26" max="26" width="12.7109375" style="30" hidden="1" customWidth="1"/>
    <col min="27" max="27" width="24.8515625" style="30" hidden="1" customWidth="1"/>
    <col min="28" max="31" width="19.8515625" style="29" hidden="1" customWidth="1"/>
    <col min="32" max="32" width="15.140625" style="30" hidden="1" customWidth="1"/>
    <col min="33" max="33" width="25.57421875" style="30" hidden="1" customWidth="1"/>
    <col min="34" max="37" width="19.8515625" style="30" hidden="1" customWidth="1"/>
    <col min="38" max="38" width="15.28125" style="30" hidden="1" customWidth="1"/>
    <col min="39" max="39" width="12.8515625" style="1" customWidth="1"/>
    <col min="40" max="40" width="16.57421875" style="1" customWidth="1"/>
    <col min="41" max="41" width="12.8515625" style="1" customWidth="1"/>
    <col min="42" max="42" width="14.28125" style="1" customWidth="1"/>
    <col min="43" max="43" width="13.140625" style="1" customWidth="1"/>
    <col min="44" max="44" width="12.28125" style="1" customWidth="1"/>
    <col min="45" max="45" width="89.8515625" style="1" customWidth="1"/>
    <col min="46" max="47" width="69.7109375" style="1" customWidth="1"/>
    <col min="48" max="49" width="69.7109375" style="1" hidden="1" customWidth="1"/>
    <col min="50" max="50" width="11.421875" style="1" customWidth="1"/>
    <col min="51" max="51" width="56.57421875" style="1" customWidth="1"/>
    <col min="52" max="16384" width="11.421875" style="1" customWidth="1"/>
  </cols>
  <sheetData>
    <row r="1" spans="1:49" ht="21" customHeight="1" thickBot="1">
      <c r="A1" s="4"/>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c r="A2" s="249"/>
      <c r="B2" s="250"/>
      <c r="C2" s="250"/>
      <c r="D2" s="250"/>
      <c r="E2" s="250"/>
      <c r="F2" s="250"/>
      <c r="G2" s="251"/>
      <c r="H2" s="258" t="s">
        <v>0</v>
      </c>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9"/>
    </row>
    <row r="3" spans="1:49" ht="28.5" customHeight="1">
      <c r="A3" s="252"/>
      <c r="B3" s="253"/>
      <c r="C3" s="253"/>
      <c r="D3" s="253"/>
      <c r="E3" s="253"/>
      <c r="F3" s="253"/>
      <c r="G3" s="254"/>
      <c r="H3" s="260" t="s">
        <v>84</v>
      </c>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1"/>
    </row>
    <row r="4" spans="1:49" ht="27.75" customHeight="1">
      <c r="A4" s="252"/>
      <c r="B4" s="253"/>
      <c r="C4" s="253"/>
      <c r="D4" s="253"/>
      <c r="E4" s="253"/>
      <c r="F4" s="253"/>
      <c r="G4" s="254"/>
      <c r="H4" s="260" t="s">
        <v>1</v>
      </c>
      <c r="I4" s="260"/>
      <c r="J4" s="260"/>
      <c r="K4" s="260"/>
      <c r="L4" s="260"/>
      <c r="M4" s="260"/>
      <c r="N4" s="260"/>
      <c r="O4" s="260"/>
      <c r="P4" s="260"/>
      <c r="Q4" s="260"/>
      <c r="R4" s="260"/>
      <c r="S4" s="260" t="s">
        <v>85</v>
      </c>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1"/>
    </row>
    <row r="5" spans="1:49" ht="26.25" customHeight="1">
      <c r="A5" s="252"/>
      <c r="B5" s="253"/>
      <c r="C5" s="253"/>
      <c r="D5" s="253"/>
      <c r="E5" s="253"/>
      <c r="F5" s="253"/>
      <c r="G5" s="254"/>
      <c r="H5" s="260" t="s">
        <v>3</v>
      </c>
      <c r="I5" s="260"/>
      <c r="J5" s="260"/>
      <c r="K5" s="260"/>
      <c r="L5" s="260"/>
      <c r="M5" s="260"/>
      <c r="N5" s="260"/>
      <c r="O5" s="260"/>
      <c r="P5" s="260"/>
      <c r="Q5" s="260"/>
      <c r="R5" s="260"/>
      <c r="S5" s="260" t="s">
        <v>86</v>
      </c>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1"/>
    </row>
    <row r="6" spans="1:49" ht="15.75">
      <c r="A6" s="38"/>
      <c r="B6" s="39"/>
      <c r="C6" s="39"/>
      <c r="D6" s="39"/>
      <c r="E6" s="39"/>
      <c r="F6" s="39"/>
      <c r="G6" s="39"/>
      <c r="H6" s="39"/>
      <c r="I6" s="3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39"/>
      <c r="AN6" s="39"/>
      <c r="AO6" s="39"/>
      <c r="AP6" s="39"/>
      <c r="AQ6" s="39"/>
      <c r="AR6" s="39"/>
      <c r="AS6" s="39"/>
      <c r="AT6" s="39"/>
      <c r="AU6" s="39"/>
      <c r="AV6" s="39"/>
      <c r="AW6" s="41"/>
    </row>
    <row r="7" spans="1:49" ht="30" customHeight="1">
      <c r="A7" s="265" t="s">
        <v>4</v>
      </c>
      <c r="B7" s="266"/>
      <c r="C7" s="260"/>
      <c r="D7" s="260"/>
      <c r="E7" s="260"/>
      <c r="F7" s="260"/>
      <c r="G7" s="260"/>
      <c r="H7" s="260"/>
      <c r="I7" s="260"/>
      <c r="J7" s="260"/>
      <c r="K7" s="260"/>
      <c r="L7" s="260"/>
      <c r="M7" s="260"/>
      <c r="N7" s="260"/>
      <c r="O7" s="260"/>
      <c r="P7" s="260"/>
      <c r="Q7" s="260"/>
      <c r="R7" s="260"/>
      <c r="S7" s="270" t="s">
        <v>121</v>
      </c>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2"/>
    </row>
    <row r="8" spans="1:49" ht="30" customHeight="1" thickBot="1">
      <c r="A8" s="267" t="s">
        <v>2</v>
      </c>
      <c r="B8" s="268"/>
      <c r="C8" s="269"/>
      <c r="D8" s="269" t="s">
        <v>2</v>
      </c>
      <c r="E8" s="269"/>
      <c r="F8" s="269"/>
      <c r="G8" s="269"/>
      <c r="H8" s="269"/>
      <c r="I8" s="269"/>
      <c r="J8" s="269"/>
      <c r="K8" s="269"/>
      <c r="L8" s="269"/>
      <c r="M8" s="269"/>
      <c r="N8" s="269"/>
      <c r="O8" s="269"/>
      <c r="P8" s="269"/>
      <c r="Q8" s="269"/>
      <c r="R8" s="269"/>
      <c r="S8" s="262" t="s">
        <v>122</v>
      </c>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4"/>
    </row>
    <row r="9" spans="1:49" ht="36" customHeight="1" thickBot="1">
      <c r="A9" s="35"/>
      <c r="B9" s="36"/>
      <c r="C9" s="36"/>
      <c r="D9" s="36"/>
      <c r="E9" s="36"/>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9"/>
      <c r="AN9" s="39"/>
      <c r="AO9" s="39"/>
      <c r="AP9" s="39"/>
      <c r="AQ9" s="39"/>
      <c r="AR9" s="39"/>
      <c r="AS9" s="39"/>
      <c r="AT9" s="39"/>
      <c r="AU9" s="39"/>
      <c r="AV9" s="39"/>
      <c r="AW9" s="41"/>
    </row>
    <row r="10" spans="1:49" s="2" customFormat="1" ht="70.5" customHeight="1">
      <c r="A10" s="255" t="s">
        <v>62</v>
      </c>
      <c r="B10" s="256"/>
      <c r="C10" s="257"/>
      <c r="D10" s="257" t="s">
        <v>65</v>
      </c>
      <c r="E10" s="257"/>
      <c r="F10" s="257" t="s">
        <v>67</v>
      </c>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t="s">
        <v>75</v>
      </c>
      <c r="AR10" s="257" t="s">
        <v>76</v>
      </c>
      <c r="AS10" s="273" t="s">
        <v>77</v>
      </c>
      <c r="AT10" s="273" t="s">
        <v>78</v>
      </c>
      <c r="AU10" s="273" t="s">
        <v>79</v>
      </c>
      <c r="AV10" s="273" t="s">
        <v>80</v>
      </c>
      <c r="AW10" s="282" t="s">
        <v>81</v>
      </c>
    </row>
    <row r="11" spans="1:49" s="3" customFormat="1" ht="45.75" customHeight="1">
      <c r="A11" s="285" t="s">
        <v>192</v>
      </c>
      <c r="B11" s="285" t="s">
        <v>63</v>
      </c>
      <c r="C11" s="280" t="s">
        <v>64</v>
      </c>
      <c r="D11" s="280" t="s">
        <v>45</v>
      </c>
      <c r="E11" s="280" t="s">
        <v>66</v>
      </c>
      <c r="F11" s="280" t="s">
        <v>68</v>
      </c>
      <c r="G11" s="280" t="s">
        <v>69</v>
      </c>
      <c r="H11" s="280" t="s">
        <v>70</v>
      </c>
      <c r="I11" s="280" t="s">
        <v>71</v>
      </c>
      <c r="J11" s="280" t="s">
        <v>72</v>
      </c>
      <c r="K11" s="277" t="s">
        <v>73</v>
      </c>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9"/>
      <c r="AM11" s="276" t="s">
        <v>74</v>
      </c>
      <c r="AN11" s="276"/>
      <c r="AO11" s="276"/>
      <c r="AP11" s="276"/>
      <c r="AQ11" s="280"/>
      <c r="AR11" s="280"/>
      <c r="AS11" s="274"/>
      <c r="AT11" s="274"/>
      <c r="AU11" s="274"/>
      <c r="AV11" s="274"/>
      <c r="AW11" s="283"/>
    </row>
    <row r="12" spans="1:49" s="3" customFormat="1" ht="51" customHeight="1">
      <c r="A12" s="285"/>
      <c r="B12" s="285"/>
      <c r="C12" s="280"/>
      <c r="D12" s="280"/>
      <c r="E12" s="280"/>
      <c r="F12" s="280"/>
      <c r="G12" s="280"/>
      <c r="H12" s="280"/>
      <c r="I12" s="280"/>
      <c r="J12" s="280"/>
      <c r="K12" s="277">
        <v>2016</v>
      </c>
      <c r="L12" s="278"/>
      <c r="M12" s="278"/>
      <c r="N12" s="279"/>
      <c r="O12" s="277">
        <v>2017</v>
      </c>
      <c r="P12" s="278"/>
      <c r="Q12" s="278"/>
      <c r="R12" s="278"/>
      <c r="S12" s="278"/>
      <c r="T12" s="279"/>
      <c r="U12" s="277">
        <v>2018</v>
      </c>
      <c r="V12" s="278"/>
      <c r="W12" s="278"/>
      <c r="X12" s="278"/>
      <c r="Y12" s="278"/>
      <c r="Z12" s="279"/>
      <c r="AA12" s="277">
        <v>2019</v>
      </c>
      <c r="AB12" s="278"/>
      <c r="AC12" s="278"/>
      <c r="AD12" s="278"/>
      <c r="AE12" s="278"/>
      <c r="AF12" s="279"/>
      <c r="AG12" s="277">
        <v>2020</v>
      </c>
      <c r="AH12" s="278"/>
      <c r="AI12" s="278"/>
      <c r="AJ12" s="278"/>
      <c r="AK12" s="278"/>
      <c r="AL12" s="279"/>
      <c r="AM12" s="280" t="s">
        <v>5</v>
      </c>
      <c r="AN12" s="280" t="s">
        <v>6</v>
      </c>
      <c r="AO12" s="280" t="s">
        <v>7</v>
      </c>
      <c r="AP12" s="280" t="s">
        <v>8</v>
      </c>
      <c r="AQ12" s="280"/>
      <c r="AR12" s="280"/>
      <c r="AS12" s="274"/>
      <c r="AT12" s="274"/>
      <c r="AU12" s="274"/>
      <c r="AV12" s="274"/>
      <c r="AW12" s="283"/>
    </row>
    <row r="13" spans="1:49" s="3" customFormat="1" ht="54" customHeight="1" thickBot="1">
      <c r="A13" s="286"/>
      <c r="B13" s="286"/>
      <c r="C13" s="281"/>
      <c r="D13" s="281"/>
      <c r="E13" s="281"/>
      <c r="F13" s="281"/>
      <c r="G13" s="281"/>
      <c r="H13" s="281"/>
      <c r="I13" s="281"/>
      <c r="J13" s="281"/>
      <c r="K13" s="126" t="s">
        <v>193</v>
      </c>
      <c r="L13" s="126" t="s">
        <v>194</v>
      </c>
      <c r="M13" s="126" t="s">
        <v>195</v>
      </c>
      <c r="N13" s="48" t="s">
        <v>33</v>
      </c>
      <c r="O13" s="126" t="s">
        <v>196</v>
      </c>
      <c r="P13" s="126" t="s">
        <v>197</v>
      </c>
      <c r="Q13" s="126" t="s">
        <v>198</v>
      </c>
      <c r="R13" s="126" t="s">
        <v>194</v>
      </c>
      <c r="S13" s="126" t="s">
        <v>195</v>
      </c>
      <c r="T13" s="48" t="s">
        <v>33</v>
      </c>
      <c r="U13" s="126" t="s">
        <v>196</v>
      </c>
      <c r="V13" s="126" t="s">
        <v>197</v>
      </c>
      <c r="W13" s="126" t="s">
        <v>198</v>
      </c>
      <c r="X13" s="126" t="s">
        <v>194</v>
      </c>
      <c r="Y13" s="126" t="s">
        <v>195</v>
      </c>
      <c r="Z13" s="48" t="s">
        <v>33</v>
      </c>
      <c r="AA13" s="126" t="s">
        <v>196</v>
      </c>
      <c r="AB13" s="126" t="s">
        <v>197</v>
      </c>
      <c r="AC13" s="126" t="s">
        <v>198</v>
      </c>
      <c r="AD13" s="126" t="s">
        <v>194</v>
      </c>
      <c r="AE13" s="126" t="s">
        <v>195</v>
      </c>
      <c r="AF13" s="48" t="s">
        <v>33</v>
      </c>
      <c r="AG13" s="126" t="s">
        <v>196</v>
      </c>
      <c r="AH13" s="126" t="s">
        <v>197</v>
      </c>
      <c r="AI13" s="126" t="s">
        <v>198</v>
      </c>
      <c r="AJ13" s="126" t="s">
        <v>194</v>
      </c>
      <c r="AK13" s="126" t="s">
        <v>195</v>
      </c>
      <c r="AL13" s="49" t="s">
        <v>33</v>
      </c>
      <c r="AM13" s="281"/>
      <c r="AN13" s="281"/>
      <c r="AO13" s="281"/>
      <c r="AP13" s="281"/>
      <c r="AQ13" s="281"/>
      <c r="AR13" s="281"/>
      <c r="AS13" s="275"/>
      <c r="AT13" s="275"/>
      <c r="AU13" s="275"/>
      <c r="AV13" s="275"/>
      <c r="AW13" s="284"/>
    </row>
    <row r="14" spans="1:49" s="3" customFormat="1" ht="409.5">
      <c r="A14" s="181">
        <v>43</v>
      </c>
      <c r="B14" s="181">
        <v>189</v>
      </c>
      <c r="C14" s="182" t="s">
        <v>118</v>
      </c>
      <c r="D14" s="183">
        <v>379</v>
      </c>
      <c r="E14" s="182" t="s">
        <v>119</v>
      </c>
      <c r="F14" s="184">
        <v>411</v>
      </c>
      <c r="G14" s="185" t="s">
        <v>120</v>
      </c>
      <c r="H14" s="186" t="s">
        <v>87</v>
      </c>
      <c r="I14" s="186" t="s">
        <v>89</v>
      </c>
      <c r="J14" s="187">
        <v>1</v>
      </c>
      <c r="K14" s="187"/>
      <c r="L14" s="188">
        <v>0.1</v>
      </c>
      <c r="M14" s="188">
        <v>0.1</v>
      </c>
      <c r="N14" s="189">
        <v>0.094</v>
      </c>
      <c r="O14" s="189"/>
      <c r="P14" s="187">
        <v>0.4</v>
      </c>
      <c r="Q14" s="187">
        <v>0.65</v>
      </c>
      <c r="R14" s="190">
        <v>0.65</v>
      </c>
      <c r="S14" s="191"/>
      <c r="T14" s="191"/>
      <c r="U14" s="191"/>
      <c r="V14" s="188">
        <v>0.75</v>
      </c>
      <c r="W14" s="192"/>
      <c r="X14" s="192"/>
      <c r="Y14" s="191"/>
      <c r="Z14" s="191"/>
      <c r="AA14" s="191"/>
      <c r="AB14" s="188">
        <v>0.9</v>
      </c>
      <c r="AC14" s="192"/>
      <c r="AD14" s="192"/>
      <c r="AE14" s="191"/>
      <c r="AF14" s="191"/>
      <c r="AG14" s="191"/>
      <c r="AH14" s="188">
        <v>1</v>
      </c>
      <c r="AI14" s="192"/>
      <c r="AJ14" s="192"/>
      <c r="AK14" s="191"/>
      <c r="AL14" s="191"/>
      <c r="AM14" s="193">
        <v>0.35</v>
      </c>
      <c r="AN14" s="193">
        <v>0.35</v>
      </c>
      <c r="AO14" s="193">
        <v>0.35</v>
      </c>
      <c r="AP14" s="189">
        <v>0.45</v>
      </c>
      <c r="AQ14" s="194">
        <f>AO14/Q14</f>
        <v>0.5384615384615384</v>
      </c>
      <c r="AR14" s="194">
        <f>AN14/J14</f>
        <v>0.35</v>
      </c>
      <c r="AS14" s="117" t="s">
        <v>251</v>
      </c>
      <c r="AT14" s="117" t="s">
        <v>252</v>
      </c>
      <c r="AU14" s="180" t="s">
        <v>250</v>
      </c>
      <c r="AV14" s="117" t="s">
        <v>214</v>
      </c>
      <c r="AW14" s="118" t="s">
        <v>215</v>
      </c>
    </row>
    <row r="15" spans="1:49" ht="90.75" customHeight="1" thickBot="1">
      <c r="A15" s="32"/>
      <c r="B15" s="33"/>
      <c r="C15" s="33"/>
      <c r="D15" s="245" t="s">
        <v>199</v>
      </c>
      <c r="E15" s="246"/>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8"/>
    </row>
  </sheetData>
  <mergeCells count="43">
    <mergeCell ref="A11:A13"/>
    <mergeCell ref="C11:C13"/>
    <mergeCell ref="D11:D13"/>
    <mergeCell ref="E11:E13"/>
    <mergeCell ref="F11:F13"/>
    <mergeCell ref="B11:B13"/>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K11:AL11"/>
    <mergeCell ref="O12:T12"/>
    <mergeCell ref="U12:Z12"/>
    <mergeCell ref="AA12:AF12"/>
    <mergeCell ref="AG12:AL12"/>
    <mergeCell ref="D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s>
  <printOptions horizontalCentered="1" verticalCentered="1"/>
  <pageMargins left="0" right="0" top="0.5511811023622047" bottom="0" header="0.31496062992125984" footer="0.31496062992125984"/>
  <pageSetup fitToWidth="0" horizontalDpi="600" verticalDpi="600" orientation="landscape" scale="15" r:id="rId5"/>
  <headerFooter>
    <oddFooter>&amp;C&amp;G</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8"/>
  <sheetViews>
    <sheetView view="pageBreakPreview" zoomScale="80" zoomScaleSheetLayoutView="80" workbookViewId="0" topLeftCell="B1">
      <pane xSplit="39" ySplit="13" topLeftCell="AO14" activePane="bottomRight" state="frozen"/>
      <selection pane="topLeft" activeCell="B6" sqref="B6"/>
      <selection pane="topRight" activeCell="AO6" sqref="AO6"/>
      <selection pane="bottomLeft" activeCell="B14" sqref="B14"/>
      <selection pane="bottomRight" activeCell="A1" sqref="A1:E4"/>
    </sheetView>
  </sheetViews>
  <sheetFormatPr defaultColWidth="11.421875" defaultRowHeight="15"/>
  <cols>
    <col min="1" max="1" width="17.28125" style="1" customWidth="1"/>
    <col min="2" max="2" width="12.421875" style="1" customWidth="1"/>
    <col min="3" max="3" width="25.140625" style="1" customWidth="1"/>
    <col min="4" max="4" width="17.8515625" style="7" customWidth="1"/>
    <col min="5" max="5" width="19.8515625" style="7" hidden="1" customWidth="1"/>
    <col min="6" max="6" width="15.57421875" style="7" hidden="1" customWidth="1"/>
    <col min="7" max="7" width="13.8515625" style="27" customWidth="1"/>
    <col min="8" max="8" width="17.00390625" style="8" hidden="1" customWidth="1"/>
    <col min="9" max="9" width="18.57421875" style="8" hidden="1" customWidth="1"/>
    <col min="10" max="11" width="16.28125" style="8" hidden="1" customWidth="1"/>
    <col min="12" max="13" width="18.28125" style="8" hidden="1" customWidth="1"/>
    <col min="14" max="15" width="16.7109375" style="8" hidden="1" customWidth="1"/>
    <col min="16" max="16" width="33.140625" style="8" hidden="1" customWidth="1"/>
    <col min="17" max="17" width="19.28125" style="8" hidden="1" customWidth="1"/>
    <col min="18" max="19" width="18.28125" style="8" hidden="1" customWidth="1"/>
    <col min="20" max="20" width="16.7109375" style="8" hidden="1" customWidth="1"/>
    <col min="21" max="21" width="13.140625" style="8" hidden="1" customWidth="1"/>
    <col min="22" max="22" width="14.00390625" style="8" hidden="1" customWidth="1"/>
    <col min="23" max="23" width="13.421875" style="8" hidden="1" customWidth="1"/>
    <col min="24" max="27" width="18.00390625" style="8" hidden="1" customWidth="1"/>
    <col min="28" max="29" width="16.28125" style="8" hidden="1" customWidth="1"/>
    <col min="30" max="31" width="18.28125" style="8" hidden="1" customWidth="1"/>
    <col min="32" max="35" width="16.28125" style="8" hidden="1" customWidth="1"/>
    <col min="36" max="36" width="9.421875" style="8" hidden="1" customWidth="1"/>
    <col min="37" max="37" width="19.00390625" style="1" hidden="1" customWidth="1"/>
    <col min="38" max="38" width="16.7109375" style="1" hidden="1" customWidth="1"/>
    <col min="39" max="39" width="16.7109375" style="22" customWidth="1"/>
    <col min="40" max="40" width="23.57421875" style="22" customWidth="1"/>
    <col min="41" max="41" width="18.57421875" style="1" customWidth="1"/>
    <col min="42" max="42" width="14.00390625" style="1" customWidth="1"/>
    <col min="43" max="43" width="69.7109375" style="1" customWidth="1"/>
    <col min="44" max="44" width="35.421875" style="1" customWidth="1"/>
    <col min="45" max="45" width="31.421875" style="1" customWidth="1"/>
    <col min="46" max="46" width="32.57421875" style="1" customWidth="1"/>
    <col min="47" max="47" width="29.7109375" style="1" customWidth="1"/>
    <col min="48" max="16384" width="11.421875" style="1" customWidth="1"/>
  </cols>
  <sheetData>
    <row r="1" spans="1:47" ht="34.5" customHeight="1">
      <c r="A1" s="299"/>
      <c r="B1" s="300"/>
      <c r="C1" s="300"/>
      <c r="D1" s="300"/>
      <c r="E1" s="300"/>
      <c r="F1" s="311" t="s">
        <v>0</v>
      </c>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3"/>
    </row>
    <row r="2" spans="1:47" ht="25.5" customHeight="1">
      <c r="A2" s="301"/>
      <c r="B2" s="302"/>
      <c r="C2" s="302"/>
      <c r="D2" s="302"/>
      <c r="E2" s="302"/>
      <c r="F2" s="305" t="s">
        <v>83</v>
      </c>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7"/>
    </row>
    <row r="3" spans="1:47" ht="41.25" customHeight="1">
      <c r="A3" s="301"/>
      <c r="B3" s="302"/>
      <c r="C3" s="302"/>
      <c r="D3" s="302"/>
      <c r="E3" s="302"/>
      <c r="F3" s="260" t="s">
        <v>1</v>
      </c>
      <c r="G3" s="260"/>
      <c r="H3" s="260"/>
      <c r="I3" s="260"/>
      <c r="J3" s="260"/>
      <c r="K3" s="260"/>
      <c r="L3" s="260"/>
      <c r="M3" s="260"/>
      <c r="N3" s="260"/>
      <c r="O3" s="260"/>
      <c r="P3" s="260"/>
      <c r="Q3" s="305" t="s">
        <v>85</v>
      </c>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7"/>
    </row>
    <row r="4" spans="1:47" ht="43.5" customHeight="1" thickBot="1">
      <c r="A4" s="303"/>
      <c r="B4" s="304"/>
      <c r="C4" s="304"/>
      <c r="D4" s="304"/>
      <c r="E4" s="304"/>
      <c r="F4" s="269" t="s">
        <v>3</v>
      </c>
      <c r="G4" s="269"/>
      <c r="H4" s="269"/>
      <c r="I4" s="269"/>
      <c r="J4" s="269"/>
      <c r="K4" s="269"/>
      <c r="L4" s="269"/>
      <c r="M4" s="269"/>
      <c r="N4" s="269"/>
      <c r="O4" s="269"/>
      <c r="P4" s="269"/>
      <c r="Q4" s="308" t="s">
        <v>86</v>
      </c>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10"/>
    </row>
    <row r="5" ht="23.25" customHeight="1" thickBot="1">
      <c r="AN5" s="28"/>
    </row>
    <row r="6" spans="1:47" s="34" customFormat="1" ht="32.25" customHeight="1">
      <c r="A6" s="314" t="s">
        <v>34</v>
      </c>
      <c r="B6" s="257" t="s">
        <v>44</v>
      </c>
      <c r="C6" s="257"/>
      <c r="D6" s="257"/>
      <c r="E6" s="257" t="s">
        <v>48</v>
      </c>
      <c r="F6" s="257" t="s">
        <v>49</v>
      </c>
      <c r="G6" s="257" t="s">
        <v>50</v>
      </c>
      <c r="H6" s="257" t="s">
        <v>51</v>
      </c>
      <c r="I6" s="321" t="s">
        <v>52</v>
      </c>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3"/>
      <c r="AK6" s="257" t="s">
        <v>53</v>
      </c>
      <c r="AL6" s="257"/>
      <c r="AM6" s="257"/>
      <c r="AN6" s="257"/>
      <c r="AO6" s="257" t="s">
        <v>55</v>
      </c>
      <c r="AP6" s="257" t="s">
        <v>56</v>
      </c>
      <c r="AQ6" s="257" t="s">
        <v>57</v>
      </c>
      <c r="AR6" s="257" t="s">
        <v>58</v>
      </c>
      <c r="AS6" s="257" t="s">
        <v>59</v>
      </c>
      <c r="AT6" s="257" t="s">
        <v>60</v>
      </c>
      <c r="AU6" s="317" t="s">
        <v>61</v>
      </c>
    </row>
    <row r="7" spans="1:47" s="34" customFormat="1" ht="35.25" customHeight="1">
      <c r="A7" s="315"/>
      <c r="B7" s="280"/>
      <c r="C7" s="280"/>
      <c r="D7" s="280"/>
      <c r="E7" s="280"/>
      <c r="F7" s="280"/>
      <c r="G7" s="280"/>
      <c r="H7" s="280"/>
      <c r="I7" s="277">
        <v>2016</v>
      </c>
      <c r="J7" s="278"/>
      <c r="K7" s="278"/>
      <c r="L7" s="279"/>
      <c r="M7" s="277">
        <v>2017</v>
      </c>
      <c r="N7" s="278"/>
      <c r="O7" s="278"/>
      <c r="P7" s="278"/>
      <c r="Q7" s="278"/>
      <c r="R7" s="279"/>
      <c r="S7" s="277">
        <v>2018</v>
      </c>
      <c r="T7" s="278"/>
      <c r="U7" s="278"/>
      <c r="V7" s="278"/>
      <c r="W7" s="278"/>
      <c r="X7" s="279"/>
      <c r="Y7" s="277">
        <v>2019</v>
      </c>
      <c r="Z7" s="278"/>
      <c r="AA7" s="278"/>
      <c r="AB7" s="278"/>
      <c r="AC7" s="278"/>
      <c r="AD7" s="279"/>
      <c r="AE7" s="127"/>
      <c r="AF7" s="277">
        <v>2020</v>
      </c>
      <c r="AG7" s="278"/>
      <c r="AH7" s="278"/>
      <c r="AI7" s="278"/>
      <c r="AJ7" s="279"/>
      <c r="AK7" s="276" t="s">
        <v>54</v>
      </c>
      <c r="AL7" s="276"/>
      <c r="AM7" s="276"/>
      <c r="AN7" s="276"/>
      <c r="AO7" s="280"/>
      <c r="AP7" s="280"/>
      <c r="AQ7" s="280"/>
      <c r="AR7" s="280"/>
      <c r="AS7" s="280"/>
      <c r="AT7" s="280"/>
      <c r="AU7" s="318"/>
    </row>
    <row r="8" spans="1:47" s="34" customFormat="1" ht="30.75" customHeight="1" thickBot="1">
      <c r="A8" s="316"/>
      <c r="B8" s="49" t="s">
        <v>45</v>
      </c>
      <c r="C8" s="48" t="s">
        <v>46</v>
      </c>
      <c r="D8" s="48" t="s">
        <v>47</v>
      </c>
      <c r="E8" s="281"/>
      <c r="F8" s="281"/>
      <c r="G8" s="281"/>
      <c r="H8" s="320"/>
      <c r="I8" s="126" t="s">
        <v>200</v>
      </c>
      <c r="J8" s="126" t="s">
        <v>194</v>
      </c>
      <c r="K8" s="126" t="s">
        <v>201</v>
      </c>
      <c r="L8" s="48" t="s">
        <v>33</v>
      </c>
      <c r="M8" s="126" t="s">
        <v>196</v>
      </c>
      <c r="N8" s="126" t="s">
        <v>197</v>
      </c>
      <c r="O8" s="126" t="s">
        <v>198</v>
      </c>
      <c r="P8" s="126" t="s">
        <v>194</v>
      </c>
      <c r="Q8" s="126" t="s">
        <v>195</v>
      </c>
      <c r="R8" s="48" t="s">
        <v>33</v>
      </c>
      <c r="S8" s="126" t="s">
        <v>196</v>
      </c>
      <c r="T8" s="126" t="s">
        <v>197</v>
      </c>
      <c r="U8" s="126" t="s">
        <v>198</v>
      </c>
      <c r="V8" s="126" t="s">
        <v>194</v>
      </c>
      <c r="W8" s="126" t="s">
        <v>195</v>
      </c>
      <c r="X8" s="48" t="s">
        <v>33</v>
      </c>
      <c r="Y8" s="126" t="s">
        <v>196</v>
      </c>
      <c r="Z8" s="126" t="s">
        <v>197</v>
      </c>
      <c r="AA8" s="126" t="s">
        <v>198</v>
      </c>
      <c r="AB8" s="126" t="s">
        <v>194</v>
      </c>
      <c r="AC8" s="126" t="s">
        <v>195</v>
      </c>
      <c r="AD8" s="49" t="s">
        <v>33</v>
      </c>
      <c r="AE8" s="126" t="s">
        <v>196</v>
      </c>
      <c r="AF8" s="126" t="s">
        <v>197</v>
      </c>
      <c r="AG8" s="126" t="s">
        <v>198</v>
      </c>
      <c r="AH8" s="126" t="s">
        <v>194</v>
      </c>
      <c r="AI8" s="126" t="s">
        <v>195</v>
      </c>
      <c r="AJ8" s="48" t="s">
        <v>33</v>
      </c>
      <c r="AK8" s="48" t="s">
        <v>5</v>
      </c>
      <c r="AL8" s="48" t="s">
        <v>6</v>
      </c>
      <c r="AM8" s="48" t="s">
        <v>7</v>
      </c>
      <c r="AN8" s="48" t="s">
        <v>8</v>
      </c>
      <c r="AO8" s="281"/>
      <c r="AP8" s="281"/>
      <c r="AQ8" s="281"/>
      <c r="AR8" s="281"/>
      <c r="AS8" s="281"/>
      <c r="AT8" s="281"/>
      <c r="AU8" s="319"/>
    </row>
    <row r="9" spans="1:47" s="56" customFormat="1" ht="30.75" customHeight="1">
      <c r="A9" s="345" t="s">
        <v>97</v>
      </c>
      <c r="B9" s="347">
        <v>1</v>
      </c>
      <c r="C9" s="350" t="s">
        <v>88</v>
      </c>
      <c r="D9" s="331" t="s">
        <v>89</v>
      </c>
      <c r="E9" s="356">
        <v>379</v>
      </c>
      <c r="F9" s="359">
        <v>189</v>
      </c>
      <c r="G9" s="195" t="s">
        <v>9</v>
      </c>
      <c r="H9" s="58">
        <v>1</v>
      </c>
      <c r="I9" s="58"/>
      <c r="J9" s="58">
        <v>0.2</v>
      </c>
      <c r="K9" s="58">
        <v>0.2</v>
      </c>
      <c r="L9" s="60">
        <v>0.2</v>
      </c>
      <c r="M9" s="60"/>
      <c r="N9" s="58">
        <v>0.25</v>
      </c>
      <c r="O9" s="58">
        <v>0.65</v>
      </c>
      <c r="P9" s="58">
        <v>0.65</v>
      </c>
      <c r="Q9" s="58">
        <v>0.65</v>
      </c>
      <c r="R9" s="58"/>
      <c r="S9" s="58"/>
      <c r="T9" s="58">
        <v>0.9</v>
      </c>
      <c r="U9" s="58"/>
      <c r="V9" s="58"/>
      <c r="W9" s="58"/>
      <c r="X9" s="58"/>
      <c r="Y9" s="58"/>
      <c r="Z9" s="58">
        <v>1</v>
      </c>
      <c r="AA9" s="58"/>
      <c r="AB9" s="58"/>
      <c r="AC9" s="58"/>
      <c r="AD9" s="58"/>
      <c r="AE9" s="58"/>
      <c r="AF9" s="58">
        <v>0</v>
      </c>
      <c r="AG9" s="59"/>
      <c r="AH9" s="59"/>
      <c r="AI9" s="59"/>
      <c r="AJ9" s="59"/>
      <c r="AK9" s="60">
        <v>0.1</v>
      </c>
      <c r="AL9" s="60">
        <v>0.315</v>
      </c>
      <c r="AM9" s="60">
        <v>0.405</v>
      </c>
      <c r="AN9" s="60">
        <v>0.59</v>
      </c>
      <c r="AO9" s="174">
        <f>AM9/O9</f>
        <v>0.6230769230769231</v>
      </c>
      <c r="AP9" s="108">
        <f>AM9/H9</f>
        <v>0.405</v>
      </c>
      <c r="AQ9" s="353" t="s">
        <v>237</v>
      </c>
      <c r="AR9" s="293" t="s">
        <v>238</v>
      </c>
      <c r="AS9" s="293" t="s">
        <v>204</v>
      </c>
      <c r="AT9" s="293" t="s">
        <v>205</v>
      </c>
      <c r="AU9" s="293" t="s">
        <v>206</v>
      </c>
    </row>
    <row r="10" spans="1:47" s="5" customFormat="1" ht="30.75" customHeight="1">
      <c r="A10" s="346"/>
      <c r="B10" s="348"/>
      <c r="C10" s="351"/>
      <c r="D10" s="332"/>
      <c r="E10" s="357"/>
      <c r="F10" s="360"/>
      <c r="G10" s="196" t="s">
        <v>10</v>
      </c>
      <c r="H10" s="61">
        <f>+K10+N10+T10+Z10+AF10</f>
        <v>3492828324</v>
      </c>
      <c r="I10" s="61"/>
      <c r="J10" s="61">
        <v>300000000</v>
      </c>
      <c r="K10" s="61">
        <f>913728324+63100000</f>
        <v>976828324</v>
      </c>
      <c r="L10" s="63">
        <v>973165848</v>
      </c>
      <c r="M10" s="63"/>
      <c r="N10" s="61">
        <v>531000000</v>
      </c>
      <c r="O10" s="61">
        <v>531000000</v>
      </c>
      <c r="P10" s="61">
        <v>531000000</v>
      </c>
      <c r="Q10" s="61">
        <v>531000000</v>
      </c>
      <c r="R10" s="61"/>
      <c r="S10" s="61"/>
      <c r="T10" s="61">
        <v>1835000000</v>
      </c>
      <c r="U10" s="61"/>
      <c r="V10" s="61"/>
      <c r="W10" s="61"/>
      <c r="X10" s="61"/>
      <c r="Y10" s="61"/>
      <c r="Z10" s="61">
        <v>150000000</v>
      </c>
      <c r="AA10" s="61"/>
      <c r="AB10" s="61"/>
      <c r="AC10" s="61"/>
      <c r="AD10" s="61"/>
      <c r="AE10" s="61"/>
      <c r="AF10" s="61">
        <v>0</v>
      </c>
      <c r="AG10" s="62"/>
      <c r="AH10" s="62"/>
      <c r="AI10" s="62"/>
      <c r="AJ10" s="62"/>
      <c r="AK10" s="63">
        <v>0</v>
      </c>
      <c r="AL10" s="63">
        <v>3243000</v>
      </c>
      <c r="AM10" s="63">
        <v>250542696</v>
      </c>
      <c r="AN10" s="63">
        <f>458487535+22372000</f>
        <v>480859535</v>
      </c>
      <c r="AO10" s="174">
        <f>AM10/O10</f>
        <v>0.47183181920903955</v>
      </c>
      <c r="AP10" s="108">
        <f>(AM10+N10)/H10</f>
        <v>0.22375640126079097</v>
      </c>
      <c r="AQ10" s="354"/>
      <c r="AR10" s="294"/>
      <c r="AS10" s="294"/>
      <c r="AT10" s="294"/>
      <c r="AU10" s="294"/>
    </row>
    <row r="11" spans="1:47" s="56" customFormat="1" ht="30.75" customHeight="1">
      <c r="A11" s="346"/>
      <c r="B11" s="348"/>
      <c r="C11" s="351"/>
      <c r="D11" s="332"/>
      <c r="E11" s="357"/>
      <c r="F11" s="360"/>
      <c r="G11" s="197" t="s">
        <v>11</v>
      </c>
      <c r="H11" s="64">
        <v>0</v>
      </c>
      <c r="I11" s="64"/>
      <c r="J11" s="64">
        <v>0</v>
      </c>
      <c r="K11" s="64">
        <v>0</v>
      </c>
      <c r="L11" s="66">
        <v>0</v>
      </c>
      <c r="M11" s="66"/>
      <c r="N11" s="64">
        <v>0</v>
      </c>
      <c r="O11" s="119">
        <v>0</v>
      </c>
      <c r="P11" s="119">
        <v>0</v>
      </c>
      <c r="Q11" s="119">
        <v>0</v>
      </c>
      <c r="R11" s="65"/>
      <c r="S11" s="65"/>
      <c r="T11" s="64"/>
      <c r="U11" s="65"/>
      <c r="V11" s="65"/>
      <c r="W11" s="65"/>
      <c r="X11" s="65"/>
      <c r="Y11" s="65"/>
      <c r="Z11" s="64"/>
      <c r="AA11" s="65"/>
      <c r="AB11" s="65"/>
      <c r="AC11" s="65"/>
      <c r="AD11" s="65"/>
      <c r="AE11" s="65"/>
      <c r="AF11" s="64"/>
      <c r="AG11" s="65"/>
      <c r="AH11" s="65"/>
      <c r="AI11" s="65"/>
      <c r="AJ11" s="65"/>
      <c r="AK11" s="66"/>
      <c r="AL11" s="66">
        <v>0</v>
      </c>
      <c r="AM11" s="66">
        <v>0</v>
      </c>
      <c r="AN11" s="66">
        <v>0</v>
      </c>
      <c r="AO11" s="108"/>
      <c r="AP11" s="108"/>
      <c r="AQ11" s="354"/>
      <c r="AR11" s="294"/>
      <c r="AS11" s="294"/>
      <c r="AT11" s="294"/>
      <c r="AU11" s="294"/>
    </row>
    <row r="12" spans="1:47" s="57" customFormat="1" ht="30.75" customHeight="1">
      <c r="A12" s="346"/>
      <c r="B12" s="348"/>
      <c r="C12" s="351"/>
      <c r="D12" s="332"/>
      <c r="E12" s="357"/>
      <c r="F12" s="360"/>
      <c r="G12" s="198" t="s">
        <v>12</v>
      </c>
      <c r="H12" s="67">
        <v>0</v>
      </c>
      <c r="I12" s="67"/>
      <c r="J12" s="67">
        <v>0</v>
      </c>
      <c r="K12" s="67">
        <v>0</v>
      </c>
      <c r="L12" s="63">
        <v>0</v>
      </c>
      <c r="M12" s="63"/>
      <c r="N12" s="67">
        <v>1025129504</v>
      </c>
      <c r="O12" s="68">
        <v>973165848</v>
      </c>
      <c r="P12" s="178">
        <v>973165848</v>
      </c>
      <c r="Q12" s="178">
        <v>973165848</v>
      </c>
      <c r="R12" s="178"/>
      <c r="S12" s="178">
        <v>973165848</v>
      </c>
      <c r="T12" s="178">
        <v>973165848</v>
      </c>
      <c r="U12" s="178">
        <v>973165848</v>
      </c>
      <c r="V12" s="178">
        <v>973165848</v>
      </c>
      <c r="W12" s="178">
        <v>973165848</v>
      </c>
      <c r="X12" s="178">
        <v>973165848</v>
      </c>
      <c r="Y12" s="178">
        <v>973165848</v>
      </c>
      <c r="Z12" s="178">
        <v>973165848</v>
      </c>
      <c r="AA12" s="178">
        <v>973165848</v>
      </c>
      <c r="AB12" s="178">
        <v>973165848</v>
      </c>
      <c r="AC12" s="178">
        <v>973165848</v>
      </c>
      <c r="AD12" s="178">
        <v>973165848</v>
      </c>
      <c r="AE12" s="178">
        <v>973165848</v>
      </c>
      <c r="AF12" s="178">
        <v>973165848</v>
      </c>
      <c r="AG12" s="178">
        <v>973165848</v>
      </c>
      <c r="AH12" s="178">
        <v>973165848</v>
      </c>
      <c r="AI12" s="178">
        <v>973165848</v>
      </c>
      <c r="AJ12" s="178">
        <v>973165848</v>
      </c>
      <c r="AK12" s="178">
        <v>973165848</v>
      </c>
      <c r="AL12" s="178">
        <v>973165848</v>
      </c>
      <c r="AM12" s="178">
        <v>973165848</v>
      </c>
      <c r="AN12" s="178">
        <v>855216372</v>
      </c>
      <c r="AO12" s="177"/>
      <c r="AP12" s="108"/>
      <c r="AQ12" s="354"/>
      <c r="AR12" s="294"/>
      <c r="AS12" s="294"/>
      <c r="AT12" s="294"/>
      <c r="AU12" s="294"/>
    </row>
    <row r="13" spans="1:47" s="56" customFormat="1" ht="30.75" customHeight="1">
      <c r="A13" s="346"/>
      <c r="B13" s="348"/>
      <c r="C13" s="351"/>
      <c r="D13" s="332"/>
      <c r="E13" s="357"/>
      <c r="F13" s="360"/>
      <c r="G13" s="197" t="s">
        <v>13</v>
      </c>
      <c r="H13" s="71">
        <f>+H9+H11</f>
        <v>1</v>
      </c>
      <c r="I13" s="71"/>
      <c r="J13" s="71">
        <f aca="true" t="shared" si="0" ref="J13:L14">+J9+J11</f>
        <v>0.2</v>
      </c>
      <c r="K13" s="71">
        <f t="shared" si="0"/>
        <v>0.2</v>
      </c>
      <c r="L13" s="66">
        <f t="shared" si="0"/>
        <v>0.2</v>
      </c>
      <c r="M13" s="66"/>
      <c r="N13" s="71">
        <v>0.25</v>
      </c>
      <c r="O13" s="72">
        <v>0.65</v>
      </c>
      <c r="P13" s="72">
        <v>0.65</v>
      </c>
      <c r="Q13" s="72">
        <v>0.65</v>
      </c>
      <c r="R13" s="72"/>
      <c r="S13" s="72"/>
      <c r="T13" s="71">
        <f>+T9+T11</f>
        <v>0.9</v>
      </c>
      <c r="U13" s="72"/>
      <c r="V13" s="72"/>
      <c r="W13" s="72"/>
      <c r="X13" s="72"/>
      <c r="Y13" s="72"/>
      <c r="Z13" s="71">
        <f>+Z9+Z11</f>
        <v>1</v>
      </c>
      <c r="AA13" s="72"/>
      <c r="AB13" s="72"/>
      <c r="AC13" s="72"/>
      <c r="AD13" s="72"/>
      <c r="AE13" s="72"/>
      <c r="AF13" s="71">
        <f>+AF9+AF11</f>
        <v>0</v>
      </c>
      <c r="AG13" s="72"/>
      <c r="AH13" s="72"/>
      <c r="AI13" s="72"/>
      <c r="AJ13" s="72"/>
      <c r="AK13" s="66">
        <v>0.1</v>
      </c>
      <c r="AL13" s="66">
        <v>0.315</v>
      </c>
      <c r="AM13" s="66">
        <v>0.405</v>
      </c>
      <c r="AN13" s="66">
        <f>+AN9</f>
        <v>0.59</v>
      </c>
      <c r="AO13" s="108"/>
      <c r="AP13" s="108"/>
      <c r="AQ13" s="354"/>
      <c r="AR13" s="294"/>
      <c r="AS13" s="294"/>
      <c r="AT13" s="294"/>
      <c r="AU13" s="294"/>
    </row>
    <row r="14" spans="1:47" s="5" customFormat="1" ht="30.75" customHeight="1" thickBot="1">
      <c r="A14" s="346"/>
      <c r="B14" s="349"/>
      <c r="C14" s="352"/>
      <c r="D14" s="333"/>
      <c r="E14" s="357"/>
      <c r="F14" s="360"/>
      <c r="G14" s="199" t="s">
        <v>14</v>
      </c>
      <c r="H14" s="61">
        <f>+H10+H12</f>
        <v>3492828324</v>
      </c>
      <c r="I14" s="61"/>
      <c r="J14" s="61">
        <f t="shared" si="0"/>
        <v>300000000</v>
      </c>
      <c r="K14" s="61">
        <f t="shared" si="0"/>
        <v>976828324</v>
      </c>
      <c r="L14" s="87">
        <f t="shared" si="0"/>
        <v>973165848</v>
      </c>
      <c r="M14" s="170"/>
      <c r="N14" s="61">
        <v>1556129504</v>
      </c>
      <c r="O14" s="61">
        <v>1504165848</v>
      </c>
      <c r="P14" s="61">
        <v>1504165848</v>
      </c>
      <c r="Q14" s="61">
        <v>1504165848</v>
      </c>
      <c r="R14" s="61"/>
      <c r="S14" s="61"/>
      <c r="T14" s="61">
        <f>+T10+T12</f>
        <v>2808165848</v>
      </c>
      <c r="U14" s="61"/>
      <c r="V14" s="61"/>
      <c r="W14" s="61"/>
      <c r="X14" s="61"/>
      <c r="Y14" s="61"/>
      <c r="Z14" s="61">
        <f>+Z10+Z12</f>
        <v>1123165848</v>
      </c>
      <c r="AA14" s="61"/>
      <c r="AB14" s="61"/>
      <c r="AC14" s="61"/>
      <c r="AD14" s="61"/>
      <c r="AE14" s="61"/>
      <c r="AF14" s="61">
        <f>+AF10+AF12</f>
        <v>973165848</v>
      </c>
      <c r="AG14" s="62"/>
      <c r="AH14" s="62"/>
      <c r="AI14" s="62"/>
      <c r="AJ14" s="62"/>
      <c r="AK14" s="87">
        <v>0</v>
      </c>
      <c r="AL14" s="87">
        <v>327516351</v>
      </c>
      <c r="AM14" s="87">
        <v>940419763</v>
      </c>
      <c r="AN14" s="87">
        <f>+AN12+AN10</f>
        <v>1336075907</v>
      </c>
      <c r="AO14" s="113"/>
      <c r="AP14" s="109"/>
      <c r="AQ14" s="355"/>
      <c r="AR14" s="295"/>
      <c r="AS14" s="295"/>
      <c r="AT14" s="295"/>
      <c r="AU14" s="295"/>
    </row>
    <row r="15" spans="1:47" s="5" customFormat="1" ht="30.75" customHeight="1">
      <c r="A15" s="346"/>
      <c r="B15" s="340">
        <v>2</v>
      </c>
      <c r="C15" s="328" t="s">
        <v>90</v>
      </c>
      <c r="D15" s="331" t="s">
        <v>91</v>
      </c>
      <c r="E15" s="357"/>
      <c r="F15" s="360"/>
      <c r="G15" s="200" t="s">
        <v>9</v>
      </c>
      <c r="H15" s="74">
        <v>5</v>
      </c>
      <c r="I15" s="74"/>
      <c r="J15" s="75">
        <v>1</v>
      </c>
      <c r="K15" s="75">
        <v>1</v>
      </c>
      <c r="L15" s="104">
        <v>0.6</v>
      </c>
      <c r="M15" s="104"/>
      <c r="N15" s="75">
        <v>1</v>
      </c>
      <c r="O15" s="75">
        <v>1</v>
      </c>
      <c r="P15" s="75">
        <v>1</v>
      </c>
      <c r="Q15" s="75">
        <v>1</v>
      </c>
      <c r="R15" s="75"/>
      <c r="S15" s="75"/>
      <c r="T15" s="75">
        <v>1</v>
      </c>
      <c r="U15" s="75"/>
      <c r="V15" s="75"/>
      <c r="W15" s="75"/>
      <c r="X15" s="75"/>
      <c r="Y15" s="75"/>
      <c r="Z15" s="75">
        <v>1</v>
      </c>
      <c r="AA15" s="75"/>
      <c r="AB15" s="75"/>
      <c r="AC15" s="75"/>
      <c r="AD15" s="75"/>
      <c r="AE15" s="75"/>
      <c r="AF15" s="75">
        <v>1</v>
      </c>
      <c r="AG15" s="76"/>
      <c r="AH15" s="76"/>
      <c r="AI15" s="76"/>
      <c r="AJ15" s="76"/>
      <c r="AK15" s="103">
        <v>0.4</v>
      </c>
      <c r="AL15" s="103">
        <v>0.5</v>
      </c>
      <c r="AM15" s="104">
        <v>1</v>
      </c>
      <c r="AN15" s="104">
        <v>1</v>
      </c>
      <c r="AO15" s="174">
        <f>AM15/O15</f>
        <v>1</v>
      </c>
      <c r="AP15" s="108">
        <f>(AN15+N15)/H15</f>
        <v>0.4</v>
      </c>
      <c r="AQ15" s="293" t="s">
        <v>236</v>
      </c>
      <c r="AR15" s="296" t="s">
        <v>123</v>
      </c>
      <c r="AS15" s="296" t="s">
        <v>123</v>
      </c>
      <c r="AT15" s="287" t="s">
        <v>124</v>
      </c>
      <c r="AU15" s="290" t="s">
        <v>207</v>
      </c>
    </row>
    <row r="16" spans="1:47" s="5" customFormat="1" ht="30.75" customHeight="1">
      <c r="A16" s="346"/>
      <c r="B16" s="341"/>
      <c r="C16" s="329"/>
      <c r="D16" s="332"/>
      <c r="E16" s="357"/>
      <c r="F16" s="360"/>
      <c r="G16" s="201" t="s">
        <v>10</v>
      </c>
      <c r="H16" s="77">
        <f>+K16+N16+T16+Z16+AF16</f>
        <v>874000000</v>
      </c>
      <c r="I16" s="77"/>
      <c r="J16" s="73">
        <v>124000000</v>
      </c>
      <c r="K16" s="73">
        <f>85595420+38404580</f>
        <v>124000000</v>
      </c>
      <c r="L16" s="63">
        <v>110575745</v>
      </c>
      <c r="M16" s="63"/>
      <c r="N16" s="61">
        <v>155000000</v>
      </c>
      <c r="O16" s="61">
        <v>155000000</v>
      </c>
      <c r="P16" s="61">
        <v>155000000</v>
      </c>
      <c r="Q16" s="61">
        <v>155000000</v>
      </c>
      <c r="R16" s="61"/>
      <c r="S16" s="61"/>
      <c r="T16" s="61">
        <v>115000000</v>
      </c>
      <c r="U16" s="61"/>
      <c r="V16" s="61"/>
      <c r="W16" s="61"/>
      <c r="X16" s="61"/>
      <c r="Y16" s="61"/>
      <c r="Z16" s="61">
        <v>280000000</v>
      </c>
      <c r="AA16" s="61"/>
      <c r="AB16" s="61"/>
      <c r="AC16" s="61"/>
      <c r="AD16" s="61"/>
      <c r="AE16" s="61"/>
      <c r="AF16" s="61">
        <v>200000000</v>
      </c>
      <c r="AG16" s="62"/>
      <c r="AH16" s="62"/>
      <c r="AI16" s="62"/>
      <c r="AJ16" s="62"/>
      <c r="AK16" s="63">
        <v>24234500</v>
      </c>
      <c r="AL16" s="63">
        <v>29234500</v>
      </c>
      <c r="AM16" s="63">
        <v>29234500</v>
      </c>
      <c r="AN16" s="63">
        <v>29234500</v>
      </c>
      <c r="AO16" s="174">
        <f>AM16/O16</f>
        <v>0.18860967741935483</v>
      </c>
      <c r="AP16" s="108">
        <f>(AM16+N16)/H16</f>
        <v>0.2107946224256293</v>
      </c>
      <c r="AQ16" s="294"/>
      <c r="AR16" s="297"/>
      <c r="AS16" s="297"/>
      <c r="AT16" s="288"/>
      <c r="AU16" s="291"/>
    </row>
    <row r="17" spans="1:47" s="5" customFormat="1" ht="30.75" customHeight="1">
      <c r="A17" s="346"/>
      <c r="B17" s="341"/>
      <c r="C17" s="329"/>
      <c r="D17" s="332"/>
      <c r="E17" s="357"/>
      <c r="F17" s="360"/>
      <c r="G17" s="201" t="s">
        <v>11</v>
      </c>
      <c r="H17" s="78">
        <v>0</v>
      </c>
      <c r="I17" s="78"/>
      <c r="J17" s="79">
        <v>0</v>
      </c>
      <c r="K17" s="79">
        <v>0</v>
      </c>
      <c r="L17" s="107">
        <v>0</v>
      </c>
      <c r="M17" s="107"/>
      <c r="N17" s="122">
        <v>0.4</v>
      </c>
      <c r="O17" s="120">
        <v>0.4</v>
      </c>
      <c r="P17" s="120">
        <v>0.4</v>
      </c>
      <c r="Q17" s="120">
        <v>0.4</v>
      </c>
      <c r="R17" s="80"/>
      <c r="S17" s="80"/>
      <c r="T17" s="80"/>
      <c r="U17" s="80"/>
      <c r="V17" s="80"/>
      <c r="W17" s="80"/>
      <c r="X17" s="80"/>
      <c r="Y17" s="80"/>
      <c r="Z17" s="80"/>
      <c r="AA17" s="80"/>
      <c r="AB17" s="80"/>
      <c r="AC17" s="80"/>
      <c r="AD17" s="80"/>
      <c r="AE17" s="80"/>
      <c r="AF17" s="80"/>
      <c r="AG17" s="80"/>
      <c r="AH17" s="80"/>
      <c r="AI17" s="80"/>
      <c r="AJ17" s="80"/>
      <c r="AK17" s="106">
        <v>0.35</v>
      </c>
      <c r="AL17" s="106">
        <v>0.4</v>
      </c>
      <c r="AM17" s="107">
        <v>0.4</v>
      </c>
      <c r="AN17" s="107">
        <v>0.4</v>
      </c>
      <c r="AO17" s="108"/>
      <c r="AP17" s="108"/>
      <c r="AQ17" s="294"/>
      <c r="AR17" s="297"/>
      <c r="AS17" s="297"/>
      <c r="AT17" s="288"/>
      <c r="AU17" s="291"/>
    </row>
    <row r="18" spans="1:47" s="5" customFormat="1" ht="30.75" customHeight="1">
      <c r="A18" s="346"/>
      <c r="B18" s="341"/>
      <c r="C18" s="329"/>
      <c r="D18" s="332"/>
      <c r="E18" s="357"/>
      <c r="F18" s="360"/>
      <c r="G18" s="201" t="s">
        <v>12</v>
      </c>
      <c r="H18" s="78">
        <v>0</v>
      </c>
      <c r="I18" s="78"/>
      <c r="J18" s="79">
        <v>0</v>
      </c>
      <c r="K18" s="79">
        <v>0</v>
      </c>
      <c r="L18" s="63"/>
      <c r="M18" s="63"/>
      <c r="N18" s="81">
        <v>28339305</v>
      </c>
      <c r="O18" s="81">
        <v>80302963</v>
      </c>
      <c r="P18" s="81">
        <v>80302963</v>
      </c>
      <c r="Q18" s="81">
        <v>80302963</v>
      </c>
      <c r="R18" s="81"/>
      <c r="S18" s="81"/>
      <c r="T18" s="81"/>
      <c r="U18" s="81"/>
      <c r="V18" s="81"/>
      <c r="W18" s="81"/>
      <c r="X18" s="81"/>
      <c r="Y18" s="81"/>
      <c r="Z18" s="81"/>
      <c r="AA18" s="81"/>
      <c r="AB18" s="81"/>
      <c r="AC18" s="81"/>
      <c r="AD18" s="81"/>
      <c r="AE18" s="81"/>
      <c r="AF18" s="81"/>
      <c r="AG18" s="81"/>
      <c r="AH18" s="81"/>
      <c r="AI18" s="81"/>
      <c r="AJ18" s="81"/>
      <c r="AK18" s="63">
        <v>28164383</v>
      </c>
      <c r="AL18" s="63">
        <v>43482963</v>
      </c>
      <c r="AM18" s="63">
        <v>80302963</v>
      </c>
      <c r="AN18" s="63">
        <v>80302963</v>
      </c>
      <c r="AO18" s="108"/>
      <c r="AP18" s="108"/>
      <c r="AQ18" s="294"/>
      <c r="AR18" s="297"/>
      <c r="AS18" s="297"/>
      <c r="AT18" s="288"/>
      <c r="AU18" s="291"/>
    </row>
    <row r="19" spans="1:47" s="5" customFormat="1" ht="30.75" customHeight="1">
      <c r="A19" s="346"/>
      <c r="B19" s="341"/>
      <c r="C19" s="329"/>
      <c r="D19" s="332"/>
      <c r="E19" s="357"/>
      <c r="F19" s="360"/>
      <c r="G19" s="201" t="s">
        <v>13</v>
      </c>
      <c r="H19" s="82">
        <f>+H15+H17</f>
        <v>5</v>
      </c>
      <c r="I19" s="82"/>
      <c r="J19" s="82">
        <f aca="true" t="shared" si="1" ref="J19:L20">+J15+J17</f>
        <v>1</v>
      </c>
      <c r="K19" s="82">
        <f t="shared" si="1"/>
        <v>1</v>
      </c>
      <c r="L19" s="106">
        <f t="shared" si="1"/>
        <v>0.6</v>
      </c>
      <c r="M19" s="171"/>
      <c r="N19" s="121">
        <v>1.4</v>
      </c>
      <c r="O19" s="121">
        <v>1.4</v>
      </c>
      <c r="P19" s="121">
        <v>1.4</v>
      </c>
      <c r="Q19" s="121">
        <v>1.4</v>
      </c>
      <c r="R19" s="82"/>
      <c r="S19" s="82"/>
      <c r="T19" s="82">
        <f>+T15+T17</f>
        <v>1</v>
      </c>
      <c r="U19" s="82"/>
      <c r="V19" s="82"/>
      <c r="W19" s="82"/>
      <c r="X19" s="82"/>
      <c r="Y19" s="82"/>
      <c r="Z19" s="82">
        <f>+Z15+Z17</f>
        <v>1</v>
      </c>
      <c r="AA19" s="82"/>
      <c r="AB19" s="82"/>
      <c r="AC19" s="82"/>
      <c r="AD19" s="82"/>
      <c r="AE19" s="82"/>
      <c r="AF19" s="82">
        <f>+AF15+AF17</f>
        <v>1</v>
      </c>
      <c r="AG19" s="83"/>
      <c r="AH19" s="83"/>
      <c r="AI19" s="83"/>
      <c r="AJ19" s="83"/>
      <c r="AK19" s="106">
        <v>0.75</v>
      </c>
      <c r="AL19" s="106">
        <v>0.9</v>
      </c>
      <c r="AM19" s="106">
        <v>1.4</v>
      </c>
      <c r="AN19" s="106">
        <v>1.4</v>
      </c>
      <c r="AO19" s="108"/>
      <c r="AP19" s="108"/>
      <c r="AQ19" s="294"/>
      <c r="AR19" s="297"/>
      <c r="AS19" s="297"/>
      <c r="AT19" s="288"/>
      <c r="AU19" s="291"/>
    </row>
    <row r="20" spans="1:47" s="5" customFormat="1" ht="30.75" customHeight="1" thickBot="1">
      <c r="A20" s="346"/>
      <c r="B20" s="342"/>
      <c r="C20" s="344"/>
      <c r="D20" s="343"/>
      <c r="E20" s="357"/>
      <c r="F20" s="360"/>
      <c r="G20" s="202" t="s">
        <v>14</v>
      </c>
      <c r="H20" s="77">
        <f>+H16+H18</f>
        <v>874000000</v>
      </c>
      <c r="I20" s="77"/>
      <c r="J20" s="77">
        <f t="shared" si="1"/>
        <v>124000000</v>
      </c>
      <c r="K20" s="77">
        <f t="shared" si="1"/>
        <v>124000000</v>
      </c>
      <c r="L20" s="87">
        <f t="shared" si="1"/>
        <v>110575745</v>
      </c>
      <c r="M20" s="172"/>
      <c r="N20" s="77">
        <v>183339305</v>
      </c>
      <c r="O20" s="77">
        <v>235302963</v>
      </c>
      <c r="P20" s="77">
        <v>235302963</v>
      </c>
      <c r="Q20" s="77">
        <v>235302963</v>
      </c>
      <c r="R20" s="77"/>
      <c r="S20" s="77"/>
      <c r="T20" s="77">
        <f>+T16+T18</f>
        <v>115000000</v>
      </c>
      <c r="U20" s="77"/>
      <c r="V20" s="77"/>
      <c r="W20" s="77"/>
      <c r="X20" s="77"/>
      <c r="Y20" s="77"/>
      <c r="Z20" s="77">
        <f>+Z16+Z18</f>
        <v>280000000</v>
      </c>
      <c r="AA20" s="77"/>
      <c r="AB20" s="77"/>
      <c r="AC20" s="77"/>
      <c r="AD20" s="77"/>
      <c r="AE20" s="77"/>
      <c r="AF20" s="77">
        <f>+AF16+AF18</f>
        <v>200000000</v>
      </c>
      <c r="AG20" s="73"/>
      <c r="AH20" s="73"/>
      <c r="AI20" s="73"/>
      <c r="AJ20" s="73"/>
      <c r="AK20" s="87">
        <v>52398883</v>
      </c>
      <c r="AL20" s="87">
        <v>72717463</v>
      </c>
      <c r="AM20" s="111">
        <v>109537463</v>
      </c>
      <c r="AN20" s="87">
        <v>109537463</v>
      </c>
      <c r="AO20" s="109"/>
      <c r="AP20" s="108"/>
      <c r="AQ20" s="295"/>
      <c r="AR20" s="298"/>
      <c r="AS20" s="298"/>
      <c r="AT20" s="289"/>
      <c r="AU20" s="292"/>
    </row>
    <row r="21" spans="1:47" s="5" customFormat="1" ht="30.75" customHeight="1">
      <c r="A21" s="346"/>
      <c r="B21" s="340">
        <v>3</v>
      </c>
      <c r="C21" s="328" t="s">
        <v>92</v>
      </c>
      <c r="D21" s="331" t="s">
        <v>89</v>
      </c>
      <c r="E21" s="357"/>
      <c r="F21" s="360"/>
      <c r="G21" s="203" t="s">
        <v>9</v>
      </c>
      <c r="H21" s="84">
        <v>25</v>
      </c>
      <c r="I21" s="84"/>
      <c r="J21" s="84">
        <v>5</v>
      </c>
      <c r="K21" s="84">
        <v>5</v>
      </c>
      <c r="L21" s="105">
        <v>5</v>
      </c>
      <c r="M21" s="105"/>
      <c r="N21" s="84">
        <v>10</v>
      </c>
      <c r="O21" s="84">
        <v>10</v>
      </c>
      <c r="P21" s="84">
        <v>10</v>
      </c>
      <c r="Q21" s="84">
        <v>10</v>
      </c>
      <c r="R21" s="84"/>
      <c r="S21" s="84"/>
      <c r="T21" s="84">
        <v>15</v>
      </c>
      <c r="U21" s="84"/>
      <c r="V21" s="84"/>
      <c r="W21" s="84"/>
      <c r="X21" s="84"/>
      <c r="Y21" s="84"/>
      <c r="Z21" s="84">
        <v>20</v>
      </c>
      <c r="AA21" s="84"/>
      <c r="AB21" s="84"/>
      <c r="AC21" s="84"/>
      <c r="AD21" s="84"/>
      <c r="AE21" s="84"/>
      <c r="AF21" s="84">
        <v>25</v>
      </c>
      <c r="AG21" s="84"/>
      <c r="AH21" s="84"/>
      <c r="AI21" s="84"/>
      <c r="AJ21" s="84"/>
      <c r="AK21" s="105">
        <v>3</v>
      </c>
      <c r="AL21" s="105">
        <v>7</v>
      </c>
      <c r="AM21" s="103">
        <v>10</v>
      </c>
      <c r="AN21" s="103">
        <v>10</v>
      </c>
      <c r="AO21" s="174">
        <f>AM21/O21</f>
        <v>1</v>
      </c>
      <c r="AP21" s="115">
        <f>AM21/H21</f>
        <v>0.4</v>
      </c>
      <c r="AQ21" s="293" t="s">
        <v>239</v>
      </c>
      <c r="AR21" s="296" t="s">
        <v>123</v>
      </c>
      <c r="AS21" s="296" t="s">
        <v>123</v>
      </c>
      <c r="AT21" s="287" t="s">
        <v>126</v>
      </c>
      <c r="AU21" s="290" t="s">
        <v>129</v>
      </c>
    </row>
    <row r="22" spans="1:47" s="5" customFormat="1" ht="30.75" customHeight="1">
      <c r="A22" s="346"/>
      <c r="B22" s="341"/>
      <c r="C22" s="329"/>
      <c r="D22" s="332"/>
      <c r="E22" s="357"/>
      <c r="F22" s="360"/>
      <c r="G22" s="204" t="s">
        <v>10</v>
      </c>
      <c r="H22" s="61">
        <f>+K22+N22+T22+Z22+AF22</f>
        <v>340000000</v>
      </c>
      <c r="I22" s="61"/>
      <c r="J22" s="61">
        <v>70000000</v>
      </c>
      <c r="K22" s="61">
        <v>70000000</v>
      </c>
      <c r="L22" s="63">
        <v>66493359</v>
      </c>
      <c r="M22" s="63"/>
      <c r="N22" s="61">
        <v>30000000</v>
      </c>
      <c r="O22" s="61">
        <v>30000000</v>
      </c>
      <c r="P22" s="61">
        <v>30000000</v>
      </c>
      <c r="Q22" s="61">
        <v>30000000</v>
      </c>
      <c r="R22" s="61"/>
      <c r="S22" s="61"/>
      <c r="T22" s="61">
        <v>50000000</v>
      </c>
      <c r="U22" s="61"/>
      <c r="V22" s="61"/>
      <c r="W22" s="61"/>
      <c r="X22" s="61"/>
      <c r="Y22" s="61"/>
      <c r="Z22" s="61">
        <v>90000000</v>
      </c>
      <c r="AA22" s="61"/>
      <c r="AB22" s="61"/>
      <c r="AC22" s="61"/>
      <c r="AD22" s="61"/>
      <c r="AE22" s="61"/>
      <c r="AF22" s="61">
        <v>100000000</v>
      </c>
      <c r="AG22" s="61"/>
      <c r="AH22" s="61"/>
      <c r="AI22" s="61"/>
      <c r="AJ22" s="61"/>
      <c r="AK22" s="63">
        <v>0</v>
      </c>
      <c r="AL22" s="63">
        <v>0</v>
      </c>
      <c r="AM22" s="63">
        <v>0</v>
      </c>
      <c r="AN22" s="63">
        <v>30000000</v>
      </c>
      <c r="AO22" s="174">
        <f>AM22/O22</f>
        <v>0</v>
      </c>
      <c r="AP22" s="115">
        <f>(AM22+N22)/H22</f>
        <v>0.08823529411764706</v>
      </c>
      <c r="AQ22" s="294"/>
      <c r="AR22" s="297"/>
      <c r="AS22" s="297"/>
      <c r="AT22" s="288"/>
      <c r="AU22" s="291"/>
    </row>
    <row r="23" spans="1:47" s="5" customFormat="1" ht="30.75" customHeight="1">
      <c r="A23" s="346"/>
      <c r="B23" s="341"/>
      <c r="C23" s="329"/>
      <c r="D23" s="332"/>
      <c r="E23" s="357"/>
      <c r="F23" s="360"/>
      <c r="G23" s="204" t="s">
        <v>11</v>
      </c>
      <c r="H23" s="61">
        <v>0</v>
      </c>
      <c r="I23" s="61"/>
      <c r="J23" s="61">
        <v>0</v>
      </c>
      <c r="K23" s="61">
        <v>0</v>
      </c>
      <c r="L23" s="107">
        <v>0</v>
      </c>
      <c r="M23" s="107"/>
      <c r="N23" s="61">
        <v>0</v>
      </c>
      <c r="O23" s="61">
        <v>0</v>
      </c>
      <c r="P23" s="61">
        <v>0</v>
      </c>
      <c r="Q23" s="61">
        <v>0</v>
      </c>
      <c r="R23" s="61"/>
      <c r="S23" s="61"/>
      <c r="T23" s="61"/>
      <c r="U23" s="61"/>
      <c r="V23" s="61"/>
      <c r="W23" s="61"/>
      <c r="X23" s="61"/>
      <c r="Y23" s="61"/>
      <c r="Z23" s="61"/>
      <c r="AA23" s="61"/>
      <c r="AB23" s="61"/>
      <c r="AC23" s="61"/>
      <c r="AD23" s="61"/>
      <c r="AE23" s="61"/>
      <c r="AF23" s="61"/>
      <c r="AG23" s="61"/>
      <c r="AH23" s="61"/>
      <c r="AI23" s="61"/>
      <c r="AJ23" s="61"/>
      <c r="AK23" s="107">
        <v>0</v>
      </c>
      <c r="AL23" s="107">
        <v>0</v>
      </c>
      <c r="AM23" s="107">
        <v>0</v>
      </c>
      <c r="AN23" s="107">
        <v>0</v>
      </c>
      <c r="AO23" s="108"/>
      <c r="AP23" s="108"/>
      <c r="AQ23" s="294"/>
      <c r="AR23" s="297"/>
      <c r="AS23" s="297"/>
      <c r="AT23" s="288"/>
      <c r="AU23" s="291"/>
    </row>
    <row r="24" spans="1:47" s="5" customFormat="1" ht="30.75" customHeight="1">
      <c r="A24" s="346"/>
      <c r="B24" s="341"/>
      <c r="C24" s="329"/>
      <c r="D24" s="332"/>
      <c r="E24" s="357"/>
      <c r="F24" s="360"/>
      <c r="G24" s="204" t="s">
        <v>12</v>
      </c>
      <c r="H24" s="61">
        <v>0</v>
      </c>
      <c r="I24" s="61"/>
      <c r="J24" s="61">
        <v>0</v>
      </c>
      <c r="K24" s="61">
        <v>0</v>
      </c>
      <c r="L24" s="63">
        <v>0</v>
      </c>
      <c r="M24" s="63"/>
      <c r="N24" s="61">
        <v>40300517</v>
      </c>
      <c r="O24" s="61">
        <v>21511408</v>
      </c>
      <c r="P24" s="61">
        <v>21511408</v>
      </c>
      <c r="Q24" s="61">
        <v>21511408</v>
      </c>
      <c r="R24" s="61"/>
      <c r="S24" s="61"/>
      <c r="T24" s="61"/>
      <c r="U24" s="61"/>
      <c r="V24" s="61"/>
      <c r="W24" s="61"/>
      <c r="X24" s="61"/>
      <c r="Y24" s="61"/>
      <c r="Z24" s="61"/>
      <c r="AA24" s="61"/>
      <c r="AB24" s="61"/>
      <c r="AC24" s="61"/>
      <c r="AD24" s="61"/>
      <c r="AE24" s="61"/>
      <c r="AF24" s="61"/>
      <c r="AG24" s="61"/>
      <c r="AH24" s="61"/>
      <c r="AI24" s="61"/>
      <c r="AJ24" s="61"/>
      <c r="AK24" s="63">
        <v>0</v>
      </c>
      <c r="AL24" s="63">
        <v>2394482</v>
      </c>
      <c r="AM24" s="63">
        <v>21511408</v>
      </c>
      <c r="AN24" s="63">
        <v>21511408</v>
      </c>
      <c r="AO24" s="108"/>
      <c r="AP24" s="108"/>
      <c r="AQ24" s="294"/>
      <c r="AR24" s="297"/>
      <c r="AS24" s="297"/>
      <c r="AT24" s="288"/>
      <c r="AU24" s="291"/>
    </row>
    <row r="25" spans="1:47" s="5" customFormat="1" ht="30.75" customHeight="1">
      <c r="A25" s="346"/>
      <c r="B25" s="341"/>
      <c r="C25" s="329"/>
      <c r="D25" s="332"/>
      <c r="E25" s="357"/>
      <c r="F25" s="360"/>
      <c r="G25" s="204" t="s">
        <v>13</v>
      </c>
      <c r="H25" s="61">
        <f>+H21+H23</f>
        <v>25</v>
      </c>
      <c r="I25" s="61"/>
      <c r="J25" s="61">
        <f aca="true" t="shared" si="2" ref="J25:L26">+J21+J23</f>
        <v>5</v>
      </c>
      <c r="K25" s="61">
        <f t="shared" si="2"/>
        <v>5</v>
      </c>
      <c r="L25" s="106">
        <f t="shared" si="2"/>
        <v>5</v>
      </c>
      <c r="M25" s="106"/>
      <c r="N25" s="61">
        <v>10</v>
      </c>
      <c r="O25" s="61">
        <v>10</v>
      </c>
      <c r="P25" s="61">
        <v>10</v>
      </c>
      <c r="Q25" s="61">
        <v>10</v>
      </c>
      <c r="R25" s="61"/>
      <c r="S25" s="61"/>
      <c r="T25" s="61">
        <f>+T21+T23</f>
        <v>15</v>
      </c>
      <c r="U25" s="61"/>
      <c r="V25" s="61"/>
      <c r="W25" s="61"/>
      <c r="X25" s="61"/>
      <c r="Y25" s="61"/>
      <c r="Z25" s="61">
        <f>+Z21+Z23</f>
        <v>20</v>
      </c>
      <c r="AA25" s="61"/>
      <c r="AB25" s="61"/>
      <c r="AC25" s="61"/>
      <c r="AD25" s="61"/>
      <c r="AE25" s="61"/>
      <c r="AF25" s="61">
        <f>+AF21+AF23</f>
        <v>25</v>
      </c>
      <c r="AG25" s="61"/>
      <c r="AH25" s="61"/>
      <c r="AI25" s="61"/>
      <c r="AJ25" s="61"/>
      <c r="AK25" s="106">
        <v>3</v>
      </c>
      <c r="AL25" s="106">
        <v>7</v>
      </c>
      <c r="AM25" s="106">
        <v>10</v>
      </c>
      <c r="AN25" s="106">
        <v>10</v>
      </c>
      <c r="AO25" s="108"/>
      <c r="AP25" s="108"/>
      <c r="AQ25" s="294"/>
      <c r="AR25" s="297"/>
      <c r="AS25" s="297"/>
      <c r="AT25" s="288"/>
      <c r="AU25" s="291"/>
    </row>
    <row r="26" spans="1:47" s="5" customFormat="1" ht="30.75" customHeight="1" thickBot="1">
      <c r="A26" s="346"/>
      <c r="B26" s="365"/>
      <c r="C26" s="330"/>
      <c r="D26" s="333"/>
      <c r="E26" s="357"/>
      <c r="F26" s="360"/>
      <c r="G26" s="205" t="s">
        <v>14</v>
      </c>
      <c r="H26" s="86">
        <f>+H22+H24</f>
        <v>340000000</v>
      </c>
      <c r="I26" s="86"/>
      <c r="J26" s="86">
        <f t="shared" si="2"/>
        <v>70000000</v>
      </c>
      <c r="K26" s="86">
        <f t="shared" si="2"/>
        <v>70000000</v>
      </c>
      <c r="L26" s="87">
        <f t="shared" si="2"/>
        <v>66493359</v>
      </c>
      <c r="M26" s="87"/>
      <c r="N26" s="86">
        <v>70300517</v>
      </c>
      <c r="O26" s="86">
        <v>51511408</v>
      </c>
      <c r="P26" s="86">
        <v>51511408</v>
      </c>
      <c r="Q26" s="86">
        <v>51511408</v>
      </c>
      <c r="R26" s="86"/>
      <c r="S26" s="86"/>
      <c r="T26" s="86">
        <f>+T22+T24</f>
        <v>50000000</v>
      </c>
      <c r="U26" s="86"/>
      <c r="V26" s="86"/>
      <c r="W26" s="86"/>
      <c r="X26" s="86"/>
      <c r="Y26" s="86"/>
      <c r="Z26" s="86">
        <f>+Z22+Z24</f>
        <v>90000000</v>
      </c>
      <c r="AA26" s="86"/>
      <c r="AB26" s="86"/>
      <c r="AC26" s="86"/>
      <c r="AD26" s="86"/>
      <c r="AE26" s="86"/>
      <c r="AF26" s="86">
        <f>+AF22+AF24</f>
        <v>100000000</v>
      </c>
      <c r="AG26" s="86"/>
      <c r="AH26" s="86"/>
      <c r="AI26" s="86"/>
      <c r="AJ26" s="86"/>
      <c r="AK26" s="87">
        <v>0</v>
      </c>
      <c r="AL26" s="87">
        <v>2394482</v>
      </c>
      <c r="AM26" s="87">
        <v>21511408</v>
      </c>
      <c r="AN26" s="87">
        <f>+AN24+AN22</f>
        <v>51511408</v>
      </c>
      <c r="AO26" s="110"/>
      <c r="AP26" s="110"/>
      <c r="AQ26" s="295"/>
      <c r="AR26" s="298"/>
      <c r="AS26" s="298"/>
      <c r="AT26" s="289"/>
      <c r="AU26" s="292"/>
    </row>
    <row r="27" spans="1:47" s="5" customFormat="1" ht="30.75" customHeight="1">
      <c r="A27" s="345" t="s">
        <v>98</v>
      </c>
      <c r="B27" s="340">
        <v>4</v>
      </c>
      <c r="C27" s="328" t="s">
        <v>93</v>
      </c>
      <c r="D27" s="331" t="s">
        <v>89</v>
      </c>
      <c r="E27" s="357"/>
      <c r="F27" s="360"/>
      <c r="G27" s="203" t="s">
        <v>9</v>
      </c>
      <c r="H27" s="84">
        <v>10</v>
      </c>
      <c r="I27" s="84"/>
      <c r="J27" s="84">
        <v>1</v>
      </c>
      <c r="K27" s="84">
        <v>1</v>
      </c>
      <c r="L27" s="104">
        <v>0.8</v>
      </c>
      <c r="M27" s="104"/>
      <c r="N27" s="84">
        <v>4</v>
      </c>
      <c r="O27" s="84">
        <v>4</v>
      </c>
      <c r="P27" s="84">
        <v>4</v>
      </c>
      <c r="Q27" s="84">
        <v>4</v>
      </c>
      <c r="R27" s="84"/>
      <c r="S27" s="84"/>
      <c r="T27" s="84">
        <v>7</v>
      </c>
      <c r="U27" s="84"/>
      <c r="V27" s="84"/>
      <c r="W27" s="84"/>
      <c r="X27" s="84"/>
      <c r="Y27" s="84"/>
      <c r="Z27" s="84">
        <v>9</v>
      </c>
      <c r="AA27" s="84"/>
      <c r="AB27" s="84"/>
      <c r="AC27" s="84"/>
      <c r="AD27" s="84"/>
      <c r="AE27" s="84"/>
      <c r="AF27" s="84">
        <v>10</v>
      </c>
      <c r="AG27" s="84"/>
      <c r="AH27" s="84"/>
      <c r="AI27" s="84"/>
      <c r="AJ27" s="84"/>
      <c r="AK27" s="105">
        <v>1</v>
      </c>
      <c r="AL27" s="105">
        <v>2</v>
      </c>
      <c r="AM27" s="104">
        <v>4</v>
      </c>
      <c r="AN27" s="104">
        <v>4</v>
      </c>
      <c r="AO27" s="174">
        <f>AM27/O27</f>
        <v>1</v>
      </c>
      <c r="AP27" s="108">
        <f>AM27/H27</f>
        <v>0.4</v>
      </c>
      <c r="AQ27" s="293" t="s">
        <v>240</v>
      </c>
      <c r="AR27" s="296" t="s">
        <v>123</v>
      </c>
      <c r="AS27" s="296" t="s">
        <v>123</v>
      </c>
      <c r="AT27" s="287" t="s">
        <v>125</v>
      </c>
      <c r="AU27" s="290" t="s">
        <v>208</v>
      </c>
    </row>
    <row r="28" spans="1:47" s="5" customFormat="1" ht="30.75" customHeight="1">
      <c r="A28" s="346"/>
      <c r="B28" s="341"/>
      <c r="C28" s="329"/>
      <c r="D28" s="332"/>
      <c r="E28" s="357"/>
      <c r="F28" s="360"/>
      <c r="G28" s="204" t="s">
        <v>10</v>
      </c>
      <c r="H28" s="61">
        <f>+K28+N28+T28+Z28+AF28</f>
        <v>1899885738</v>
      </c>
      <c r="I28" s="61"/>
      <c r="J28" s="61">
        <v>380062738</v>
      </c>
      <c r="K28" s="61">
        <f>247726072+132336666</f>
        <v>380062738</v>
      </c>
      <c r="L28" s="63">
        <v>129054090</v>
      </c>
      <c r="M28" s="63"/>
      <c r="N28" s="61">
        <v>549823000</v>
      </c>
      <c r="O28" s="61">
        <v>549823000</v>
      </c>
      <c r="P28" s="61">
        <v>549823000</v>
      </c>
      <c r="Q28" s="61">
        <f>549823000-1367840</f>
        <v>548455160</v>
      </c>
      <c r="R28" s="61"/>
      <c r="S28" s="61"/>
      <c r="T28" s="61">
        <v>470000000</v>
      </c>
      <c r="U28" s="61"/>
      <c r="V28" s="61"/>
      <c r="W28" s="61"/>
      <c r="X28" s="61"/>
      <c r="Y28" s="61"/>
      <c r="Z28" s="61">
        <v>300000000</v>
      </c>
      <c r="AA28" s="61"/>
      <c r="AB28" s="61"/>
      <c r="AC28" s="61"/>
      <c r="AD28" s="61"/>
      <c r="AE28" s="61"/>
      <c r="AF28" s="61">
        <v>200000000</v>
      </c>
      <c r="AG28" s="61"/>
      <c r="AH28" s="61"/>
      <c r="AI28" s="61"/>
      <c r="AJ28" s="61"/>
      <c r="AK28" s="63">
        <v>0</v>
      </c>
      <c r="AL28" s="63">
        <v>162213500</v>
      </c>
      <c r="AM28" s="63">
        <v>174213500</v>
      </c>
      <c r="AN28" s="63">
        <v>534003078</v>
      </c>
      <c r="AO28" s="174">
        <f>AM28/O28</f>
        <v>0.3168537874916109</v>
      </c>
      <c r="AP28" s="115">
        <f>(AM28+N28)/H28</f>
        <v>0.38109476034184536</v>
      </c>
      <c r="AQ28" s="294"/>
      <c r="AR28" s="297"/>
      <c r="AS28" s="297"/>
      <c r="AT28" s="288"/>
      <c r="AU28" s="291"/>
    </row>
    <row r="29" spans="1:47" s="5" customFormat="1" ht="30.75" customHeight="1" thickBot="1">
      <c r="A29" s="346"/>
      <c r="B29" s="341"/>
      <c r="C29" s="329"/>
      <c r="D29" s="332"/>
      <c r="E29" s="357"/>
      <c r="F29" s="360"/>
      <c r="G29" s="204" t="s">
        <v>11</v>
      </c>
      <c r="H29" s="61">
        <v>0</v>
      </c>
      <c r="I29" s="61"/>
      <c r="J29" s="61">
        <v>0</v>
      </c>
      <c r="K29" s="61">
        <v>0</v>
      </c>
      <c r="L29" s="107">
        <v>0</v>
      </c>
      <c r="M29" s="107"/>
      <c r="N29" s="61">
        <v>0</v>
      </c>
      <c r="O29" s="61">
        <v>0</v>
      </c>
      <c r="P29" s="61">
        <v>0</v>
      </c>
      <c r="Q29" s="61">
        <v>0</v>
      </c>
      <c r="R29" s="61"/>
      <c r="S29" s="61"/>
      <c r="T29" s="61"/>
      <c r="U29" s="61"/>
      <c r="V29" s="61"/>
      <c r="W29" s="61"/>
      <c r="X29" s="61"/>
      <c r="Y29" s="61"/>
      <c r="Z29" s="61"/>
      <c r="AA29" s="61"/>
      <c r="AB29" s="61"/>
      <c r="AC29" s="61"/>
      <c r="AD29" s="61"/>
      <c r="AE29" s="61"/>
      <c r="AF29" s="61"/>
      <c r="AG29" s="61"/>
      <c r="AH29" s="61"/>
      <c r="AI29" s="61"/>
      <c r="AJ29" s="61"/>
      <c r="AK29" s="107">
        <v>0</v>
      </c>
      <c r="AL29" s="107">
        <v>0</v>
      </c>
      <c r="AM29" s="107">
        <v>0</v>
      </c>
      <c r="AN29" s="206">
        <v>0</v>
      </c>
      <c r="AO29" s="108"/>
      <c r="AP29" s="108"/>
      <c r="AQ29" s="294"/>
      <c r="AR29" s="297"/>
      <c r="AS29" s="297"/>
      <c r="AT29" s="288"/>
      <c r="AU29" s="291"/>
    </row>
    <row r="30" spans="1:47" s="5" customFormat="1" ht="30.75" customHeight="1">
      <c r="A30" s="346"/>
      <c r="B30" s="341"/>
      <c r="C30" s="329"/>
      <c r="D30" s="332"/>
      <c r="E30" s="357"/>
      <c r="F30" s="360"/>
      <c r="G30" s="204" t="s">
        <v>12</v>
      </c>
      <c r="H30" s="61">
        <v>0</v>
      </c>
      <c r="I30" s="61"/>
      <c r="J30" s="61">
        <v>0</v>
      </c>
      <c r="K30" s="61">
        <v>0</v>
      </c>
      <c r="L30" s="63">
        <v>0</v>
      </c>
      <c r="M30" s="63"/>
      <c r="N30" s="61">
        <v>96683188</v>
      </c>
      <c r="O30" s="61">
        <v>115472095</v>
      </c>
      <c r="P30" s="61">
        <v>115472095</v>
      </c>
      <c r="Q30" s="61">
        <v>115472095</v>
      </c>
      <c r="R30" s="61"/>
      <c r="S30" s="61"/>
      <c r="T30" s="61"/>
      <c r="U30" s="61"/>
      <c r="V30" s="61"/>
      <c r="W30" s="61"/>
      <c r="X30" s="61"/>
      <c r="Y30" s="61"/>
      <c r="Z30" s="61"/>
      <c r="AA30" s="61"/>
      <c r="AB30" s="61"/>
      <c r="AC30" s="61"/>
      <c r="AD30" s="61"/>
      <c r="AE30" s="61"/>
      <c r="AF30" s="61"/>
      <c r="AG30" s="61"/>
      <c r="AH30" s="61"/>
      <c r="AI30" s="61"/>
      <c r="AJ30" s="61"/>
      <c r="AK30" s="63">
        <v>32300514</v>
      </c>
      <c r="AL30" s="63">
        <v>100315354</v>
      </c>
      <c r="AM30" s="63">
        <v>115472095</v>
      </c>
      <c r="AN30" s="63">
        <v>115472095</v>
      </c>
      <c r="AO30" s="108"/>
      <c r="AP30" s="108"/>
      <c r="AQ30" s="294"/>
      <c r="AR30" s="297"/>
      <c r="AS30" s="297"/>
      <c r="AT30" s="288"/>
      <c r="AU30" s="291"/>
    </row>
    <row r="31" spans="1:47" s="5" customFormat="1" ht="30.75" customHeight="1">
      <c r="A31" s="346"/>
      <c r="B31" s="341"/>
      <c r="C31" s="329"/>
      <c r="D31" s="332"/>
      <c r="E31" s="357"/>
      <c r="F31" s="360"/>
      <c r="G31" s="204" t="s">
        <v>13</v>
      </c>
      <c r="H31" s="61">
        <f>+H27+H29</f>
        <v>10</v>
      </c>
      <c r="I31" s="61"/>
      <c r="J31" s="61">
        <f aca="true" t="shared" si="3" ref="J31:L32">+J27+J29</f>
        <v>1</v>
      </c>
      <c r="K31" s="61">
        <f t="shared" si="3"/>
        <v>1</v>
      </c>
      <c r="L31" s="106">
        <f t="shared" si="3"/>
        <v>0.8</v>
      </c>
      <c r="M31" s="106"/>
      <c r="N31" s="61">
        <v>4</v>
      </c>
      <c r="O31" s="61">
        <v>4</v>
      </c>
      <c r="P31" s="61">
        <v>4</v>
      </c>
      <c r="Q31" s="61">
        <v>4</v>
      </c>
      <c r="R31" s="61"/>
      <c r="S31" s="61"/>
      <c r="T31" s="61">
        <f>+T27+T29</f>
        <v>7</v>
      </c>
      <c r="U31" s="61"/>
      <c r="V31" s="61"/>
      <c r="W31" s="61"/>
      <c r="X31" s="61"/>
      <c r="Y31" s="61"/>
      <c r="Z31" s="61">
        <f>+Z27+Z29</f>
        <v>9</v>
      </c>
      <c r="AA31" s="61"/>
      <c r="AB31" s="61"/>
      <c r="AC31" s="61"/>
      <c r="AD31" s="61"/>
      <c r="AE31" s="61"/>
      <c r="AF31" s="61">
        <f>+AF27+AF29</f>
        <v>10</v>
      </c>
      <c r="AG31" s="61"/>
      <c r="AH31" s="61"/>
      <c r="AI31" s="61"/>
      <c r="AJ31" s="61"/>
      <c r="AK31" s="106">
        <v>1</v>
      </c>
      <c r="AL31" s="106">
        <v>2</v>
      </c>
      <c r="AM31" s="106">
        <v>4</v>
      </c>
      <c r="AN31" s="106">
        <v>4</v>
      </c>
      <c r="AO31" s="108"/>
      <c r="AP31" s="108"/>
      <c r="AQ31" s="294"/>
      <c r="AR31" s="297"/>
      <c r="AS31" s="297"/>
      <c r="AT31" s="288"/>
      <c r="AU31" s="291"/>
    </row>
    <row r="32" spans="1:47" s="5" customFormat="1" ht="30.75" customHeight="1" thickBot="1">
      <c r="A32" s="362"/>
      <c r="B32" s="365"/>
      <c r="C32" s="330"/>
      <c r="D32" s="333"/>
      <c r="E32" s="357"/>
      <c r="F32" s="360"/>
      <c r="G32" s="205" t="s">
        <v>14</v>
      </c>
      <c r="H32" s="86">
        <f>+H28+H30</f>
        <v>1899885738</v>
      </c>
      <c r="I32" s="86"/>
      <c r="J32" s="86">
        <f t="shared" si="3"/>
        <v>380062738</v>
      </c>
      <c r="K32" s="86">
        <f t="shared" si="3"/>
        <v>380062738</v>
      </c>
      <c r="L32" s="87">
        <f t="shared" si="3"/>
        <v>129054090</v>
      </c>
      <c r="M32" s="87"/>
      <c r="N32" s="86">
        <v>646506188</v>
      </c>
      <c r="O32" s="86">
        <v>646506188</v>
      </c>
      <c r="P32" s="86">
        <v>646506188</v>
      </c>
      <c r="Q32" s="86">
        <v>646506188</v>
      </c>
      <c r="R32" s="86"/>
      <c r="S32" s="86"/>
      <c r="T32" s="86">
        <f>+T28+T30</f>
        <v>470000000</v>
      </c>
      <c r="U32" s="86"/>
      <c r="V32" s="86"/>
      <c r="W32" s="86"/>
      <c r="X32" s="86"/>
      <c r="Y32" s="86"/>
      <c r="Z32" s="86">
        <f>+Z28+Z30</f>
        <v>300000000</v>
      </c>
      <c r="AA32" s="86"/>
      <c r="AB32" s="86"/>
      <c r="AC32" s="86"/>
      <c r="AD32" s="86"/>
      <c r="AE32" s="86"/>
      <c r="AF32" s="86">
        <f>+AF28+AF30</f>
        <v>200000000</v>
      </c>
      <c r="AG32" s="86"/>
      <c r="AH32" s="86"/>
      <c r="AI32" s="86"/>
      <c r="AJ32" s="86"/>
      <c r="AK32" s="87">
        <v>32300514</v>
      </c>
      <c r="AL32" s="87">
        <v>262528854</v>
      </c>
      <c r="AM32" s="87">
        <v>289685595</v>
      </c>
      <c r="AN32" s="87">
        <f>+AN30+AN28</f>
        <v>649475173</v>
      </c>
      <c r="AO32" s="109"/>
      <c r="AP32" s="109"/>
      <c r="AQ32" s="295"/>
      <c r="AR32" s="298"/>
      <c r="AS32" s="298"/>
      <c r="AT32" s="289"/>
      <c r="AU32" s="292"/>
    </row>
    <row r="33" spans="1:47" s="56" customFormat="1" ht="30.75" customHeight="1">
      <c r="A33" s="363" t="s">
        <v>99</v>
      </c>
      <c r="B33" s="340">
        <v>5</v>
      </c>
      <c r="C33" s="328" t="s">
        <v>94</v>
      </c>
      <c r="D33" s="331" t="s">
        <v>89</v>
      </c>
      <c r="E33" s="357"/>
      <c r="F33" s="360"/>
      <c r="G33" s="207" t="s">
        <v>9</v>
      </c>
      <c r="H33" s="88">
        <v>0.9</v>
      </c>
      <c r="I33" s="88"/>
      <c r="J33" s="88">
        <v>0.85</v>
      </c>
      <c r="K33" s="88">
        <v>0.85</v>
      </c>
      <c r="L33" s="90">
        <v>0.85</v>
      </c>
      <c r="M33" s="90"/>
      <c r="N33" s="89">
        <v>0.865</v>
      </c>
      <c r="O33" s="89">
        <v>0.865</v>
      </c>
      <c r="P33" s="89">
        <v>0.865</v>
      </c>
      <c r="Q33" s="89">
        <v>0.865</v>
      </c>
      <c r="R33" s="88"/>
      <c r="S33" s="88"/>
      <c r="T33" s="88">
        <v>0.88</v>
      </c>
      <c r="U33" s="88"/>
      <c r="V33" s="88"/>
      <c r="W33" s="88"/>
      <c r="X33" s="88"/>
      <c r="Y33" s="88"/>
      <c r="Z33" s="88">
        <v>0.89</v>
      </c>
      <c r="AA33" s="88"/>
      <c r="AB33" s="88"/>
      <c r="AC33" s="88"/>
      <c r="AD33" s="88"/>
      <c r="AE33" s="88"/>
      <c r="AF33" s="88">
        <v>0.9</v>
      </c>
      <c r="AG33" s="88"/>
      <c r="AH33" s="88"/>
      <c r="AI33" s="88"/>
      <c r="AJ33" s="88"/>
      <c r="AK33" s="60">
        <v>0.83</v>
      </c>
      <c r="AL33" s="124">
        <v>0.857</v>
      </c>
      <c r="AM33" s="124">
        <v>0.865</v>
      </c>
      <c r="AN33" s="124">
        <v>0.865</v>
      </c>
      <c r="AO33" s="174">
        <f>AM33/O33</f>
        <v>1</v>
      </c>
      <c r="AP33" s="108">
        <f>AM33/H33</f>
        <v>0.961111111111111</v>
      </c>
      <c r="AQ33" s="293" t="s">
        <v>223</v>
      </c>
      <c r="AR33" s="296" t="s">
        <v>123</v>
      </c>
      <c r="AS33" s="296" t="s">
        <v>123</v>
      </c>
      <c r="AT33" s="287" t="s">
        <v>127</v>
      </c>
      <c r="AU33" s="290" t="s">
        <v>209</v>
      </c>
    </row>
    <row r="34" spans="1:47" s="5" customFormat="1" ht="30.75" customHeight="1">
      <c r="A34" s="363"/>
      <c r="B34" s="341"/>
      <c r="C34" s="329"/>
      <c r="D34" s="332"/>
      <c r="E34" s="357"/>
      <c r="F34" s="360"/>
      <c r="G34" s="204" t="s">
        <v>10</v>
      </c>
      <c r="H34" s="208">
        <f>+K34+N34+T34+Z34+AF34</f>
        <v>3071438958</v>
      </c>
      <c r="I34" s="208"/>
      <c r="J34" s="91">
        <v>456438958</v>
      </c>
      <c r="K34" s="61">
        <f>8500000+417938958</f>
        <v>426438958</v>
      </c>
      <c r="L34" s="85">
        <v>425843558</v>
      </c>
      <c r="M34" s="85"/>
      <c r="N34" s="61">
        <v>522000000</v>
      </c>
      <c r="O34" s="61">
        <v>522000000</v>
      </c>
      <c r="P34" s="61">
        <v>522000000</v>
      </c>
      <c r="Q34" s="61">
        <v>522000000</v>
      </c>
      <c r="R34" s="61"/>
      <c r="S34" s="61"/>
      <c r="T34" s="61">
        <v>527000000</v>
      </c>
      <c r="U34" s="61"/>
      <c r="V34" s="61"/>
      <c r="W34" s="61"/>
      <c r="X34" s="61"/>
      <c r="Y34" s="61"/>
      <c r="Z34" s="61">
        <v>786000000</v>
      </c>
      <c r="AA34" s="61"/>
      <c r="AB34" s="61"/>
      <c r="AC34" s="61"/>
      <c r="AD34" s="61"/>
      <c r="AE34" s="61"/>
      <c r="AF34" s="61">
        <v>810000000</v>
      </c>
      <c r="AG34" s="61"/>
      <c r="AH34" s="61"/>
      <c r="AI34" s="61"/>
      <c r="AJ34" s="61"/>
      <c r="AK34" s="63">
        <v>497183000</v>
      </c>
      <c r="AL34" s="63">
        <v>521417500</v>
      </c>
      <c r="AM34" s="63">
        <v>521417500</v>
      </c>
      <c r="AN34" s="63">
        <v>521417500</v>
      </c>
      <c r="AO34" s="174">
        <f>AM34/O34</f>
        <v>0.9988840996168582</v>
      </c>
      <c r="AP34" s="115">
        <f>(AM34+N34)/H34</f>
        <v>0.33971617677189075</v>
      </c>
      <c r="AQ34" s="294"/>
      <c r="AR34" s="297"/>
      <c r="AS34" s="297"/>
      <c r="AT34" s="288"/>
      <c r="AU34" s="291"/>
    </row>
    <row r="35" spans="1:47" s="56" customFormat="1" ht="30.75" customHeight="1">
      <c r="A35" s="363"/>
      <c r="B35" s="341"/>
      <c r="C35" s="329"/>
      <c r="D35" s="332"/>
      <c r="E35" s="357"/>
      <c r="F35" s="360"/>
      <c r="G35" s="209" t="s">
        <v>11</v>
      </c>
      <c r="H35" s="64">
        <v>0</v>
      </c>
      <c r="I35" s="64"/>
      <c r="J35" s="64">
        <v>0</v>
      </c>
      <c r="K35" s="64">
        <v>0</v>
      </c>
      <c r="L35" s="92"/>
      <c r="M35" s="92"/>
      <c r="N35" s="64">
        <v>0</v>
      </c>
      <c r="O35" s="64">
        <v>0</v>
      </c>
      <c r="P35" s="64">
        <v>0</v>
      </c>
      <c r="Q35" s="64">
        <v>0</v>
      </c>
      <c r="R35" s="64"/>
      <c r="S35" s="64"/>
      <c r="T35" s="64"/>
      <c r="U35" s="64"/>
      <c r="V35" s="64"/>
      <c r="W35" s="64"/>
      <c r="X35" s="64"/>
      <c r="Y35" s="64"/>
      <c r="Z35" s="64"/>
      <c r="AA35" s="64"/>
      <c r="AB35" s="64"/>
      <c r="AC35" s="64"/>
      <c r="AD35" s="64"/>
      <c r="AE35" s="64"/>
      <c r="AF35" s="64"/>
      <c r="AG35" s="64"/>
      <c r="AH35" s="64"/>
      <c r="AI35" s="64"/>
      <c r="AJ35" s="64"/>
      <c r="AK35" s="66">
        <v>0</v>
      </c>
      <c r="AL35" s="66">
        <v>0</v>
      </c>
      <c r="AM35" s="66">
        <v>0</v>
      </c>
      <c r="AN35" s="66">
        <v>0</v>
      </c>
      <c r="AO35" s="108"/>
      <c r="AP35" s="108"/>
      <c r="AQ35" s="294"/>
      <c r="AR35" s="297"/>
      <c r="AS35" s="297"/>
      <c r="AT35" s="288"/>
      <c r="AU35" s="291"/>
    </row>
    <row r="36" spans="1:47" s="5" customFormat="1" ht="30.75" customHeight="1">
      <c r="A36" s="363"/>
      <c r="B36" s="341"/>
      <c r="C36" s="329"/>
      <c r="D36" s="332"/>
      <c r="E36" s="357"/>
      <c r="F36" s="360"/>
      <c r="G36" s="204" t="s">
        <v>12</v>
      </c>
      <c r="H36" s="61">
        <v>0</v>
      </c>
      <c r="I36" s="61"/>
      <c r="J36" s="61">
        <v>0</v>
      </c>
      <c r="K36" s="61">
        <v>0</v>
      </c>
      <c r="L36" s="85"/>
      <c r="M36" s="85"/>
      <c r="N36" s="61">
        <v>117004537</v>
      </c>
      <c r="O36" s="61">
        <v>130745383</v>
      </c>
      <c r="P36" s="61">
        <v>130745383</v>
      </c>
      <c r="Q36" s="61">
        <v>130745383</v>
      </c>
      <c r="R36" s="61"/>
      <c r="S36" s="61"/>
      <c r="T36" s="61"/>
      <c r="U36" s="61"/>
      <c r="V36" s="61"/>
      <c r="W36" s="61"/>
      <c r="X36" s="61"/>
      <c r="Y36" s="61"/>
      <c r="Z36" s="61"/>
      <c r="AA36" s="61"/>
      <c r="AB36" s="61"/>
      <c r="AC36" s="61"/>
      <c r="AD36" s="61"/>
      <c r="AE36" s="61"/>
      <c r="AF36" s="61"/>
      <c r="AG36" s="61"/>
      <c r="AH36" s="61"/>
      <c r="AI36" s="61"/>
      <c r="AJ36" s="61"/>
      <c r="AK36" s="63">
        <v>114332129</v>
      </c>
      <c r="AL36" s="63">
        <v>130745382</v>
      </c>
      <c r="AM36" s="63">
        <v>130745383</v>
      </c>
      <c r="AN36" s="63">
        <v>130745383</v>
      </c>
      <c r="AO36" s="108"/>
      <c r="AP36" s="108"/>
      <c r="AQ36" s="294"/>
      <c r="AR36" s="297"/>
      <c r="AS36" s="297"/>
      <c r="AT36" s="288"/>
      <c r="AU36" s="291"/>
    </row>
    <row r="37" spans="1:47" s="56" customFormat="1" ht="30.75" customHeight="1">
      <c r="A37" s="363"/>
      <c r="B37" s="341"/>
      <c r="C37" s="329"/>
      <c r="D37" s="332"/>
      <c r="E37" s="357"/>
      <c r="F37" s="360"/>
      <c r="G37" s="209" t="s">
        <v>13</v>
      </c>
      <c r="H37" s="64">
        <f>+H33+H35</f>
        <v>0.9</v>
      </c>
      <c r="I37" s="64"/>
      <c r="J37" s="64">
        <f aca="true" t="shared" si="4" ref="J37:L38">+J33+J35</f>
        <v>0.85</v>
      </c>
      <c r="K37" s="64">
        <f t="shared" si="4"/>
        <v>0.85</v>
      </c>
      <c r="L37" s="66">
        <f t="shared" si="4"/>
        <v>0.85</v>
      </c>
      <c r="M37" s="66"/>
      <c r="N37" s="123">
        <v>0.865</v>
      </c>
      <c r="O37" s="123">
        <v>0.865</v>
      </c>
      <c r="P37" s="123">
        <v>0.865</v>
      </c>
      <c r="Q37" s="123">
        <v>0.865</v>
      </c>
      <c r="R37" s="64"/>
      <c r="S37" s="64"/>
      <c r="T37" s="64">
        <f>+T33+T35</f>
        <v>0.88</v>
      </c>
      <c r="U37" s="64"/>
      <c r="V37" s="64"/>
      <c r="W37" s="64"/>
      <c r="X37" s="64"/>
      <c r="Y37" s="64"/>
      <c r="Z37" s="64">
        <f>+Z33+Z35</f>
        <v>0.89</v>
      </c>
      <c r="AA37" s="64"/>
      <c r="AB37" s="64"/>
      <c r="AC37" s="64"/>
      <c r="AD37" s="64"/>
      <c r="AE37" s="64"/>
      <c r="AF37" s="64">
        <f>+AF33+AF35</f>
        <v>0.9</v>
      </c>
      <c r="AG37" s="64"/>
      <c r="AH37" s="64"/>
      <c r="AI37" s="64"/>
      <c r="AJ37" s="64"/>
      <c r="AK37" s="66">
        <v>0.83</v>
      </c>
      <c r="AL37" s="125">
        <v>0.857</v>
      </c>
      <c r="AM37" s="66">
        <v>0.865</v>
      </c>
      <c r="AN37" s="66">
        <v>0.865</v>
      </c>
      <c r="AO37" s="108"/>
      <c r="AP37" s="108"/>
      <c r="AQ37" s="294"/>
      <c r="AR37" s="297"/>
      <c r="AS37" s="297"/>
      <c r="AT37" s="288"/>
      <c r="AU37" s="291"/>
    </row>
    <row r="38" spans="1:47" s="5" customFormat="1" ht="30.75" customHeight="1" thickBot="1">
      <c r="A38" s="363"/>
      <c r="B38" s="365"/>
      <c r="C38" s="330"/>
      <c r="D38" s="333"/>
      <c r="E38" s="357"/>
      <c r="F38" s="360"/>
      <c r="G38" s="205" t="s">
        <v>14</v>
      </c>
      <c r="H38" s="86">
        <f>+H34+H36</f>
        <v>3071438958</v>
      </c>
      <c r="I38" s="86"/>
      <c r="J38" s="86">
        <f t="shared" si="4"/>
        <v>456438958</v>
      </c>
      <c r="K38" s="86">
        <f t="shared" si="4"/>
        <v>426438958</v>
      </c>
      <c r="L38" s="111">
        <f t="shared" si="4"/>
        <v>425843558</v>
      </c>
      <c r="M38" s="111"/>
      <c r="N38" s="86">
        <v>639004537</v>
      </c>
      <c r="O38" s="86">
        <v>652745383</v>
      </c>
      <c r="P38" s="86">
        <v>652745383</v>
      </c>
      <c r="Q38" s="86">
        <v>652745383</v>
      </c>
      <c r="R38" s="86"/>
      <c r="S38" s="86"/>
      <c r="T38" s="86">
        <f>+T34+T36</f>
        <v>527000000</v>
      </c>
      <c r="U38" s="86"/>
      <c r="V38" s="86"/>
      <c r="W38" s="86"/>
      <c r="X38" s="86"/>
      <c r="Y38" s="86"/>
      <c r="Z38" s="86">
        <f>+Z34+Z36</f>
        <v>786000000</v>
      </c>
      <c r="AA38" s="86"/>
      <c r="AB38" s="86"/>
      <c r="AC38" s="86"/>
      <c r="AD38" s="86"/>
      <c r="AE38" s="86"/>
      <c r="AF38" s="86">
        <f>+AF34+AF36</f>
        <v>810000000</v>
      </c>
      <c r="AG38" s="86"/>
      <c r="AH38" s="86"/>
      <c r="AI38" s="86"/>
      <c r="AJ38" s="86"/>
      <c r="AK38" s="87">
        <v>611515129</v>
      </c>
      <c r="AL38" s="87">
        <v>652162882</v>
      </c>
      <c r="AM38" s="111">
        <v>652162883</v>
      </c>
      <c r="AN38" s="111">
        <v>652162883</v>
      </c>
      <c r="AO38" s="113"/>
      <c r="AP38" s="109"/>
      <c r="AQ38" s="295"/>
      <c r="AR38" s="298"/>
      <c r="AS38" s="298"/>
      <c r="AT38" s="289"/>
      <c r="AU38" s="292"/>
    </row>
    <row r="39" spans="1:47" s="56" customFormat="1" ht="30.75" customHeight="1">
      <c r="A39" s="363"/>
      <c r="B39" s="325">
        <v>6</v>
      </c>
      <c r="C39" s="328" t="s">
        <v>95</v>
      </c>
      <c r="D39" s="331" t="s">
        <v>96</v>
      </c>
      <c r="E39" s="357"/>
      <c r="F39" s="360"/>
      <c r="G39" s="207" t="s">
        <v>9</v>
      </c>
      <c r="H39" s="210">
        <v>0.82</v>
      </c>
      <c r="I39" s="210"/>
      <c r="J39" s="210">
        <v>0.82</v>
      </c>
      <c r="K39" s="210">
        <v>0.82</v>
      </c>
      <c r="L39" s="211">
        <v>0.82</v>
      </c>
      <c r="M39" s="211"/>
      <c r="N39" s="210">
        <v>0.82</v>
      </c>
      <c r="O39" s="210">
        <v>0.82</v>
      </c>
      <c r="P39" s="210">
        <v>0.82</v>
      </c>
      <c r="Q39" s="210">
        <v>0.82</v>
      </c>
      <c r="R39" s="210"/>
      <c r="S39" s="210"/>
      <c r="T39" s="210">
        <v>0.82</v>
      </c>
      <c r="U39" s="210"/>
      <c r="V39" s="210"/>
      <c r="W39" s="210"/>
      <c r="X39" s="210"/>
      <c r="Y39" s="210"/>
      <c r="Z39" s="210">
        <v>0.82</v>
      </c>
      <c r="AA39" s="210"/>
      <c r="AB39" s="210"/>
      <c r="AC39" s="210"/>
      <c r="AD39" s="210"/>
      <c r="AE39" s="210"/>
      <c r="AF39" s="210">
        <v>0.82</v>
      </c>
      <c r="AG39" s="212"/>
      <c r="AH39" s="212"/>
      <c r="AI39" s="212"/>
      <c r="AJ39" s="212"/>
      <c r="AK39" s="60">
        <v>0.82</v>
      </c>
      <c r="AL39" s="60">
        <v>0.82</v>
      </c>
      <c r="AM39" s="211">
        <v>0.82</v>
      </c>
      <c r="AN39" s="211">
        <v>0.82</v>
      </c>
      <c r="AO39" s="174">
        <f>AM39/O39</f>
        <v>1</v>
      </c>
      <c r="AP39" s="108">
        <f>(AM39+L39)/(K39+O39+T39+Z39+AF39)</f>
        <v>0.4</v>
      </c>
      <c r="AQ39" s="293" t="s">
        <v>228</v>
      </c>
      <c r="AR39" s="296" t="s">
        <v>123</v>
      </c>
      <c r="AS39" s="296" t="s">
        <v>123</v>
      </c>
      <c r="AT39" s="287" t="s">
        <v>128</v>
      </c>
      <c r="AU39" s="290" t="s">
        <v>209</v>
      </c>
    </row>
    <row r="40" spans="1:47" s="5" customFormat="1" ht="30.75" customHeight="1">
      <c r="A40" s="363"/>
      <c r="B40" s="326"/>
      <c r="C40" s="329"/>
      <c r="D40" s="332"/>
      <c r="E40" s="357"/>
      <c r="F40" s="360"/>
      <c r="G40" s="204" t="s">
        <v>10</v>
      </c>
      <c r="H40" s="213">
        <f>+K40+N40+T40+Z40+AF40</f>
        <v>2607561042</v>
      </c>
      <c r="I40" s="213"/>
      <c r="J40" s="91">
        <v>351561042</v>
      </c>
      <c r="K40" s="61">
        <f>+J40+30000000</f>
        <v>381561042</v>
      </c>
      <c r="L40" s="63">
        <v>381526164</v>
      </c>
      <c r="M40" s="63"/>
      <c r="N40" s="61">
        <v>502000000</v>
      </c>
      <c r="O40" s="61">
        <v>502000000</v>
      </c>
      <c r="P40" s="61">
        <v>502000000</v>
      </c>
      <c r="Q40" s="61">
        <v>502000000</v>
      </c>
      <c r="R40" s="61"/>
      <c r="S40" s="61"/>
      <c r="T40" s="61">
        <v>520000000</v>
      </c>
      <c r="U40" s="61"/>
      <c r="V40" s="61"/>
      <c r="W40" s="61"/>
      <c r="X40" s="61"/>
      <c r="Y40" s="61"/>
      <c r="Z40" s="61">
        <v>593000000</v>
      </c>
      <c r="AA40" s="61"/>
      <c r="AB40" s="61"/>
      <c r="AC40" s="61"/>
      <c r="AD40" s="61"/>
      <c r="AE40" s="61"/>
      <c r="AF40" s="61">
        <v>611000000</v>
      </c>
      <c r="AG40" s="62"/>
      <c r="AH40" s="62"/>
      <c r="AI40" s="62"/>
      <c r="AJ40" s="62"/>
      <c r="AK40" s="63">
        <v>480689000</v>
      </c>
      <c r="AL40" s="63">
        <v>480689000</v>
      </c>
      <c r="AM40" s="63">
        <v>480689000</v>
      </c>
      <c r="AN40" s="63">
        <v>480689000</v>
      </c>
      <c r="AO40" s="174">
        <f>AM40/O40</f>
        <v>0.9575478087649403</v>
      </c>
      <c r="AP40" s="108">
        <f>(AL40+N40)/H40</f>
        <v>0.37686135978096885</v>
      </c>
      <c r="AQ40" s="294"/>
      <c r="AR40" s="297"/>
      <c r="AS40" s="297"/>
      <c r="AT40" s="288"/>
      <c r="AU40" s="291"/>
    </row>
    <row r="41" spans="1:47" s="56" customFormat="1" ht="30.75" customHeight="1">
      <c r="A41" s="363"/>
      <c r="B41" s="326"/>
      <c r="C41" s="329"/>
      <c r="D41" s="332"/>
      <c r="E41" s="357"/>
      <c r="F41" s="360"/>
      <c r="G41" s="209" t="s">
        <v>11</v>
      </c>
      <c r="H41" s="58">
        <v>0</v>
      </c>
      <c r="I41" s="58"/>
      <c r="J41" s="64">
        <v>0</v>
      </c>
      <c r="K41" s="64">
        <v>0</v>
      </c>
      <c r="L41" s="66">
        <v>0</v>
      </c>
      <c r="M41" s="66"/>
      <c r="N41" s="65"/>
      <c r="O41" s="65"/>
      <c r="P41" s="65"/>
      <c r="Q41" s="65"/>
      <c r="R41" s="65"/>
      <c r="S41" s="65"/>
      <c r="T41" s="65"/>
      <c r="U41" s="65"/>
      <c r="V41" s="65"/>
      <c r="W41" s="65"/>
      <c r="X41" s="65"/>
      <c r="Y41" s="65"/>
      <c r="Z41" s="65"/>
      <c r="AA41" s="65"/>
      <c r="AB41" s="65"/>
      <c r="AC41" s="65"/>
      <c r="AD41" s="65"/>
      <c r="AE41" s="65"/>
      <c r="AF41" s="65"/>
      <c r="AG41" s="65"/>
      <c r="AH41" s="65"/>
      <c r="AI41" s="65"/>
      <c r="AJ41" s="65"/>
      <c r="AK41" s="66">
        <v>0</v>
      </c>
      <c r="AL41" s="66">
        <v>0</v>
      </c>
      <c r="AM41" s="66">
        <v>0</v>
      </c>
      <c r="AN41" s="66">
        <v>0</v>
      </c>
      <c r="AO41" s="108"/>
      <c r="AP41" s="108"/>
      <c r="AQ41" s="294"/>
      <c r="AR41" s="297"/>
      <c r="AS41" s="297"/>
      <c r="AT41" s="288"/>
      <c r="AU41" s="291"/>
    </row>
    <row r="42" spans="1:47" s="57" customFormat="1" ht="30.75" customHeight="1">
      <c r="A42" s="363"/>
      <c r="B42" s="326"/>
      <c r="C42" s="329"/>
      <c r="D42" s="332"/>
      <c r="E42" s="357"/>
      <c r="F42" s="360"/>
      <c r="G42" s="214" t="s">
        <v>12</v>
      </c>
      <c r="H42" s="208">
        <v>0</v>
      </c>
      <c r="I42" s="208"/>
      <c r="J42" s="61">
        <v>0</v>
      </c>
      <c r="K42" s="64">
        <v>0</v>
      </c>
      <c r="L42" s="70">
        <v>0</v>
      </c>
      <c r="M42" s="70"/>
      <c r="N42" s="68">
        <v>110892918</v>
      </c>
      <c r="O42" s="68">
        <v>97152272</v>
      </c>
      <c r="P42" s="68">
        <v>97152272</v>
      </c>
      <c r="Q42" s="68">
        <v>97152272</v>
      </c>
      <c r="R42" s="68"/>
      <c r="S42" s="68"/>
      <c r="T42" s="68"/>
      <c r="U42" s="68"/>
      <c r="V42" s="68"/>
      <c r="W42" s="68"/>
      <c r="X42" s="68"/>
      <c r="Y42" s="68"/>
      <c r="Z42" s="68"/>
      <c r="AA42" s="68"/>
      <c r="AB42" s="68"/>
      <c r="AC42" s="68"/>
      <c r="AD42" s="68"/>
      <c r="AE42" s="68"/>
      <c r="AF42" s="68"/>
      <c r="AG42" s="68"/>
      <c r="AH42" s="68"/>
      <c r="AI42" s="68"/>
      <c r="AJ42" s="68"/>
      <c r="AK42" s="63">
        <v>109306872</v>
      </c>
      <c r="AL42" s="63">
        <v>97152272</v>
      </c>
      <c r="AM42" s="69">
        <v>97152272</v>
      </c>
      <c r="AN42" s="69">
        <v>97152272</v>
      </c>
      <c r="AO42" s="108"/>
      <c r="AP42" s="108"/>
      <c r="AQ42" s="294"/>
      <c r="AR42" s="297"/>
      <c r="AS42" s="297"/>
      <c r="AT42" s="288"/>
      <c r="AU42" s="291"/>
    </row>
    <row r="43" spans="1:47" s="56" customFormat="1" ht="30.75" customHeight="1">
      <c r="A43" s="363"/>
      <c r="B43" s="326"/>
      <c r="C43" s="329"/>
      <c r="D43" s="332"/>
      <c r="E43" s="357"/>
      <c r="F43" s="360"/>
      <c r="G43" s="209" t="s">
        <v>13</v>
      </c>
      <c r="H43" s="71">
        <f>+H39+H41</f>
        <v>0.82</v>
      </c>
      <c r="I43" s="71"/>
      <c r="J43" s="71">
        <f aca="true" t="shared" si="5" ref="J43:L44">+J39+J41</f>
        <v>0.82</v>
      </c>
      <c r="K43" s="71">
        <f t="shared" si="5"/>
        <v>0.82</v>
      </c>
      <c r="L43" s="66">
        <f t="shared" si="5"/>
        <v>0.82</v>
      </c>
      <c r="M43" s="66"/>
      <c r="N43" s="71">
        <v>0.82</v>
      </c>
      <c r="O43" s="72">
        <v>0.82</v>
      </c>
      <c r="P43" s="72">
        <v>0.82</v>
      </c>
      <c r="Q43" s="72">
        <v>0.82</v>
      </c>
      <c r="R43" s="72"/>
      <c r="S43" s="72"/>
      <c r="T43" s="71">
        <f>+T39+T41</f>
        <v>0.82</v>
      </c>
      <c r="U43" s="72"/>
      <c r="V43" s="72"/>
      <c r="W43" s="72"/>
      <c r="X43" s="72"/>
      <c r="Y43" s="72"/>
      <c r="Z43" s="71">
        <f>+Z39+Z41</f>
        <v>0.82</v>
      </c>
      <c r="AA43" s="72"/>
      <c r="AB43" s="72"/>
      <c r="AC43" s="72"/>
      <c r="AD43" s="72"/>
      <c r="AE43" s="72"/>
      <c r="AF43" s="71">
        <f>+AF39+AF41</f>
        <v>0.82</v>
      </c>
      <c r="AG43" s="72"/>
      <c r="AH43" s="72"/>
      <c r="AI43" s="72"/>
      <c r="AJ43" s="72"/>
      <c r="AK43" s="66">
        <v>0.82</v>
      </c>
      <c r="AL43" s="66">
        <v>0.82</v>
      </c>
      <c r="AM43" s="66">
        <v>0.82</v>
      </c>
      <c r="AN43" s="66">
        <v>0.82</v>
      </c>
      <c r="AO43" s="177"/>
      <c r="AP43" s="176"/>
      <c r="AQ43" s="294"/>
      <c r="AR43" s="297"/>
      <c r="AS43" s="297"/>
      <c r="AT43" s="288"/>
      <c r="AU43" s="291"/>
    </row>
    <row r="44" spans="1:47" s="5" customFormat="1" ht="30.75" customHeight="1" thickBot="1">
      <c r="A44" s="364"/>
      <c r="B44" s="327"/>
      <c r="C44" s="330"/>
      <c r="D44" s="333"/>
      <c r="E44" s="358"/>
      <c r="F44" s="361"/>
      <c r="G44" s="205" t="s">
        <v>14</v>
      </c>
      <c r="H44" s="86">
        <f>+H40+H42</f>
        <v>2607561042</v>
      </c>
      <c r="I44" s="86"/>
      <c r="J44" s="86">
        <f t="shared" si="5"/>
        <v>351561042</v>
      </c>
      <c r="K44" s="86">
        <f t="shared" si="5"/>
        <v>381561042</v>
      </c>
      <c r="L44" s="111">
        <f t="shared" si="5"/>
        <v>381526164</v>
      </c>
      <c r="M44" s="111"/>
      <c r="N44" s="86">
        <v>612892918</v>
      </c>
      <c r="O44" s="86">
        <v>599152272</v>
      </c>
      <c r="P44" s="86">
        <v>599152272</v>
      </c>
      <c r="Q44" s="86">
        <v>599152272</v>
      </c>
      <c r="R44" s="86"/>
      <c r="S44" s="86"/>
      <c r="T44" s="86">
        <f>+T40+T42</f>
        <v>520000000</v>
      </c>
      <c r="U44" s="86"/>
      <c r="V44" s="86"/>
      <c r="W44" s="86"/>
      <c r="X44" s="86"/>
      <c r="Y44" s="86"/>
      <c r="Z44" s="86">
        <f>+Z40+Z42</f>
        <v>593000000</v>
      </c>
      <c r="AA44" s="86"/>
      <c r="AB44" s="86"/>
      <c r="AC44" s="86"/>
      <c r="AD44" s="86"/>
      <c r="AE44" s="86"/>
      <c r="AF44" s="86">
        <f>+AF40+AF42</f>
        <v>611000000</v>
      </c>
      <c r="AG44" s="86"/>
      <c r="AH44" s="86"/>
      <c r="AI44" s="86"/>
      <c r="AJ44" s="86"/>
      <c r="AK44" s="87">
        <v>589995872</v>
      </c>
      <c r="AL44" s="87">
        <v>577841272</v>
      </c>
      <c r="AM44" s="111">
        <v>577841272</v>
      </c>
      <c r="AN44" s="111">
        <v>577841272</v>
      </c>
      <c r="AO44" s="176"/>
      <c r="AP44" s="176"/>
      <c r="AQ44" s="295"/>
      <c r="AR44" s="298"/>
      <c r="AS44" s="298"/>
      <c r="AT44" s="289"/>
      <c r="AU44" s="292"/>
    </row>
    <row r="45" spans="1:47" ht="31.5" customHeight="1">
      <c r="A45" s="334" t="s">
        <v>15</v>
      </c>
      <c r="B45" s="335"/>
      <c r="C45" s="335"/>
      <c r="D45" s="335"/>
      <c r="E45" s="335"/>
      <c r="F45" s="336"/>
      <c r="G45" s="44" t="s">
        <v>10</v>
      </c>
      <c r="H45" s="94">
        <f>+H10+H16+H22+H28+H34+H40</f>
        <v>12285714062</v>
      </c>
      <c r="I45" s="94"/>
      <c r="J45" s="94">
        <f>+J10+J16+J22+J28+J34+J40</f>
        <v>1682062738</v>
      </c>
      <c r="K45" s="94">
        <f>+K10+K16+K22+K28+K34+K40</f>
        <v>2358891062</v>
      </c>
      <c r="L45" s="94">
        <f>+L10+L16+L22+L28+L34+L40</f>
        <v>2086658764</v>
      </c>
      <c r="M45" s="94"/>
      <c r="N45" s="94">
        <f>+N10+N16+N22+N28+N34+N40</f>
        <v>2289823000</v>
      </c>
      <c r="O45" s="94">
        <f aca="true" t="shared" si="6" ref="O45:AJ45">+O10+O16+O22+O28+O34+O40</f>
        <v>2289823000</v>
      </c>
      <c r="P45" s="94">
        <f t="shared" si="6"/>
        <v>2289823000</v>
      </c>
      <c r="Q45" s="94">
        <f>+Q10+Q16+Q22+Q28+Q34+Q40</f>
        <v>2288455160</v>
      </c>
      <c r="R45" s="94"/>
      <c r="S45" s="94">
        <f t="shared" si="6"/>
        <v>0</v>
      </c>
      <c r="T45" s="94">
        <f t="shared" si="6"/>
        <v>3517000000</v>
      </c>
      <c r="U45" s="94">
        <f t="shared" si="6"/>
        <v>0</v>
      </c>
      <c r="V45" s="94">
        <f t="shared" si="6"/>
        <v>0</v>
      </c>
      <c r="W45" s="94">
        <f t="shared" si="6"/>
        <v>0</v>
      </c>
      <c r="X45" s="94">
        <f t="shared" si="6"/>
        <v>0</v>
      </c>
      <c r="Y45" s="94">
        <f t="shared" si="6"/>
        <v>0</v>
      </c>
      <c r="Z45" s="94">
        <f t="shared" si="6"/>
        <v>2199000000</v>
      </c>
      <c r="AA45" s="94">
        <f t="shared" si="6"/>
        <v>0</v>
      </c>
      <c r="AB45" s="94">
        <f t="shared" si="6"/>
        <v>0</v>
      </c>
      <c r="AC45" s="94">
        <f t="shared" si="6"/>
        <v>0</v>
      </c>
      <c r="AD45" s="94">
        <f t="shared" si="6"/>
        <v>0</v>
      </c>
      <c r="AE45" s="94">
        <f t="shared" si="6"/>
        <v>0</v>
      </c>
      <c r="AF45" s="94">
        <f t="shared" si="6"/>
        <v>1921000000</v>
      </c>
      <c r="AG45" s="94">
        <f t="shared" si="6"/>
        <v>0</v>
      </c>
      <c r="AH45" s="94">
        <f t="shared" si="6"/>
        <v>0</v>
      </c>
      <c r="AI45" s="94">
        <f t="shared" si="6"/>
        <v>0</v>
      </c>
      <c r="AJ45" s="94">
        <f t="shared" si="6"/>
        <v>0</v>
      </c>
      <c r="AK45" s="94">
        <f>+AK10+AK16+AK22+AK28+AK34+AK40</f>
        <v>1002106500</v>
      </c>
      <c r="AL45" s="94">
        <f>+AL10+AL16+AL22+AL28+AL34+AL40</f>
        <v>1196797500</v>
      </c>
      <c r="AM45" s="94">
        <f>+AM10+AM16+AM22+AM28+AM34+AM40</f>
        <v>1456097196</v>
      </c>
      <c r="AN45" s="94">
        <f>+AN40+AN34+AN28+AN22+AN16+AN10</f>
        <v>2076203613</v>
      </c>
      <c r="AO45" s="45"/>
      <c r="AP45" s="46"/>
      <c r="AQ45" s="47"/>
      <c r="AR45" s="47"/>
      <c r="AS45" s="47"/>
      <c r="AT45" s="47"/>
      <c r="AU45" s="50"/>
    </row>
    <row r="46" spans="1:47" ht="28.5" customHeight="1">
      <c r="A46" s="334"/>
      <c r="B46" s="335"/>
      <c r="C46" s="335"/>
      <c r="D46" s="335"/>
      <c r="E46" s="335"/>
      <c r="F46" s="336"/>
      <c r="G46" s="42" t="s">
        <v>12</v>
      </c>
      <c r="H46" s="93">
        <f>+H12+H18+H24+H30+H36+H42</f>
        <v>0</v>
      </c>
      <c r="I46" s="93"/>
      <c r="J46" s="93">
        <f>+J12+J18+J24+J30+J36+J42</f>
        <v>0</v>
      </c>
      <c r="K46" s="93">
        <f>+K12+K18+K24+K30+K36+K42</f>
        <v>0</v>
      </c>
      <c r="L46" s="93">
        <f>+L12+L18+L24+L30+L36+L42</f>
        <v>0</v>
      </c>
      <c r="M46" s="93"/>
      <c r="N46" s="93">
        <f>+N12+N18+N24+N30+N36+N42</f>
        <v>1418349969</v>
      </c>
      <c r="O46" s="93">
        <f>+O12+O18+O24+O30+O36+O42</f>
        <v>1418349969</v>
      </c>
      <c r="P46" s="93">
        <f>+P12+P18+P24+P30+P36+P42</f>
        <v>1418349969</v>
      </c>
      <c r="Q46" s="93">
        <f>+Q12+Q18+Q24+Q30+Q36+Q42</f>
        <v>1418349969</v>
      </c>
      <c r="R46" s="93"/>
      <c r="S46" s="93">
        <f aca="true" t="shared" si="7" ref="S46:AM46">+S12+S18+S24+S30+S36+S42</f>
        <v>973165848</v>
      </c>
      <c r="T46" s="93">
        <f t="shared" si="7"/>
        <v>973165848</v>
      </c>
      <c r="U46" s="93">
        <f t="shared" si="7"/>
        <v>973165848</v>
      </c>
      <c r="V46" s="93">
        <f t="shared" si="7"/>
        <v>973165848</v>
      </c>
      <c r="W46" s="93">
        <f t="shared" si="7"/>
        <v>973165848</v>
      </c>
      <c r="X46" s="93">
        <f t="shared" si="7"/>
        <v>973165848</v>
      </c>
      <c r="Y46" s="93">
        <f t="shared" si="7"/>
        <v>973165848</v>
      </c>
      <c r="Z46" s="93">
        <f t="shared" si="7"/>
        <v>973165848</v>
      </c>
      <c r="AA46" s="93">
        <f t="shared" si="7"/>
        <v>973165848</v>
      </c>
      <c r="AB46" s="93">
        <f t="shared" si="7"/>
        <v>973165848</v>
      </c>
      <c r="AC46" s="93">
        <f t="shared" si="7"/>
        <v>973165848</v>
      </c>
      <c r="AD46" s="93">
        <f t="shared" si="7"/>
        <v>973165848</v>
      </c>
      <c r="AE46" s="93">
        <f t="shared" si="7"/>
        <v>973165848</v>
      </c>
      <c r="AF46" s="93">
        <f t="shared" si="7"/>
        <v>973165848</v>
      </c>
      <c r="AG46" s="93">
        <f t="shared" si="7"/>
        <v>973165848</v>
      </c>
      <c r="AH46" s="93">
        <f t="shared" si="7"/>
        <v>973165848</v>
      </c>
      <c r="AI46" s="93">
        <f t="shared" si="7"/>
        <v>973165848</v>
      </c>
      <c r="AJ46" s="93">
        <f t="shared" si="7"/>
        <v>973165848</v>
      </c>
      <c r="AK46" s="93">
        <f t="shared" si="7"/>
        <v>1257269746</v>
      </c>
      <c r="AL46" s="93">
        <f t="shared" si="7"/>
        <v>1347256301</v>
      </c>
      <c r="AM46" s="93">
        <f t="shared" si="7"/>
        <v>1418349969</v>
      </c>
      <c r="AN46" s="93">
        <f>+AN12+AN18+AN24+AN30+AN36+AN42</f>
        <v>1300400493</v>
      </c>
      <c r="AO46" s="46"/>
      <c r="AP46" s="46"/>
      <c r="AQ46" s="47"/>
      <c r="AR46" s="47"/>
      <c r="AS46" s="47"/>
      <c r="AT46" s="47"/>
      <c r="AU46" s="50"/>
    </row>
    <row r="47" spans="1:51" ht="35.25" customHeight="1" thickBot="1">
      <c r="A47" s="337"/>
      <c r="B47" s="338"/>
      <c r="C47" s="338"/>
      <c r="D47" s="338"/>
      <c r="E47" s="338"/>
      <c r="F47" s="339"/>
      <c r="G47" s="43" t="s">
        <v>15</v>
      </c>
      <c r="H47" s="95">
        <f>+H45+H46</f>
        <v>12285714062</v>
      </c>
      <c r="I47" s="95"/>
      <c r="J47" s="95">
        <f>+J45+J46</f>
        <v>1682062738</v>
      </c>
      <c r="K47" s="95">
        <f>+K45+K46</f>
        <v>2358891062</v>
      </c>
      <c r="L47" s="95">
        <f>+L45+L46</f>
        <v>2086658764</v>
      </c>
      <c r="M47" s="95"/>
      <c r="N47" s="95">
        <f>+N45+N46</f>
        <v>3708172969</v>
      </c>
      <c r="O47" s="95">
        <f>+O45+O46</f>
        <v>3708172969</v>
      </c>
      <c r="P47" s="95">
        <f>+P45+P46</f>
        <v>3708172969</v>
      </c>
      <c r="Q47" s="95">
        <f>+Q45+Q46</f>
        <v>3706805129</v>
      </c>
      <c r="R47" s="95"/>
      <c r="S47" s="95">
        <f aca="true" t="shared" si="8" ref="S47:AM47">+S45+S46</f>
        <v>973165848</v>
      </c>
      <c r="T47" s="95">
        <f t="shared" si="8"/>
        <v>4490165848</v>
      </c>
      <c r="U47" s="95">
        <f t="shared" si="8"/>
        <v>973165848</v>
      </c>
      <c r="V47" s="95">
        <f t="shared" si="8"/>
        <v>973165848</v>
      </c>
      <c r="W47" s="95">
        <f t="shared" si="8"/>
        <v>973165848</v>
      </c>
      <c r="X47" s="95">
        <f t="shared" si="8"/>
        <v>973165848</v>
      </c>
      <c r="Y47" s="95">
        <f t="shared" si="8"/>
        <v>973165848</v>
      </c>
      <c r="Z47" s="95">
        <f t="shared" si="8"/>
        <v>3172165848</v>
      </c>
      <c r="AA47" s="95">
        <f t="shared" si="8"/>
        <v>973165848</v>
      </c>
      <c r="AB47" s="95">
        <f t="shared" si="8"/>
        <v>973165848</v>
      </c>
      <c r="AC47" s="95">
        <f t="shared" si="8"/>
        <v>973165848</v>
      </c>
      <c r="AD47" s="95">
        <f t="shared" si="8"/>
        <v>973165848</v>
      </c>
      <c r="AE47" s="95">
        <f t="shared" si="8"/>
        <v>973165848</v>
      </c>
      <c r="AF47" s="95">
        <f t="shared" si="8"/>
        <v>2894165848</v>
      </c>
      <c r="AG47" s="95">
        <f t="shared" si="8"/>
        <v>973165848</v>
      </c>
      <c r="AH47" s="95">
        <f t="shared" si="8"/>
        <v>973165848</v>
      </c>
      <c r="AI47" s="95">
        <f t="shared" si="8"/>
        <v>973165848</v>
      </c>
      <c r="AJ47" s="95">
        <f t="shared" si="8"/>
        <v>973165848</v>
      </c>
      <c r="AK47" s="95">
        <f t="shared" si="8"/>
        <v>2259376246</v>
      </c>
      <c r="AL47" s="95">
        <f t="shared" si="8"/>
        <v>2544053801</v>
      </c>
      <c r="AM47" s="95">
        <f t="shared" si="8"/>
        <v>2874447165</v>
      </c>
      <c r="AN47" s="95">
        <f>+AN46+AN45</f>
        <v>3376604106</v>
      </c>
      <c r="AO47" s="51"/>
      <c r="AP47" s="51"/>
      <c r="AQ47" s="52"/>
      <c r="AR47" s="52"/>
      <c r="AS47" s="52"/>
      <c r="AT47" s="52"/>
      <c r="AU47" s="53"/>
      <c r="AV47" s="6"/>
      <c r="AW47" s="6"/>
      <c r="AX47" s="6"/>
      <c r="AY47" s="6"/>
    </row>
    <row r="48" spans="1:47" ht="71.25" customHeight="1">
      <c r="A48" s="324" t="s">
        <v>199</v>
      </c>
      <c r="B48" s="324"/>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row>
  </sheetData>
  <mergeCells count="83">
    <mergeCell ref="A27:A32"/>
    <mergeCell ref="A33:A44"/>
    <mergeCell ref="B21:B26"/>
    <mergeCell ref="B27:B32"/>
    <mergeCell ref="B33:B38"/>
    <mergeCell ref="AS15:AS20"/>
    <mergeCell ref="D15:D20"/>
    <mergeCell ref="C15:C20"/>
    <mergeCell ref="AR15:AR20"/>
    <mergeCell ref="A9:A26"/>
    <mergeCell ref="B9:B14"/>
    <mergeCell ref="C9:C14"/>
    <mergeCell ref="D9:D14"/>
    <mergeCell ref="AQ9:AQ14"/>
    <mergeCell ref="E9:E44"/>
    <mergeCell ref="F9:F44"/>
    <mergeCell ref="AQ15:AQ20"/>
    <mergeCell ref="C21:C26"/>
    <mergeCell ref="C27:C32"/>
    <mergeCell ref="C33:C38"/>
    <mergeCell ref="AR39:AR44"/>
    <mergeCell ref="AS39:AS44"/>
    <mergeCell ref="AQ39:AQ44"/>
    <mergeCell ref="D21:D26"/>
    <mergeCell ref="D27:D32"/>
    <mergeCell ref="D33:D38"/>
    <mergeCell ref="AS27:AS32"/>
    <mergeCell ref="AQ33:AQ38"/>
    <mergeCell ref="AR33:AR38"/>
    <mergeCell ref="AS33:AS38"/>
    <mergeCell ref="AU9:AU14"/>
    <mergeCell ref="AR9:AR14"/>
    <mergeCell ref="A48:AU48"/>
    <mergeCell ref="AT39:AT44"/>
    <mergeCell ref="AU39:AU44"/>
    <mergeCell ref="B39:B44"/>
    <mergeCell ref="C39:C44"/>
    <mergeCell ref="D39:D44"/>
    <mergeCell ref="AT15:AT20"/>
    <mergeCell ref="AU15:AU20"/>
    <mergeCell ref="AS9:AS14"/>
    <mergeCell ref="AT9:AT14"/>
    <mergeCell ref="A45:F47"/>
    <mergeCell ref="B15:B20"/>
    <mergeCell ref="AQ27:AQ32"/>
    <mergeCell ref="AR27:AR32"/>
    <mergeCell ref="AQ6:AQ8"/>
    <mergeCell ref="G6:G8"/>
    <mergeCell ref="H6:H8"/>
    <mergeCell ref="AP6:AP8"/>
    <mergeCell ref="B6:D7"/>
    <mergeCell ref="E6:E8"/>
    <mergeCell ref="AF7:AJ7"/>
    <mergeCell ref="I7:L7"/>
    <mergeCell ref="I6:AJ6"/>
    <mergeCell ref="M7:R7"/>
    <mergeCell ref="S7:X7"/>
    <mergeCell ref="Y7:AD7"/>
    <mergeCell ref="A1:E4"/>
    <mergeCell ref="AK7:AN7"/>
    <mergeCell ref="F3:P3"/>
    <mergeCell ref="F4:P4"/>
    <mergeCell ref="Q3:AU3"/>
    <mergeCell ref="Q4:AU4"/>
    <mergeCell ref="F1:AU1"/>
    <mergeCell ref="F2:AU2"/>
    <mergeCell ref="F6:F8"/>
    <mergeCell ref="AK6:AN6"/>
    <mergeCell ref="AO6:AO8"/>
    <mergeCell ref="AR6:AR8"/>
    <mergeCell ref="A6:A8"/>
    <mergeCell ref="AS6:AS8"/>
    <mergeCell ref="AT6:AT8"/>
    <mergeCell ref="AU6:AU8"/>
    <mergeCell ref="AT33:AT38"/>
    <mergeCell ref="AU33:AU38"/>
    <mergeCell ref="AT27:AT32"/>
    <mergeCell ref="AU27:AU32"/>
    <mergeCell ref="AQ21:AQ26"/>
    <mergeCell ref="AR21:AR26"/>
    <mergeCell ref="AS21:AS26"/>
    <mergeCell ref="AT21:AT26"/>
    <mergeCell ref="AU21:AU26"/>
  </mergeCells>
  <printOptions horizontalCentered="1" verticalCentered="1"/>
  <pageMargins left="0" right="0" top="0.7480314960629921" bottom="0" header="0.31496062992125984" footer="0"/>
  <pageSetup fitToHeight="0" horizontalDpi="600" verticalDpi="600" orientation="landscape" scale="16" r:id="rId5"/>
  <headerFooter>
    <oddFooter>&amp;C&amp;G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47"/>
  <sheetViews>
    <sheetView view="pageBreakPreview" zoomScale="87" zoomScaleSheetLayoutView="87" workbookViewId="0" topLeftCell="A1">
      <selection activeCell="D18" sqref="D18:D19"/>
    </sheetView>
  </sheetViews>
  <sheetFormatPr defaultColWidth="11.421875" defaultRowHeight="15"/>
  <cols>
    <col min="1" max="1" width="12.28125" style="9" customWidth="1"/>
    <col min="2" max="2" width="15.8515625" style="9" customWidth="1"/>
    <col min="3" max="3" width="20.140625" style="26" customWidth="1"/>
    <col min="4" max="5" width="5.57421875" style="9" customWidth="1"/>
    <col min="6" max="6" width="9.421875" style="9" customWidth="1"/>
    <col min="7" max="7" width="7.00390625" style="9" customWidth="1"/>
    <col min="8" max="8" width="6.7109375" style="9" customWidth="1"/>
    <col min="9" max="12" width="7.00390625" style="9" customWidth="1"/>
    <col min="13" max="13" width="7.140625" style="9" customWidth="1"/>
    <col min="14" max="18" width="7.140625" style="10" customWidth="1"/>
    <col min="19" max="19" width="11.7109375" style="10" customWidth="1"/>
    <col min="20" max="20" width="9.421875" style="10" hidden="1" customWidth="1"/>
    <col min="21" max="21" width="8.7109375" style="10" hidden="1" customWidth="1"/>
    <col min="22" max="22" width="81.28125" style="14" customWidth="1"/>
    <col min="23" max="23" width="15.7109375" style="14" customWidth="1"/>
    <col min="24" max="60" width="11.421875" style="14" customWidth="1"/>
    <col min="61" max="16384" width="11.421875" style="9" customWidth="1"/>
  </cols>
  <sheetData>
    <row r="1" spans="1:22" s="11" customFormat="1" ht="33" customHeight="1">
      <c r="A1" s="386"/>
      <c r="B1" s="387"/>
      <c r="C1" s="392" t="s">
        <v>0</v>
      </c>
      <c r="D1" s="392"/>
      <c r="E1" s="392"/>
      <c r="F1" s="392"/>
      <c r="G1" s="392"/>
      <c r="H1" s="392"/>
      <c r="I1" s="392"/>
      <c r="J1" s="392"/>
      <c r="K1" s="392"/>
      <c r="L1" s="392"/>
      <c r="M1" s="392"/>
      <c r="N1" s="392"/>
      <c r="O1" s="392"/>
      <c r="P1" s="392"/>
      <c r="Q1" s="392"/>
      <c r="R1" s="392"/>
      <c r="S1" s="392"/>
      <c r="T1" s="392"/>
      <c r="U1" s="392"/>
      <c r="V1" s="393"/>
    </row>
    <row r="2" spans="1:22" s="11" customFormat="1" ht="30" customHeight="1">
      <c r="A2" s="388"/>
      <c r="B2" s="389"/>
      <c r="C2" s="394" t="s">
        <v>82</v>
      </c>
      <c r="D2" s="394"/>
      <c r="E2" s="394"/>
      <c r="F2" s="394"/>
      <c r="G2" s="394"/>
      <c r="H2" s="394"/>
      <c r="I2" s="394"/>
      <c r="J2" s="394"/>
      <c r="K2" s="394"/>
      <c r="L2" s="394"/>
      <c r="M2" s="394"/>
      <c r="N2" s="394"/>
      <c r="O2" s="394"/>
      <c r="P2" s="394"/>
      <c r="Q2" s="394"/>
      <c r="R2" s="394"/>
      <c r="S2" s="394"/>
      <c r="T2" s="394"/>
      <c r="U2" s="394"/>
      <c r="V2" s="395"/>
    </row>
    <row r="3" spans="1:22" s="11" customFormat="1" ht="27.75" customHeight="1">
      <c r="A3" s="388"/>
      <c r="B3" s="389"/>
      <c r="C3" s="31" t="s">
        <v>1</v>
      </c>
      <c r="D3" s="396" t="s">
        <v>85</v>
      </c>
      <c r="E3" s="396"/>
      <c r="F3" s="396"/>
      <c r="G3" s="396"/>
      <c r="H3" s="396"/>
      <c r="I3" s="396"/>
      <c r="J3" s="396"/>
      <c r="K3" s="396"/>
      <c r="L3" s="396"/>
      <c r="M3" s="396"/>
      <c r="N3" s="396"/>
      <c r="O3" s="396"/>
      <c r="P3" s="396"/>
      <c r="Q3" s="396"/>
      <c r="R3" s="396"/>
      <c r="S3" s="396"/>
      <c r="T3" s="396"/>
      <c r="U3" s="396"/>
      <c r="V3" s="397"/>
    </row>
    <row r="4" spans="1:22" s="11" customFormat="1" ht="33" customHeight="1" thickBot="1">
      <c r="A4" s="390"/>
      <c r="B4" s="391"/>
      <c r="C4" s="54" t="s">
        <v>16</v>
      </c>
      <c r="D4" s="398" t="s">
        <v>86</v>
      </c>
      <c r="E4" s="398"/>
      <c r="F4" s="398"/>
      <c r="G4" s="398"/>
      <c r="H4" s="398"/>
      <c r="I4" s="398"/>
      <c r="J4" s="398"/>
      <c r="K4" s="398"/>
      <c r="L4" s="398"/>
      <c r="M4" s="398"/>
      <c r="N4" s="398"/>
      <c r="O4" s="398"/>
      <c r="P4" s="398"/>
      <c r="Q4" s="398"/>
      <c r="R4" s="398"/>
      <c r="S4" s="398"/>
      <c r="T4" s="398"/>
      <c r="U4" s="398"/>
      <c r="V4" s="399"/>
    </row>
    <row r="5" spans="1:21" s="11" customFormat="1" ht="13.5" thickBot="1">
      <c r="A5" s="12"/>
      <c r="B5" s="9"/>
      <c r="C5" s="23"/>
      <c r="D5" s="9"/>
      <c r="E5" s="9"/>
      <c r="F5" s="9"/>
      <c r="G5" s="9"/>
      <c r="H5" s="9"/>
      <c r="I5" s="9"/>
      <c r="J5" s="9"/>
      <c r="K5" s="9"/>
      <c r="L5" s="9"/>
      <c r="M5" s="9"/>
      <c r="N5" s="10"/>
      <c r="O5" s="10"/>
      <c r="P5" s="10"/>
      <c r="Q5" s="10"/>
      <c r="R5" s="10"/>
      <c r="S5" s="10"/>
      <c r="T5" s="10"/>
      <c r="U5" s="10"/>
    </row>
    <row r="6" spans="1:22" s="13" customFormat="1" ht="42.75" customHeight="1">
      <c r="A6" s="400" t="s">
        <v>34</v>
      </c>
      <c r="B6" s="372" t="s">
        <v>35</v>
      </c>
      <c r="C6" s="403" t="s">
        <v>36</v>
      </c>
      <c r="D6" s="370" t="s">
        <v>37</v>
      </c>
      <c r="E6" s="371"/>
      <c r="F6" s="372" t="s">
        <v>138</v>
      </c>
      <c r="G6" s="372"/>
      <c r="H6" s="372"/>
      <c r="I6" s="372"/>
      <c r="J6" s="372"/>
      <c r="K6" s="372"/>
      <c r="L6" s="372"/>
      <c r="M6" s="372"/>
      <c r="N6" s="372"/>
      <c r="O6" s="372"/>
      <c r="P6" s="372"/>
      <c r="Q6" s="372"/>
      <c r="R6" s="372"/>
      <c r="S6" s="372"/>
      <c r="T6" s="372" t="s">
        <v>41</v>
      </c>
      <c r="U6" s="372"/>
      <c r="V6" s="373" t="s">
        <v>139</v>
      </c>
    </row>
    <row r="7" spans="1:22" s="13" customFormat="1" ht="48.75" customHeight="1" thickBot="1">
      <c r="A7" s="401"/>
      <c r="B7" s="402"/>
      <c r="C7" s="404"/>
      <c r="D7" s="96" t="s">
        <v>38</v>
      </c>
      <c r="E7" s="96" t="s">
        <v>39</v>
      </c>
      <c r="F7" s="96" t="s">
        <v>40</v>
      </c>
      <c r="G7" s="97" t="s">
        <v>17</v>
      </c>
      <c r="H7" s="97" t="s">
        <v>18</v>
      </c>
      <c r="I7" s="97" t="s">
        <v>19</v>
      </c>
      <c r="J7" s="97" t="s">
        <v>20</v>
      </c>
      <c r="K7" s="97" t="s">
        <v>21</v>
      </c>
      <c r="L7" s="97" t="s">
        <v>22</v>
      </c>
      <c r="M7" s="97" t="s">
        <v>23</v>
      </c>
      <c r="N7" s="97" t="s">
        <v>24</v>
      </c>
      <c r="O7" s="97" t="s">
        <v>25</v>
      </c>
      <c r="P7" s="97" t="s">
        <v>26</v>
      </c>
      <c r="Q7" s="97" t="s">
        <v>27</v>
      </c>
      <c r="R7" s="97" t="s">
        <v>28</v>
      </c>
      <c r="S7" s="114" t="s">
        <v>29</v>
      </c>
      <c r="T7" s="114" t="s">
        <v>42</v>
      </c>
      <c r="U7" s="114" t="s">
        <v>43</v>
      </c>
      <c r="V7" s="374"/>
    </row>
    <row r="8" spans="1:22" s="14" customFormat="1" ht="35.25" customHeight="1">
      <c r="A8" s="382" t="s">
        <v>100</v>
      </c>
      <c r="B8" s="382" t="s">
        <v>88</v>
      </c>
      <c r="C8" s="385" t="s">
        <v>253</v>
      </c>
      <c r="D8" s="375" t="s">
        <v>101</v>
      </c>
      <c r="E8" s="375"/>
      <c r="F8" s="215" t="s">
        <v>30</v>
      </c>
      <c r="G8" s="216">
        <v>0.2</v>
      </c>
      <c r="H8" s="216">
        <v>0.2</v>
      </c>
      <c r="I8" s="216">
        <v>0.2</v>
      </c>
      <c r="J8" s="216">
        <v>0.2</v>
      </c>
      <c r="K8" s="216">
        <v>0.2</v>
      </c>
      <c r="L8" s="216">
        <v>0</v>
      </c>
      <c r="M8" s="216">
        <v>0</v>
      </c>
      <c r="N8" s="216">
        <v>0</v>
      </c>
      <c r="O8" s="216">
        <v>0</v>
      </c>
      <c r="P8" s="216">
        <v>0</v>
      </c>
      <c r="Q8" s="216">
        <v>0</v>
      </c>
      <c r="R8" s="216">
        <v>0</v>
      </c>
      <c r="S8" s="217">
        <f aca="true" t="shared" si="0" ref="S8:S39">SUM(G8:R8)</f>
        <v>1</v>
      </c>
      <c r="T8" s="424">
        <v>0.2</v>
      </c>
      <c r="U8" s="377">
        <v>0.05</v>
      </c>
      <c r="V8" s="379" t="s">
        <v>210</v>
      </c>
    </row>
    <row r="9" spans="1:22" s="14" customFormat="1" ht="35.25" customHeight="1" thickBot="1">
      <c r="A9" s="383"/>
      <c r="B9" s="383"/>
      <c r="C9" s="369"/>
      <c r="D9" s="376"/>
      <c r="E9" s="376"/>
      <c r="F9" s="218" t="s">
        <v>31</v>
      </c>
      <c r="G9" s="98">
        <v>0.1</v>
      </c>
      <c r="H9" s="98">
        <v>0.1</v>
      </c>
      <c r="I9" s="98">
        <v>0</v>
      </c>
      <c r="J9" s="98">
        <v>0.1</v>
      </c>
      <c r="K9" s="98">
        <v>0</v>
      </c>
      <c r="L9" s="98">
        <v>0</v>
      </c>
      <c r="M9" s="219">
        <v>0</v>
      </c>
      <c r="N9" s="219">
        <v>0</v>
      </c>
      <c r="O9" s="219">
        <v>0</v>
      </c>
      <c r="P9" s="219">
        <v>0</v>
      </c>
      <c r="Q9" s="219">
        <v>0</v>
      </c>
      <c r="R9" s="219">
        <v>0</v>
      </c>
      <c r="S9" s="217">
        <f t="shared" si="0"/>
        <v>0.30000000000000004</v>
      </c>
      <c r="T9" s="425"/>
      <c r="U9" s="378"/>
      <c r="V9" s="367"/>
    </row>
    <row r="10" spans="1:22" s="14" customFormat="1" ht="35.25" customHeight="1" thickBot="1">
      <c r="A10" s="383"/>
      <c r="B10" s="383"/>
      <c r="C10" s="368" t="s">
        <v>254</v>
      </c>
      <c r="D10" s="380" t="s">
        <v>101</v>
      </c>
      <c r="E10" s="380"/>
      <c r="F10" s="220" t="s">
        <v>30</v>
      </c>
      <c r="G10" s="216">
        <v>0.1</v>
      </c>
      <c r="H10" s="216">
        <v>0.3</v>
      </c>
      <c r="I10" s="216">
        <v>0.3</v>
      </c>
      <c r="J10" s="216">
        <v>0.3</v>
      </c>
      <c r="K10" s="216">
        <v>0</v>
      </c>
      <c r="L10" s="216">
        <v>0</v>
      </c>
      <c r="M10" s="175">
        <v>0</v>
      </c>
      <c r="N10" s="175">
        <v>0</v>
      </c>
      <c r="O10" s="175">
        <v>0</v>
      </c>
      <c r="P10" s="216">
        <v>0</v>
      </c>
      <c r="Q10" s="216">
        <v>0</v>
      </c>
      <c r="R10" s="216">
        <v>0</v>
      </c>
      <c r="S10" s="217">
        <f t="shared" si="0"/>
        <v>1</v>
      </c>
      <c r="T10" s="425"/>
      <c r="U10" s="381">
        <v>0.05</v>
      </c>
      <c r="V10" s="366" t="s">
        <v>242</v>
      </c>
    </row>
    <row r="11" spans="1:22" s="14" customFormat="1" ht="35.25" customHeight="1" thickBot="1">
      <c r="A11" s="383"/>
      <c r="B11" s="383"/>
      <c r="C11" s="369"/>
      <c r="D11" s="376"/>
      <c r="E11" s="376"/>
      <c r="F11" s="218" t="s">
        <v>31</v>
      </c>
      <c r="G11" s="98">
        <v>0.1</v>
      </c>
      <c r="H11" s="98">
        <v>0.3</v>
      </c>
      <c r="I11" s="98">
        <v>0.3</v>
      </c>
      <c r="J11" s="98">
        <v>0</v>
      </c>
      <c r="K11" s="98">
        <v>0</v>
      </c>
      <c r="L11" s="98">
        <v>0</v>
      </c>
      <c r="M11" s="179">
        <v>0</v>
      </c>
      <c r="N11" s="179">
        <v>0</v>
      </c>
      <c r="O11" s="179">
        <v>0</v>
      </c>
      <c r="P11" s="219">
        <v>0.15</v>
      </c>
      <c r="Q11" s="219">
        <v>0</v>
      </c>
      <c r="R11" s="219">
        <v>0.15</v>
      </c>
      <c r="S11" s="217">
        <f t="shared" si="0"/>
        <v>1</v>
      </c>
      <c r="T11" s="425"/>
      <c r="U11" s="378"/>
      <c r="V11" s="367"/>
    </row>
    <row r="12" spans="1:22" s="14" customFormat="1" ht="47.25" customHeight="1">
      <c r="A12" s="383"/>
      <c r="B12" s="383"/>
      <c r="C12" s="368" t="s">
        <v>259</v>
      </c>
      <c r="D12" s="380" t="s">
        <v>101</v>
      </c>
      <c r="E12" s="380"/>
      <c r="F12" s="220" t="s">
        <v>30</v>
      </c>
      <c r="G12" s="221">
        <v>0</v>
      </c>
      <c r="H12" s="221">
        <v>0</v>
      </c>
      <c r="I12" s="221">
        <v>0</v>
      </c>
      <c r="J12" s="216">
        <v>0</v>
      </c>
      <c r="K12" s="216">
        <v>0</v>
      </c>
      <c r="L12" s="216">
        <v>0</v>
      </c>
      <c r="M12" s="221">
        <v>0.2</v>
      </c>
      <c r="N12" s="221">
        <v>0.3</v>
      </c>
      <c r="O12" s="221">
        <v>0.3</v>
      </c>
      <c r="P12" s="221">
        <v>0.2</v>
      </c>
      <c r="Q12" s="221">
        <v>0</v>
      </c>
      <c r="R12" s="221">
        <v>0</v>
      </c>
      <c r="S12" s="217">
        <f t="shared" si="0"/>
        <v>1</v>
      </c>
      <c r="T12" s="425"/>
      <c r="U12" s="381">
        <v>0.05</v>
      </c>
      <c r="V12" s="379" t="s">
        <v>243</v>
      </c>
    </row>
    <row r="13" spans="1:22" s="14" customFormat="1" ht="46.5" customHeight="1" thickBot="1">
      <c r="A13" s="383"/>
      <c r="B13" s="383"/>
      <c r="C13" s="369"/>
      <c r="D13" s="376"/>
      <c r="E13" s="376"/>
      <c r="F13" s="218" t="s">
        <v>31</v>
      </c>
      <c r="G13" s="98">
        <v>0</v>
      </c>
      <c r="H13" s="98">
        <v>0</v>
      </c>
      <c r="I13" s="98">
        <v>0</v>
      </c>
      <c r="J13" s="98">
        <v>0</v>
      </c>
      <c r="K13" s="98">
        <v>0</v>
      </c>
      <c r="L13" s="98">
        <v>0</v>
      </c>
      <c r="M13" s="179">
        <v>0.2</v>
      </c>
      <c r="N13" s="219">
        <v>0.3</v>
      </c>
      <c r="O13" s="219">
        <v>0.3</v>
      </c>
      <c r="P13" s="219">
        <v>0</v>
      </c>
      <c r="Q13" s="219">
        <v>0</v>
      </c>
      <c r="R13" s="219">
        <v>0</v>
      </c>
      <c r="S13" s="217">
        <f t="shared" si="0"/>
        <v>0.8</v>
      </c>
      <c r="T13" s="425"/>
      <c r="U13" s="378"/>
      <c r="V13" s="367"/>
    </row>
    <row r="14" spans="1:22" s="14" customFormat="1" ht="35.25" customHeight="1">
      <c r="A14" s="383"/>
      <c r="B14" s="383"/>
      <c r="C14" s="449" t="s">
        <v>255</v>
      </c>
      <c r="D14" s="447"/>
      <c r="E14" s="447"/>
      <c r="F14" s="220" t="s">
        <v>30</v>
      </c>
      <c r="G14" s="216">
        <v>0</v>
      </c>
      <c r="H14" s="216">
        <v>0</v>
      </c>
      <c r="I14" s="216">
        <v>0</v>
      </c>
      <c r="J14" s="216">
        <v>0</v>
      </c>
      <c r="K14" s="216">
        <v>0</v>
      </c>
      <c r="L14" s="216">
        <v>0</v>
      </c>
      <c r="M14" s="216">
        <v>0</v>
      </c>
      <c r="N14" s="216">
        <v>0.2</v>
      </c>
      <c r="O14" s="216">
        <v>0.2</v>
      </c>
      <c r="P14" s="216">
        <v>0.2</v>
      </c>
      <c r="Q14" s="216">
        <v>0.2</v>
      </c>
      <c r="R14" s="216">
        <v>0.2</v>
      </c>
      <c r="S14" s="217">
        <f t="shared" si="0"/>
        <v>1</v>
      </c>
      <c r="T14" s="425"/>
      <c r="U14" s="451">
        <v>0.05</v>
      </c>
      <c r="V14" s="379" t="s">
        <v>244</v>
      </c>
    </row>
    <row r="15" spans="1:22" s="14" customFormat="1" ht="35.25" customHeight="1" thickBot="1">
      <c r="A15" s="383"/>
      <c r="B15" s="384"/>
      <c r="C15" s="450"/>
      <c r="D15" s="448"/>
      <c r="E15" s="448"/>
      <c r="F15" s="218" t="s">
        <v>31</v>
      </c>
      <c r="G15" s="98">
        <v>0</v>
      </c>
      <c r="H15" s="98">
        <v>0</v>
      </c>
      <c r="I15" s="98">
        <v>0</v>
      </c>
      <c r="J15" s="98">
        <v>0</v>
      </c>
      <c r="K15" s="98">
        <v>0</v>
      </c>
      <c r="L15" s="98">
        <v>0</v>
      </c>
      <c r="M15" s="219">
        <v>0</v>
      </c>
      <c r="N15" s="219">
        <v>0</v>
      </c>
      <c r="O15" s="219">
        <v>0</v>
      </c>
      <c r="P15" s="219">
        <v>0</v>
      </c>
      <c r="Q15" s="219">
        <v>0</v>
      </c>
      <c r="R15" s="219">
        <v>0</v>
      </c>
      <c r="S15" s="217">
        <f t="shared" si="0"/>
        <v>0</v>
      </c>
      <c r="T15" s="426"/>
      <c r="U15" s="452"/>
      <c r="V15" s="367"/>
    </row>
    <row r="16" spans="1:22" s="14" customFormat="1" ht="30.75" customHeight="1">
      <c r="A16" s="383"/>
      <c r="B16" s="415" t="s">
        <v>90</v>
      </c>
      <c r="C16" s="385" t="s">
        <v>256</v>
      </c>
      <c r="D16" s="375" t="s">
        <v>101</v>
      </c>
      <c r="E16" s="375"/>
      <c r="F16" s="215" t="s">
        <v>30</v>
      </c>
      <c r="G16" s="216">
        <v>0.06</v>
      </c>
      <c r="H16" s="216">
        <v>0.06</v>
      </c>
      <c r="I16" s="216">
        <v>0.06</v>
      </c>
      <c r="J16" s="216">
        <v>0.06</v>
      </c>
      <c r="K16" s="216">
        <v>0.06</v>
      </c>
      <c r="L16" s="216">
        <v>0.2</v>
      </c>
      <c r="M16" s="216">
        <v>0.06</v>
      </c>
      <c r="N16" s="216">
        <v>0.06</v>
      </c>
      <c r="O16" s="216">
        <v>0.06</v>
      </c>
      <c r="P16" s="216">
        <v>0.06</v>
      </c>
      <c r="Q16" s="216">
        <v>0.06</v>
      </c>
      <c r="R16" s="216">
        <v>0.2</v>
      </c>
      <c r="S16" s="217">
        <f t="shared" si="0"/>
        <v>1.0000000000000002</v>
      </c>
      <c r="T16" s="424">
        <v>0.125</v>
      </c>
      <c r="U16" s="377">
        <v>0.025</v>
      </c>
      <c r="V16" s="411" t="s">
        <v>216</v>
      </c>
    </row>
    <row r="17" spans="1:22" s="14" customFormat="1" ht="30.75" customHeight="1" thickBot="1">
      <c r="A17" s="383"/>
      <c r="B17" s="416"/>
      <c r="C17" s="405"/>
      <c r="D17" s="406"/>
      <c r="E17" s="406"/>
      <c r="F17" s="222" t="s">
        <v>31</v>
      </c>
      <c r="G17" s="216">
        <v>0.06</v>
      </c>
      <c r="H17" s="216">
        <v>0.06</v>
      </c>
      <c r="I17" s="216">
        <v>0.06</v>
      </c>
      <c r="J17" s="98">
        <v>0.06</v>
      </c>
      <c r="K17" s="98">
        <v>0.06</v>
      </c>
      <c r="L17" s="98">
        <v>0.2</v>
      </c>
      <c r="M17" s="179">
        <v>0.06</v>
      </c>
      <c r="N17" s="179">
        <v>0.06</v>
      </c>
      <c r="O17" s="179">
        <v>0.06</v>
      </c>
      <c r="P17" s="219">
        <v>0.06</v>
      </c>
      <c r="Q17" s="219">
        <v>0.06</v>
      </c>
      <c r="R17" s="219">
        <v>0.2</v>
      </c>
      <c r="S17" s="217">
        <f t="shared" si="0"/>
        <v>1.0000000000000002</v>
      </c>
      <c r="T17" s="425"/>
      <c r="U17" s="378"/>
      <c r="V17" s="412"/>
    </row>
    <row r="18" spans="1:22" s="14" customFormat="1" ht="30.75" customHeight="1">
      <c r="A18" s="383"/>
      <c r="B18" s="416"/>
      <c r="C18" s="407" t="s">
        <v>257</v>
      </c>
      <c r="D18" s="409" t="s">
        <v>101</v>
      </c>
      <c r="E18" s="375"/>
      <c r="F18" s="215" t="s">
        <v>30</v>
      </c>
      <c r="G18" s="216">
        <v>0</v>
      </c>
      <c r="H18" s="216">
        <v>0</v>
      </c>
      <c r="I18" s="216">
        <v>0</v>
      </c>
      <c r="J18" s="216">
        <v>0</v>
      </c>
      <c r="K18" s="216">
        <v>0.1</v>
      </c>
      <c r="L18" s="216">
        <v>0.3</v>
      </c>
      <c r="M18" s="216">
        <v>0.3</v>
      </c>
      <c r="N18" s="216">
        <v>0.3</v>
      </c>
      <c r="O18" s="216">
        <v>0</v>
      </c>
      <c r="P18" s="216">
        <v>0</v>
      </c>
      <c r="Q18" s="216">
        <v>0</v>
      </c>
      <c r="R18" s="216">
        <v>0</v>
      </c>
      <c r="S18" s="217">
        <f t="shared" si="0"/>
        <v>1</v>
      </c>
      <c r="T18" s="425"/>
      <c r="U18" s="377">
        <v>0.02</v>
      </c>
      <c r="V18" s="379" t="s">
        <v>217</v>
      </c>
    </row>
    <row r="19" spans="1:22" s="14" customFormat="1" ht="30.75" customHeight="1" thickBot="1">
      <c r="A19" s="383"/>
      <c r="B19" s="416"/>
      <c r="C19" s="408"/>
      <c r="D19" s="410"/>
      <c r="E19" s="376"/>
      <c r="F19" s="218" t="s">
        <v>31</v>
      </c>
      <c r="G19" s="216">
        <v>0</v>
      </c>
      <c r="H19" s="216">
        <v>0</v>
      </c>
      <c r="I19" s="216">
        <v>0</v>
      </c>
      <c r="J19" s="98">
        <v>0</v>
      </c>
      <c r="K19" s="98">
        <v>0.1</v>
      </c>
      <c r="L19" s="98">
        <v>0.3</v>
      </c>
      <c r="M19" s="179">
        <v>0.3</v>
      </c>
      <c r="N19" s="179">
        <v>0.3</v>
      </c>
      <c r="O19" s="179">
        <v>0</v>
      </c>
      <c r="P19" s="223">
        <v>0</v>
      </c>
      <c r="Q19" s="223">
        <v>0</v>
      </c>
      <c r="R19" s="223">
        <v>0</v>
      </c>
      <c r="S19" s="217">
        <f t="shared" si="0"/>
        <v>1</v>
      </c>
      <c r="T19" s="425"/>
      <c r="U19" s="378"/>
      <c r="V19" s="367"/>
    </row>
    <row r="20" spans="1:22" s="14" customFormat="1" ht="30.75" customHeight="1">
      <c r="A20" s="383"/>
      <c r="B20" s="416"/>
      <c r="C20" s="385" t="s">
        <v>258</v>
      </c>
      <c r="D20" s="375" t="s">
        <v>101</v>
      </c>
      <c r="E20" s="375"/>
      <c r="F20" s="215" t="s">
        <v>30</v>
      </c>
      <c r="G20" s="216">
        <v>0</v>
      </c>
      <c r="H20" s="216">
        <v>0</v>
      </c>
      <c r="I20" s="216">
        <v>0</v>
      </c>
      <c r="J20" s="216">
        <v>0</v>
      </c>
      <c r="K20" s="216">
        <v>0</v>
      </c>
      <c r="L20" s="216">
        <v>0</v>
      </c>
      <c r="M20" s="216">
        <v>0</v>
      </c>
      <c r="N20" s="216">
        <v>0</v>
      </c>
      <c r="O20" s="216">
        <v>0.5</v>
      </c>
      <c r="P20" s="216">
        <v>0.5</v>
      </c>
      <c r="Q20" s="216">
        <v>0</v>
      </c>
      <c r="R20" s="216">
        <v>0</v>
      </c>
      <c r="S20" s="217">
        <f t="shared" si="0"/>
        <v>1</v>
      </c>
      <c r="T20" s="425"/>
      <c r="U20" s="377">
        <v>0.035</v>
      </c>
      <c r="V20" s="379" t="s">
        <v>218</v>
      </c>
    </row>
    <row r="21" spans="1:22" s="14" customFormat="1" ht="30.75" customHeight="1" thickBot="1">
      <c r="A21" s="383"/>
      <c r="B21" s="416"/>
      <c r="C21" s="405"/>
      <c r="D21" s="406"/>
      <c r="E21" s="406"/>
      <c r="F21" s="222" t="s">
        <v>31</v>
      </c>
      <c r="G21" s="216">
        <v>0</v>
      </c>
      <c r="H21" s="216">
        <v>0</v>
      </c>
      <c r="I21" s="216">
        <v>0</v>
      </c>
      <c r="J21" s="98">
        <v>0</v>
      </c>
      <c r="K21" s="98">
        <v>0</v>
      </c>
      <c r="L21" s="98">
        <v>0</v>
      </c>
      <c r="M21" s="223">
        <v>0</v>
      </c>
      <c r="N21" s="223">
        <v>0</v>
      </c>
      <c r="O21" s="224">
        <v>0.5</v>
      </c>
      <c r="P21" s="223">
        <v>0.5</v>
      </c>
      <c r="Q21" s="223">
        <v>0</v>
      </c>
      <c r="R21" s="223">
        <v>0</v>
      </c>
      <c r="S21" s="217">
        <f t="shared" si="0"/>
        <v>1</v>
      </c>
      <c r="T21" s="425"/>
      <c r="U21" s="378"/>
      <c r="V21" s="423"/>
    </row>
    <row r="22" spans="1:22" s="14" customFormat="1" ht="41.25" customHeight="1">
      <c r="A22" s="383"/>
      <c r="B22" s="416"/>
      <c r="C22" s="385" t="s">
        <v>260</v>
      </c>
      <c r="D22" s="375" t="s">
        <v>101</v>
      </c>
      <c r="E22" s="375"/>
      <c r="F22" s="215" t="s">
        <v>30</v>
      </c>
      <c r="G22" s="216">
        <v>0</v>
      </c>
      <c r="H22" s="216">
        <v>0.05</v>
      </c>
      <c r="I22" s="216">
        <v>0.1</v>
      </c>
      <c r="J22" s="216">
        <v>0.1</v>
      </c>
      <c r="K22" s="216">
        <v>0.1</v>
      </c>
      <c r="L22" s="216">
        <v>0.1</v>
      </c>
      <c r="M22" s="216">
        <v>0.1</v>
      </c>
      <c r="N22" s="216">
        <v>0.1</v>
      </c>
      <c r="O22" s="225">
        <v>0.1</v>
      </c>
      <c r="P22" s="216">
        <v>0.1</v>
      </c>
      <c r="Q22" s="216">
        <v>0.1</v>
      </c>
      <c r="R22" s="216">
        <v>0.05</v>
      </c>
      <c r="S22" s="217">
        <f t="shared" si="0"/>
        <v>0.9999999999999999</v>
      </c>
      <c r="T22" s="425"/>
      <c r="U22" s="377">
        <v>0.01</v>
      </c>
      <c r="V22" s="421" t="s">
        <v>219</v>
      </c>
    </row>
    <row r="23" spans="1:22" s="14" customFormat="1" ht="41.25" customHeight="1" thickBot="1">
      <c r="A23" s="383"/>
      <c r="B23" s="416"/>
      <c r="C23" s="369"/>
      <c r="D23" s="376"/>
      <c r="E23" s="376"/>
      <c r="F23" s="218" t="s">
        <v>31</v>
      </c>
      <c r="G23" s="216">
        <v>0</v>
      </c>
      <c r="H23" s="216">
        <v>0.05</v>
      </c>
      <c r="I23" s="216">
        <v>0.1</v>
      </c>
      <c r="J23" s="98">
        <v>0.1</v>
      </c>
      <c r="K23" s="98">
        <v>0.1</v>
      </c>
      <c r="L23" s="98">
        <v>0.1</v>
      </c>
      <c r="M23" s="226">
        <v>0.1</v>
      </c>
      <c r="N23" s="226">
        <v>0.1</v>
      </c>
      <c r="O23" s="227">
        <v>0.1</v>
      </c>
      <c r="P23" s="223">
        <v>0.1</v>
      </c>
      <c r="Q23" s="223">
        <v>0.1</v>
      </c>
      <c r="R23" s="223">
        <v>0.05</v>
      </c>
      <c r="S23" s="217">
        <f t="shared" si="0"/>
        <v>0.9999999999999999</v>
      </c>
      <c r="T23" s="425"/>
      <c r="U23" s="378"/>
      <c r="V23" s="422"/>
    </row>
    <row r="24" spans="1:22" s="14" customFormat="1" ht="30.75" customHeight="1">
      <c r="A24" s="383"/>
      <c r="B24" s="416"/>
      <c r="C24" s="385" t="s">
        <v>261</v>
      </c>
      <c r="D24" s="375" t="s">
        <v>101</v>
      </c>
      <c r="E24" s="375"/>
      <c r="F24" s="215" t="s">
        <v>30</v>
      </c>
      <c r="G24" s="216">
        <v>0.05</v>
      </c>
      <c r="H24" s="216">
        <v>0.09</v>
      </c>
      <c r="I24" s="216">
        <v>0.09</v>
      </c>
      <c r="J24" s="216">
        <v>0.09</v>
      </c>
      <c r="K24" s="216">
        <v>0.09</v>
      </c>
      <c r="L24" s="216">
        <v>0.09</v>
      </c>
      <c r="M24" s="216">
        <v>0.09</v>
      </c>
      <c r="N24" s="216">
        <v>0.09</v>
      </c>
      <c r="O24" s="221">
        <v>0.09</v>
      </c>
      <c r="P24" s="228">
        <v>0.09</v>
      </c>
      <c r="Q24" s="228">
        <v>0.09</v>
      </c>
      <c r="R24" s="228">
        <v>0.05</v>
      </c>
      <c r="S24" s="217">
        <f t="shared" si="0"/>
        <v>0.9999999999999999</v>
      </c>
      <c r="T24" s="425"/>
      <c r="U24" s="377">
        <v>0.01</v>
      </c>
      <c r="V24" s="421" t="s">
        <v>220</v>
      </c>
    </row>
    <row r="25" spans="1:22" s="14" customFormat="1" ht="30.75" customHeight="1" thickBot="1">
      <c r="A25" s="383"/>
      <c r="B25" s="416"/>
      <c r="C25" s="405"/>
      <c r="D25" s="406"/>
      <c r="E25" s="406"/>
      <c r="F25" s="222" t="s">
        <v>31</v>
      </c>
      <c r="G25" s="100">
        <v>0.05</v>
      </c>
      <c r="H25" s="100">
        <v>0.09</v>
      </c>
      <c r="I25" s="100">
        <v>0.09</v>
      </c>
      <c r="J25" s="98">
        <v>0.09</v>
      </c>
      <c r="K25" s="98">
        <v>0.09</v>
      </c>
      <c r="L25" s="98">
        <v>0.09</v>
      </c>
      <c r="M25" s="229">
        <v>0.09</v>
      </c>
      <c r="N25" s="229">
        <v>0.09</v>
      </c>
      <c r="O25" s="224">
        <v>0.09</v>
      </c>
      <c r="P25" s="230">
        <v>0.09</v>
      </c>
      <c r="Q25" s="223">
        <v>0.09</v>
      </c>
      <c r="R25" s="223">
        <v>0.05</v>
      </c>
      <c r="S25" s="217">
        <f t="shared" si="0"/>
        <v>0.9999999999999999</v>
      </c>
      <c r="T25" s="425"/>
      <c r="U25" s="378"/>
      <c r="V25" s="422"/>
    </row>
    <row r="26" spans="1:22" s="14" customFormat="1" ht="30.75" customHeight="1">
      <c r="A26" s="383"/>
      <c r="B26" s="416"/>
      <c r="C26" s="385" t="s">
        <v>262</v>
      </c>
      <c r="D26" s="375" t="s">
        <v>101</v>
      </c>
      <c r="E26" s="375"/>
      <c r="F26" s="215" t="s">
        <v>30</v>
      </c>
      <c r="G26" s="216">
        <v>0.05</v>
      </c>
      <c r="H26" s="216">
        <v>0.09</v>
      </c>
      <c r="I26" s="216">
        <v>0.09</v>
      </c>
      <c r="J26" s="216">
        <v>0.09</v>
      </c>
      <c r="K26" s="216">
        <v>0.09</v>
      </c>
      <c r="L26" s="216">
        <v>0.09</v>
      </c>
      <c r="M26" s="216">
        <v>0.09</v>
      </c>
      <c r="N26" s="216">
        <v>0.09</v>
      </c>
      <c r="O26" s="216">
        <v>0.09</v>
      </c>
      <c r="P26" s="216">
        <v>0.09</v>
      </c>
      <c r="Q26" s="216">
        <v>0.09</v>
      </c>
      <c r="R26" s="216">
        <v>0.05</v>
      </c>
      <c r="S26" s="217">
        <f t="shared" si="0"/>
        <v>0.9999999999999999</v>
      </c>
      <c r="T26" s="425"/>
      <c r="U26" s="377">
        <v>0.025</v>
      </c>
      <c r="V26" s="379" t="s">
        <v>222</v>
      </c>
    </row>
    <row r="27" spans="1:22" s="14" customFormat="1" ht="30.75" customHeight="1" thickBot="1">
      <c r="A27" s="383"/>
      <c r="B27" s="417"/>
      <c r="C27" s="369"/>
      <c r="D27" s="376"/>
      <c r="E27" s="376"/>
      <c r="F27" s="218" t="s">
        <v>31</v>
      </c>
      <c r="G27" s="216">
        <v>0.05</v>
      </c>
      <c r="H27" s="216">
        <v>0.09</v>
      </c>
      <c r="I27" s="216">
        <v>0.09</v>
      </c>
      <c r="J27" s="98">
        <v>0.09</v>
      </c>
      <c r="K27" s="98">
        <v>0.09</v>
      </c>
      <c r="L27" s="98">
        <v>0.09</v>
      </c>
      <c r="M27" s="179">
        <v>0.09</v>
      </c>
      <c r="N27" s="231">
        <v>0.09</v>
      </c>
      <c r="O27" s="219">
        <v>0.09</v>
      </c>
      <c r="P27" s="219">
        <v>0.09</v>
      </c>
      <c r="Q27" s="219">
        <v>0.09</v>
      </c>
      <c r="R27" s="219">
        <v>0.05</v>
      </c>
      <c r="S27" s="217">
        <f t="shared" si="0"/>
        <v>0.9999999999999999</v>
      </c>
      <c r="T27" s="426"/>
      <c r="U27" s="378"/>
      <c r="V27" s="420"/>
    </row>
    <row r="28" spans="1:22" s="14" customFormat="1" ht="30.75" customHeight="1">
      <c r="A28" s="383"/>
      <c r="B28" s="413" t="s">
        <v>92</v>
      </c>
      <c r="C28" s="385" t="s">
        <v>263</v>
      </c>
      <c r="D28" s="375" t="s">
        <v>101</v>
      </c>
      <c r="E28" s="375"/>
      <c r="F28" s="215" t="s">
        <v>30</v>
      </c>
      <c r="G28" s="216">
        <v>0</v>
      </c>
      <c r="H28" s="216">
        <v>0</v>
      </c>
      <c r="I28" s="216">
        <v>0.25</v>
      </c>
      <c r="J28" s="216">
        <v>0</v>
      </c>
      <c r="K28" s="216">
        <v>0.25</v>
      </c>
      <c r="L28" s="216">
        <v>0</v>
      </c>
      <c r="M28" s="216">
        <v>0</v>
      </c>
      <c r="N28" s="216">
        <v>0.25</v>
      </c>
      <c r="O28" s="216">
        <v>0</v>
      </c>
      <c r="P28" s="216">
        <v>0</v>
      </c>
      <c r="Q28" s="216">
        <v>0.25</v>
      </c>
      <c r="R28" s="216">
        <v>0</v>
      </c>
      <c r="S28" s="217">
        <f t="shared" si="0"/>
        <v>1</v>
      </c>
      <c r="T28" s="424">
        <v>0.125</v>
      </c>
      <c r="U28" s="377">
        <v>0.025</v>
      </c>
      <c r="V28" s="427" t="s">
        <v>245</v>
      </c>
    </row>
    <row r="29" spans="1:22" s="14" customFormat="1" ht="30.75" customHeight="1" thickBot="1">
      <c r="A29" s="383"/>
      <c r="B29" s="414"/>
      <c r="C29" s="369"/>
      <c r="D29" s="376"/>
      <c r="E29" s="376"/>
      <c r="F29" s="218" t="s">
        <v>31</v>
      </c>
      <c r="G29" s="100">
        <v>0</v>
      </c>
      <c r="H29" s="100">
        <v>0</v>
      </c>
      <c r="I29" s="100">
        <v>0.25</v>
      </c>
      <c r="J29" s="98">
        <v>0</v>
      </c>
      <c r="K29" s="98">
        <v>0.25</v>
      </c>
      <c r="L29" s="98">
        <v>0</v>
      </c>
      <c r="M29" s="231">
        <v>0</v>
      </c>
      <c r="N29" s="231">
        <v>0.25</v>
      </c>
      <c r="O29" s="219">
        <v>0</v>
      </c>
      <c r="P29" s="219">
        <v>0</v>
      </c>
      <c r="Q29" s="219">
        <v>0.25</v>
      </c>
      <c r="R29" s="219">
        <v>0</v>
      </c>
      <c r="S29" s="217">
        <f t="shared" si="0"/>
        <v>1</v>
      </c>
      <c r="T29" s="425"/>
      <c r="U29" s="378"/>
      <c r="V29" s="428"/>
    </row>
    <row r="30" spans="1:22" s="14" customFormat="1" ht="30.75" customHeight="1">
      <c r="A30" s="383"/>
      <c r="B30" s="414"/>
      <c r="C30" s="385" t="s">
        <v>102</v>
      </c>
      <c r="D30" s="375" t="s">
        <v>101</v>
      </c>
      <c r="E30" s="375"/>
      <c r="F30" s="215" t="s">
        <v>30</v>
      </c>
      <c r="G30" s="216">
        <v>0</v>
      </c>
      <c r="H30" s="216">
        <v>0</v>
      </c>
      <c r="I30" s="216">
        <v>0</v>
      </c>
      <c r="J30" s="216">
        <v>0</v>
      </c>
      <c r="K30" s="216">
        <v>0</v>
      </c>
      <c r="L30" s="216">
        <v>0</v>
      </c>
      <c r="M30" s="216">
        <v>0</v>
      </c>
      <c r="N30" s="216">
        <v>0</v>
      </c>
      <c r="O30" s="216">
        <v>0.3</v>
      </c>
      <c r="P30" s="216">
        <v>0.3</v>
      </c>
      <c r="Q30" s="216">
        <v>0</v>
      </c>
      <c r="R30" s="216">
        <v>0.4</v>
      </c>
      <c r="S30" s="217">
        <f t="shared" si="0"/>
        <v>1</v>
      </c>
      <c r="T30" s="425"/>
      <c r="U30" s="377">
        <v>0.025</v>
      </c>
      <c r="V30" s="429" t="s">
        <v>246</v>
      </c>
    </row>
    <row r="31" spans="1:22" s="14" customFormat="1" ht="30.75" customHeight="1" thickBot="1">
      <c r="A31" s="383"/>
      <c r="B31" s="414"/>
      <c r="C31" s="369"/>
      <c r="D31" s="376"/>
      <c r="E31" s="376"/>
      <c r="F31" s="218" t="s">
        <v>31</v>
      </c>
      <c r="G31" s="100">
        <v>0</v>
      </c>
      <c r="H31" s="100">
        <v>0</v>
      </c>
      <c r="I31" s="100">
        <v>0</v>
      </c>
      <c r="J31" s="98">
        <v>0</v>
      </c>
      <c r="K31" s="98">
        <v>0</v>
      </c>
      <c r="L31" s="98">
        <v>0</v>
      </c>
      <c r="M31" s="226">
        <v>0</v>
      </c>
      <c r="N31" s="226">
        <v>0</v>
      </c>
      <c r="O31" s="224">
        <v>0.3</v>
      </c>
      <c r="P31" s="232">
        <v>0.3</v>
      </c>
      <c r="Q31" s="232">
        <v>0</v>
      </c>
      <c r="R31" s="232">
        <v>0.4</v>
      </c>
      <c r="S31" s="217">
        <f t="shared" si="0"/>
        <v>1</v>
      </c>
      <c r="T31" s="425"/>
      <c r="U31" s="378"/>
      <c r="V31" s="429"/>
    </row>
    <row r="32" spans="1:22" s="14" customFormat="1" ht="30.75" customHeight="1">
      <c r="A32" s="383"/>
      <c r="B32" s="414"/>
      <c r="C32" s="385" t="s">
        <v>137</v>
      </c>
      <c r="D32" s="375" t="s">
        <v>101</v>
      </c>
      <c r="E32" s="375"/>
      <c r="F32" s="215" t="s">
        <v>30</v>
      </c>
      <c r="G32" s="216">
        <v>0.05</v>
      </c>
      <c r="H32" s="216">
        <v>0.15</v>
      </c>
      <c r="I32" s="216">
        <v>0.15</v>
      </c>
      <c r="J32" s="216">
        <v>0.15</v>
      </c>
      <c r="K32" s="216">
        <v>0.07</v>
      </c>
      <c r="L32" s="216">
        <v>0.07</v>
      </c>
      <c r="M32" s="216">
        <v>0.07</v>
      </c>
      <c r="N32" s="216">
        <v>0.07</v>
      </c>
      <c r="O32" s="216">
        <v>0.07</v>
      </c>
      <c r="P32" s="216">
        <v>0.07</v>
      </c>
      <c r="Q32" s="216">
        <v>0.06</v>
      </c>
      <c r="R32" s="216">
        <v>0.02</v>
      </c>
      <c r="S32" s="217">
        <f t="shared" si="0"/>
        <v>1.0000000000000004</v>
      </c>
      <c r="T32" s="425"/>
      <c r="U32" s="418">
        <v>0.02</v>
      </c>
      <c r="V32" s="411" t="s">
        <v>247</v>
      </c>
    </row>
    <row r="33" spans="1:22" s="14" customFormat="1" ht="30.75" customHeight="1" thickBot="1">
      <c r="A33" s="383"/>
      <c r="B33" s="414"/>
      <c r="C33" s="369"/>
      <c r="D33" s="376"/>
      <c r="E33" s="376"/>
      <c r="F33" s="218" t="s">
        <v>31</v>
      </c>
      <c r="G33" s="100">
        <v>0.05</v>
      </c>
      <c r="H33" s="100">
        <v>0.15</v>
      </c>
      <c r="I33" s="100">
        <v>0.15</v>
      </c>
      <c r="J33" s="98">
        <v>0.15</v>
      </c>
      <c r="K33" s="98">
        <v>0.07</v>
      </c>
      <c r="L33" s="98">
        <v>0.07</v>
      </c>
      <c r="M33" s="226">
        <v>0.07</v>
      </c>
      <c r="N33" s="226">
        <v>0.07</v>
      </c>
      <c r="O33" s="224">
        <v>0.07</v>
      </c>
      <c r="P33" s="232">
        <v>0.07</v>
      </c>
      <c r="Q33" s="232">
        <v>0.06</v>
      </c>
      <c r="R33" s="232">
        <v>0.02</v>
      </c>
      <c r="S33" s="217">
        <f t="shared" si="0"/>
        <v>1.0000000000000004</v>
      </c>
      <c r="T33" s="425"/>
      <c r="U33" s="419"/>
      <c r="V33" s="412"/>
    </row>
    <row r="34" spans="1:22" s="14" customFormat="1" ht="30.75" customHeight="1">
      <c r="A34" s="383"/>
      <c r="B34" s="414"/>
      <c r="C34" s="385" t="s">
        <v>136</v>
      </c>
      <c r="D34" s="375" t="s">
        <v>101</v>
      </c>
      <c r="E34" s="375"/>
      <c r="F34" s="215" t="s">
        <v>30</v>
      </c>
      <c r="G34" s="216">
        <v>0.05</v>
      </c>
      <c r="H34" s="216">
        <v>0.2</v>
      </c>
      <c r="I34" s="216">
        <v>0.2</v>
      </c>
      <c r="J34" s="216">
        <v>0.2</v>
      </c>
      <c r="K34" s="216">
        <v>0.2</v>
      </c>
      <c r="L34" s="216">
        <v>0.15</v>
      </c>
      <c r="M34" s="216">
        <v>0</v>
      </c>
      <c r="N34" s="216">
        <v>0</v>
      </c>
      <c r="O34" s="216">
        <v>0</v>
      </c>
      <c r="P34" s="216">
        <v>0</v>
      </c>
      <c r="Q34" s="216">
        <v>0</v>
      </c>
      <c r="R34" s="216">
        <v>0</v>
      </c>
      <c r="S34" s="217">
        <f t="shared" si="0"/>
        <v>1</v>
      </c>
      <c r="T34" s="425"/>
      <c r="U34" s="418">
        <v>0.025</v>
      </c>
      <c r="V34" s="411" t="s">
        <v>241</v>
      </c>
    </row>
    <row r="35" spans="1:22" s="14" customFormat="1" ht="30.75" customHeight="1" thickBot="1">
      <c r="A35" s="383"/>
      <c r="B35" s="414"/>
      <c r="C35" s="369"/>
      <c r="D35" s="376"/>
      <c r="E35" s="376"/>
      <c r="F35" s="218" t="s">
        <v>31</v>
      </c>
      <c r="G35" s="100">
        <v>0.05</v>
      </c>
      <c r="H35" s="100">
        <v>0.2</v>
      </c>
      <c r="I35" s="100">
        <v>0.2</v>
      </c>
      <c r="J35" s="98">
        <v>0</v>
      </c>
      <c r="K35" s="98">
        <v>0.05</v>
      </c>
      <c r="L35" s="98">
        <v>0.05</v>
      </c>
      <c r="M35" s="226">
        <v>0</v>
      </c>
      <c r="N35" s="226">
        <v>0</v>
      </c>
      <c r="O35" s="224">
        <v>0</v>
      </c>
      <c r="P35" s="232">
        <v>0</v>
      </c>
      <c r="Q35" s="232">
        <v>0</v>
      </c>
      <c r="R35" s="232">
        <v>0</v>
      </c>
      <c r="S35" s="217">
        <f t="shared" si="0"/>
        <v>0.55</v>
      </c>
      <c r="T35" s="425"/>
      <c r="U35" s="419"/>
      <c r="V35" s="412"/>
    </row>
    <row r="36" spans="1:22" s="14" customFormat="1" ht="30.75" customHeight="1">
      <c r="A36" s="383"/>
      <c r="B36" s="414"/>
      <c r="C36" s="385" t="s">
        <v>135</v>
      </c>
      <c r="D36" s="375" t="s">
        <v>101</v>
      </c>
      <c r="E36" s="375"/>
      <c r="F36" s="215" t="s">
        <v>30</v>
      </c>
      <c r="G36" s="216">
        <v>0</v>
      </c>
      <c r="H36" s="216">
        <v>0</v>
      </c>
      <c r="I36" s="216">
        <v>0.25</v>
      </c>
      <c r="J36" s="216">
        <v>0</v>
      </c>
      <c r="K36" s="216">
        <v>0</v>
      </c>
      <c r="L36" s="216">
        <v>0.25</v>
      </c>
      <c r="M36" s="216">
        <v>0</v>
      </c>
      <c r="N36" s="216">
        <v>0</v>
      </c>
      <c r="O36" s="216">
        <v>0.25</v>
      </c>
      <c r="P36" s="216">
        <v>0</v>
      </c>
      <c r="Q36" s="216">
        <v>0</v>
      </c>
      <c r="R36" s="216">
        <v>0.25</v>
      </c>
      <c r="S36" s="217">
        <f t="shared" si="0"/>
        <v>1</v>
      </c>
      <c r="T36" s="425"/>
      <c r="U36" s="418">
        <v>0.025</v>
      </c>
      <c r="V36" s="411" t="s">
        <v>248</v>
      </c>
    </row>
    <row r="37" spans="1:22" s="14" customFormat="1" ht="30.75" customHeight="1" thickBot="1">
      <c r="A37" s="383"/>
      <c r="B37" s="414"/>
      <c r="C37" s="369"/>
      <c r="D37" s="376"/>
      <c r="E37" s="376"/>
      <c r="F37" s="218" t="s">
        <v>31</v>
      </c>
      <c r="G37" s="100">
        <v>0</v>
      </c>
      <c r="H37" s="100">
        <v>0</v>
      </c>
      <c r="I37" s="100">
        <v>0.25</v>
      </c>
      <c r="J37" s="98">
        <v>0</v>
      </c>
      <c r="K37" s="98">
        <v>0</v>
      </c>
      <c r="L37" s="98">
        <v>0.25</v>
      </c>
      <c r="M37" s="226">
        <v>0</v>
      </c>
      <c r="N37" s="226">
        <v>0</v>
      </c>
      <c r="O37" s="224">
        <v>0.25</v>
      </c>
      <c r="P37" s="223">
        <v>0</v>
      </c>
      <c r="Q37" s="223">
        <v>0</v>
      </c>
      <c r="R37" s="223">
        <v>0.25</v>
      </c>
      <c r="S37" s="217">
        <f t="shared" si="0"/>
        <v>1</v>
      </c>
      <c r="T37" s="425"/>
      <c r="U37" s="419"/>
      <c r="V37" s="412"/>
    </row>
    <row r="38" spans="1:22" s="14" customFormat="1" ht="36.75" customHeight="1">
      <c r="A38" s="430" t="s">
        <v>103</v>
      </c>
      <c r="B38" s="433" t="s">
        <v>93</v>
      </c>
      <c r="C38" s="385" t="s">
        <v>134</v>
      </c>
      <c r="D38" s="375" t="s">
        <v>101</v>
      </c>
      <c r="E38" s="375"/>
      <c r="F38" s="215" t="s">
        <v>30</v>
      </c>
      <c r="G38" s="216">
        <v>0</v>
      </c>
      <c r="H38" s="216">
        <v>0</v>
      </c>
      <c r="I38" s="216">
        <v>0.25</v>
      </c>
      <c r="J38" s="216">
        <v>0</v>
      </c>
      <c r="K38" s="216">
        <v>0</v>
      </c>
      <c r="L38" s="216">
        <v>0.25</v>
      </c>
      <c r="M38" s="216">
        <v>0</v>
      </c>
      <c r="N38" s="216">
        <v>0</v>
      </c>
      <c r="O38" s="216">
        <v>0.25</v>
      </c>
      <c r="P38" s="216">
        <v>0</v>
      </c>
      <c r="Q38" s="216">
        <v>0</v>
      </c>
      <c r="R38" s="216">
        <v>0.25</v>
      </c>
      <c r="S38" s="217">
        <f t="shared" si="0"/>
        <v>1</v>
      </c>
      <c r="T38" s="424">
        <v>0.2</v>
      </c>
      <c r="U38" s="418">
        <v>0.03</v>
      </c>
      <c r="V38" s="445" t="s">
        <v>211</v>
      </c>
    </row>
    <row r="39" spans="1:22" s="14" customFormat="1" ht="36.75" customHeight="1" thickBot="1">
      <c r="A39" s="431"/>
      <c r="B39" s="434"/>
      <c r="C39" s="369"/>
      <c r="D39" s="376"/>
      <c r="E39" s="376"/>
      <c r="F39" s="218" t="s">
        <v>31</v>
      </c>
      <c r="G39" s="100">
        <v>0</v>
      </c>
      <c r="H39" s="100">
        <v>0</v>
      </c>
      <c r="I39" s="100">
        <v>0.25</v>
      </c>
      <c r="J39" s="98">
        <v>0</v>
      </c>
      <c r="K39" s="98">
        <v>0</v>
      </c>
      <c r="L39" s="98">
        <v>0.25</v>
      </c>
      <c r="M39" s="226">
        <v>0</v>
      </c>
      <c r="N39" s="226">
        <v>0</v>
      </c>
      <c r="O39" s="224">
        <v>0.25</v>
      </c>
      <c r="P39" s="226">
        <v>0</v>
      </c>
      <c r="Q39" s="226">
        <v>0</v>
      </c>
      <c r="R39" s="226">
        <v>0.25</v>
      </c>
      <c r="S39" s="217">
        <f t="shared" si="0"/>
        <v>1</v>
      </c>
      <c r="T39" s="425"/>
      <c r="U39" s="419"/>
      <c r="V39" s="446"/>
    </row>
    <row r="40" spans="1:22" s="14" customFormat="1" ht="25.5" customHeight="1">
      <c r="A40" s="431"/>
      <c r="B40" s="434"/>
      <c r="C40" s="385" t="s">
        <v>133</v>
      </c>
      <c r="D40" s="375" t="s">
        <v>101</v>
      </c>
      <c r="E40" s="375"/>
      <c r="F40" s="215" t="s">
        <v>30</v>
      </c>
      <c r="G40" s="99">
        <v>0.05</v>
      </c>
      <c r="H40" s="99">
        <v>0.09</v>
      </c>
      <c r="I40" s="99">
        <v>0.09</v>
      </c>
      <c r="J40" s="216">
        <v>0.09</v>
      </c>
      <c r="K40" s="216">
        <v>0.09</v>
      </c>
      <c r="L40" s="216">
        <v>0.09</v>
      </c>
      <c r="M40" s="216">
        <v>0.09</v>
      </c>
      <c r="N40" s="216">
        <v>0.09</v>
      </c>
      <c r="O40" s="216">
        <v>0.09</v>
      </c>
      <c r="P40" s="99">
        <v>0.09</v>
      </c>
      <c r="Q40" s="99">
        <v>0.09</v>
      </c>
      <c r="R40" s="99">
        <v>0.05</v>
      </c>
      <c r="S40" s="217">
        <f aca="true" t="shared" si="1" ref="S40:S71">SUM(G40:R40)</f>
        <v>0.9999999999999999</v>
      </c>
      <c r="T40" s="425"/>
      <c r="U40" s="418">
        <v>0.03</v>
      </c>
      <c r="V40" s="445" t="s">
        <v>229</v>
      </c>
    </row>
    <row r="41" spans="1:22" s="14" customFormat="1" ht="62.25" customHeight="1" thickBot="1">
      <c r="A41" s="431"/>
      <c r="B41" s="434"/>
      <c r="C41" s="369"/>
      <c r="D41" s="376"/>
      <c r="E41" s="376"/>
      <c r="F41" s="218" t="s">
        <v>31</v>
      </c>
      <c r="G41" s="100">
        <v>0.05</v>
      </c>
      <c r="H41" s="100">
        <v>0.09</v>
      </c>
      <c r="I41" s="100">
        <v>0.09</v>
      </c>
      <c r="J41" s="98">
        <v>0.09</v>
      </c>
      <c r="K41" s="98">
        <v>0.09</v>
      </c>
      <c r="L41" s="98">
        <v>0.09</v>
      </c>
      <c r="M41" s="226">
        <v>0</v>
      </c>
      <c r="N41" s="226">
        <v>0.09</v>
      </c>
      <c r="O41" s="224">
        <v>0.09</v>
      </c>
      <c r="P41" s="226">
        <v>0.09</v>
      </c>
      <c r="Q41" s="226">
        <v>0.09</v>
      </c>
      <c r="R41" s="226">
        <v>0.14</v>
      </c>
      <c r="S41" s="217">
        <f t="shared" si="1"/>
        <v>0.9999999999999999</v>
      </c>
      <c r="T41" s="425"/>
      <c r="U41" s="419"/>
      <c r="V41" s="446"/>
    </row>
    <row r="42" spans="1:22" s="14" customFormat="1" ht="30.75" customHeight="1">
      <c r="A42" s="431"/>
      <c r="B42" s="434"/>
      <c r="C42" s="385" t="s">
        <v>104</v>
      </c>
      <c r="D42" s="375" t="s">
        <v>101</v>
      </c>
      <c r="E42" s="375"/>
      <c r="F42" s="215" t="s">
        <v>30</v>
      </c>
      <c r="G42" s="99">
        <v>0.05</v>
      </c>
      <c r="H42" s="99">
        <v>0.09</v>
      </c>
      <c r="I42" s="99">
        <v>0.09</v>
      </c>
      <c r="J42" s="216">
        <v>0.09</v>
      </c>
      <c r="K42" s="216">
        <v>0.09</v>
      </c>
      <c r="L42" s="216">
        <v>0.09</v>
      </c>
      <c r="M42" s="216">
        <v>0.09</v>
      </c>
      <c r="N42" s="216">
        <v>0.09</v>
      </c>
      <c r="O42" s="216">
        <v>0.09</v>
      </c>
      <c r="P42" s="99">
        <v>0.09</v>
      </c>
      <c r="Q42" s="99">
        <v>0.09</v>
      </c>
      <c r="R42" s="99">
        <v>0.05</v>
      </c>
      <c r="S42" s="217">
        <f t="shared" si="1"/>
        <v>0.9999999999999999</v>
      </c>
      <c r="T42" s="425"/>
      <c r="U42" s="418">
        <v>0.035</v>
      </c>
      <c r="V42" s="445" t="s">
        <v>212</v>
      </c>
    </row>
    <row r="43" spans="1:22" s="14" customFormat="1" ht="30.75" customHeight="1" thickBot="1">
      <c r="A43" s="431"/>
      <c r="B43" s="434"/>
      <c r="C43" s="369"/>
      <c r="D43" s="376"/>
      <c r="E43" s="376"/>
      <c r="F43" s="218" t="s">
        <v>31</v>
      </c>
      <c r="G43" s="100">
        <v>0</v>
      </c>
      <c r="H43" s="100">
        <v>0</v>
      </c>
      <c r="I43" s="100">
        <v>0</v>
      </c>
      <c r="J43" s="98">
        <v>0.09</v>
      </c>
      <c r="K43" s="98">
        <v>0.09</v>
      </c>
      <c r="L43" s="98">
        <v>0.09</v>
      </c>
      <c r="M43" s="226">
        <v>0.09</v>
      </c>
      <c r="N43" s="226">
        <v>0.09</v>
      </c>
      <c r="O43" s="224">
        <v>0.09</v>
      </c>
      <c r="P43" s="226">
        <v>0.15</v>
      </c>
      <c r="Q43" s="226">
        <v>0.15</v>
      </c>
      <c r="R43" s="226">
        <v>0.16</v>
      </c>
      <c r="S43" s="217">
        <f t="shared" si="1"/>
        <v>1</v>
      </c>
      <c r="T43" s="425"/>
      <c r="U43" s="419"/>
      <c r="V43" s="446"/>
    </row>
    <row r="44" spans="1:22" s="14" customFormat="1" ht="30.75" customHeight="1">
      <c r="A44" s="431"/>
      <c r="B44" s="434"/>
      <c r="C44" s="385" t="s">
        <v>132</v>
      </c>
      <c r="D44" s="375" t="s">
        <v>101</v>
      </c>
      <c r="E44" s="375"/>
      <c r="F44" s="215" t="s">
        <v>30</v>
      </c>
      <c r="G44" s="99">
        <v>0.05</v>
      </c>
      <c r="H44" s="99">
        <v>0.09</v>
      </c>
      <c r="I44" s="99">
        <v>0.09</v>
      </c>
      <c r="J44" s="216">
        <v>0.09</v>
      </c>
      <c r="K44" s="216">
        <v>0.09</v>
      </c>
      <c r="L44" s="216">
        <v>0.09</v>
      </c>
      <c r="M44" s="216">
        <v>0.09</v>
      </c>
      <c r="N44" s="216">
        <v>0.09</v>
      </c>
      <c r="O44" s="216">
        <v>0.09</v>
      </c>
      <c r="P44" s="99">
        <v>0.09</v>
      </c>
      <c r="Q44" s="99">
        <v>0.09</v>
      </c>
      <c r="R44" s="99">
        <v>0.05</v>
      </c>
      <c r="S44" s="217">
        <f t="shared" si="1"/>
        <v>0.9999999999999999</v>
      </c>
      <c r="T44" s="425"/>
      <c r="U44" s="418">
        <v>0.035</v>
      </c>
      <c r="V44" s="445" t="s">
        <v>213</v>
      </c>
    </row>
    <row r="45" spans="1:22" s="14" customFormat="1" ht="30.75" customHeight="1" thickBot="1">
      <c r="A45" s="431"/>
      <c r="B45" s="434"/>
      <c r="C45" s="369"/>
      <c r="D45" s="376"/>
      <c r="E45" s="376"/>
      <c r="F45" s="218" t="s">
        <v>31</v>
      </c>
      <c r="G45" s="116">
        <v>0.02</v>
      </c>
      <c r="H45" s="116">
        <v>0.03</v>
      </c>
      <c r="I45" s="116">
        <v>0.04</v>
      </c>
      <c r="J45" s="98">
        <v>0.09</v>
      </c>
      <c r="K45" s="98">
        <v>0.09</v>
      </c>
      <c r="L45" s="98">
        <v>0.09</v>
      </c>
      <c r="M45" s="226">
        <v>0.09</v>
      </c>
      <c r="N45" s="226">
        <v>0.09</v>
      </c>
      <c r="O45" s="224">
        <v>0.09</v>
      </c>
      <c r="P45" s="233">
        <v>0.15</v>
      </c>
      <c r="Q45" s="233">
        <v>0.15</v>
      </c>
      <c r="R45" s="233">
        <v>0.07</v>
      </c>
      <c r="S45" s="217">
        <f t="shared" si="1"/>
        <v>1</v>
      </c>
      <c r="T45" s="425"/>
      <c r="U45" s="419"/>
      <c r="V45" s="446"/>
    </row>
    <row r="46" spans="1:22" s="14" customFormat="1" ht="30.75" customHeight="1">
      <c r="A46" s="431"/>
      <c r="B46" s="434"/>
      <c r="C46" s="385" t="s">
        <v>131</v>
      </c>
      <c r="D46" s="375" t="s">
        <v>101</v>
      </c>
      <c r="E46" s="375"/>
      <c r="F46" s="215" t="s">
        <v>30</v>
      </c>
      <c r="G46" s="99">
        <v>0.05</v>
      </c>
      <c r="H46" s="99">
        <v>0.09</v>
      </c>
      <c r="I46" s="99">
        <v>0.09</v>
      </c>
      <c r="J46" s="216">
        <v>0.09</v>
      </c>
      <c r="K46" s="216">
        <v>0.09</v>
      </c>
      <c r="L46" s="216">
        <v>0.09</v>
      </c>
      <c r="M46" s="216">
        <v>0.09</v>
      </c>
      <c r="N46" s="216">
        <v>0.09</v>
      </c>
      <c r="O46" s="216">
        <v>0.09</v>
      </c>
      <c r="P46" s="99">
        <v>0.09</v>
      </c>
      <c r="Q46" s="99">
        <v>0.09</v>
      </c>
      <c r="R46" s="99">
        <v>0.05</v>
      </c>
      <c r="S46" s="217">
        <f t="shared" si="1"/>
        <v>0.9999999999999999</v>
      </c>
      <c r="T46" s="425"/>
      <c r="U46" s="418">
        <v>0.035</v>
      </c>
      <c r="V46" s="445" t="s">
        <v>230</v>
      </c>
    </row>
    <row r="47" spans="1:22" s="14" customFormat="1" ht="30.75" customHeight="1" thickBot="1">
      <c r="A47" s="431"/>
      <c r="B47" s="434"/>
      <c r="C47" s="369"/>
      <c r="D47" s="376"/>
      <c r="E47" s="376"/>
      <c r="F47" s="218" t="s">
        <v>31</v>
      </c>
      <c r="G47" s="116">
        <v>0.02</v>
      </c>
      <c r="H47" s="116">
        <v>0.03</v>
      </c>
      <c r="I47" s="116">
        <v>0.04</v>
      </c>
      <c r="J47" s="98">
        <v>0.09</v>
      </c>
      <c r="K47" s="98">
        <v>0.09</v>
      </c>
      <c r="L47" s="98">
        <v>0.09</v>
      </c>
      <c r="M47" s="179">
        <v>0.09</v>
      </c>
      <c r="N47" s="179">
        <v>0.09</v>
      </c>
      <c r="O47" s="179">
        <v>0.09</v>
      </c>
      <c r="P47" s="226">
        <v>0.11</v>
      </c>
      <c r="Q47" s="226">
        <v>0.11</v>
      </c>
      <c r="R47" s="226">
        <v>0.15</v>
      </c>
      <c r="S47" s="217">
        <f t="shared" si="1"/>
        <v>0.9999999999999999</v>
      </c>
      <c r="T47" s="425"/>
      <c r="U47" s="419"/>
      <c r="V47" s="446"/>
    </row>
    <row r="48" spans="1:22" s="14" customFormat="1" ht="30.75" customHeight="1">
      <c r="A48" s="431"/>
      <c r="B48" s="434"/>
      <c r="C48" s="385" t="s">
        <v>130</v>
      </c>
      <c r="D48" s="375" t="s">
        <v>101</v>
      </c>
      <c r="E48" s="375"/>
      <c r="F48" s="215" t="s">
        <v>30</v>
      </c>
      <c r="G48" s="99">
        <v>0</v>
      </c>
      <c r="H48" s="99">
        <v>0</v>
      </c>
      <c r="I48" s="99">
        <v>0</v>
      </c>
      <c r="J48" s="216">
        <v>0</v>
      </c>
      <c r="K48" s="216">
        <v>0</v>
      </c>
      <c r="L48" s="216">
        <v>0</v>
      </c>
      <c r="M48" s="216">
        <v>0</v>
      </c>
      <c r="N48" s="216">
        <v>0.3</v>
      </c>
      <c r="O48" s="216">
        <v>0.3</v>
      </c>
      <c r="P48" s="234">
        <v>0.3</v>
      </c>
      <c r="Q48" s="234">
        <v>0.1</v>
      </c>
      <c r="R48" s="234">
        <v>0</v>
      </c>
      <c r="S48" s="217">
        <f t="shared" si="1"/>
        <v>0.9999999999999999</v>
      </c>
      <c r="T48" s="425"/>
      <c r="U48" s="418">
        <v>0.035</v>
      </c>
      <c r="V48" s="429" t="s">
        <v>249</v>
      </c>
    </row>
    <row r="49" spans="1:22" s="14" customFormat="1" ht="30.75" customHeight="1" thickBot="1">
      <c r="A49" s="432"/>
      <c r="B49" s="435"/>
      <c r="C49" s="369"/>
      <c r="D49" s="376"/>
      <c r="E49" s="376"/>
      <c r="F49" s="218" t="s">
        <v>31</v>
      </c>
      <c r="G49" s="100">
        <v>0</v>
      </c>
      <c r="H49" s="100">
        <v>0</v>
      </c>
      <c r="I49" s="100">
        <v>0</v>
      </c>
      <c r="J49" s="98">
        <v>0</v>
      </c>
      <c r="K49" s="98">
        <v>0</v>
      </c>
      <c r="L49" s="98">
        <v>0</v>
      </c>
      <c r="M49" s="179">
        <v>0</v>
      </c>
      <c r="N49" s="179">
        <v>0.3</v>
      </c>
      <c r="O49" s="179">
        <v>0.3</v>
      </c>
      <c r="P49" s="226">
        <v>0.3</v>
      </c>
      <c r="Q49" s="226">
        <v>0.1</v>
      </c>
      <c r="R49" s="226">
        <v>0</v>
      </c>
      <c r="S49" s="217">
        <f t="shared" si="1"/>
        <v>0.9999999999999999</v>
      </c>
      <c r="T49" s="426"/>
      <c r="U49" s="419"/>
      <c r="V49" s="429"/>
    </row>
    <row r="50" spans="1:22" s="14" customFormat="1" ht="30.75" customHeight="1">
      <c r="A50" s="430" t="s">
        <v>105</v>
      </c>
      <c r="B50" s="433" t="s">
        <v>94</v>
      </c>
      <c r="C50" s="385" t="s">
        <v>106</v>
      </c>
      <c r="D50" s="375" t="s">
        <v>101</v>
      </c>
      <c r="E50" s="375"/>
      <c r="F50" s="215" t="s">
        <v>30</v>
      </c>
      <c r="G50" s="99">
        <v>0.05</v>
      </c>
      <c r="H50" s="99">
        <v>0.09</v>
      </c>
      <c r="I50" s="99">
        <v>0.09</v>
      </c>
      <c r="J50" s="216">
        <v>0.09</v>
      </c>
      <c r="K50" s="216">
        <v>0.09</v>
      </c>
      <c r="L50" s="216">
        <v>0.09</v>
      </c>
      <c r="M50" s="216">
        <v>0.09</v>
      </c>
      <c r="N50" s="216">
        <v>0.09</v>
      </c>
      <c r="O50" s="216">
        <v>0.09</v>
      </c>
      <c r="P50" s="99">
        <v>0.09</v>
      </c>
      <c r="Q50" s="99">
        <v>0.09</v>
      </c>
      <c r="R50" s="99">
        <v>0.05</v>
      </c>
      <c r="S50" s="217">
        <f t="shared" si="1"/>
        <v>0.9999999999999999</v>
      </c>
      <c r="T50" s="424">
        <v>0.2</v>
      </c>
      <c r="U50" s="418">
        <v>0.025</v>
      </c>
      <c r="V50" s="442" t="s">
        <v>231</v>
      </c>
    </row>
    <row r="51" spans="1:22" s="14" customFormat="1" ht="30.75" customHeight="1" thickBot="1">
      <c r="A51" s="431"/>
      <c r="B51" s="434"/>
      <c r="C51" s="369"/>
      <c r="D51" s="376"/>
      <c r="E51" s="376"/>
      <c r="F51" s="218" t="s">
        <v>31</v>
      </c>
      <c r="G51" s="100">
        <v>0.05</v>
      </c>
      <c r="H51" s="100">
        <v>0.09</v>
      </c>
      <c r="I51" s="100">
        <v>0.09</v>
      </c>
      <c r="J51" s="98">
        <v>0.09</v>
      </c>
      <c r="K51" s="98">
        <v>0.09</v>
      </c>
      <c r="L51" s="98">
        <v>0.09</v>
      </c>
      <c r="M51" s="179">
        <v>0.09</v>
      </c>
      <c r="N51" s="179">
        <v>0.09</v>
      </c>
      <c r="O51" s="179">
        <v>0.09</v>
      </c>
      <c r="P51" s="226">
        <v>0.09</v>
      </c>
      <c r="Q51" s="226">
        <v>0.09</v>
      </c>
      <c r="R51" s="226">
        <v>0.05</v>
      </c>
      <c r="S51" s="217">
        <f t="shared" si="1"/>
        <v>0.9999999999999999</v>
      </c>
      <c r="T51" s="425"/>
      <c r="U51" s="419"/>
      <c r="V51" s="443"/>
    </row>
    <row r="52" spans="1:22" s="14" customFormat="1" ht="30.75" customHeight="1">
      <c r="A52" s="431"/>
      <c r="B52" s="434"/>
      <c r="C52" s="385" t="s">
        <v>107</v>
      </c>
      <c r="D52" s="375" t="s">
        <v>101</v>
      </c>
      <c r="E52" s="375"/>
      <c r="F52" s="215" t="s">
        <v>30</v>
      </c>
      <c r="G52" s="99">
        <v>0.05</v>
      </c>
      <c r="H52" s="99">
        <v>0.09</v>
      </c>
      <c r="I52" s="99">
        <v>0.09</v>
      </c>
      <c r="J52" s="216">
        <v>0.09</v>
      </c>
      <c r="K52" s="216">
        <v>0.09</v>
      </c>
      <c r="L52" s="216">
        <v>0.09</v>
      </c>
      <c r="M52" s="216">
        <v>0.09</v>
      </c>
      <c r="N52" s="216">
        <v>0.09</v>
      </c>
      <c r="O52" s="216">
        <v>0.09</v>
      </c>
      <c r="P52" s="99">
        <v>0.09</v>
      </c>
      <c r="Q52" s="99">
        <v>0.09</v>
      </c>
      <c r="R52" s="99">
        <v>0.05</v>
      </c>
      <c r="S52" s="217">
        <f t="shared" si="1"/>
        <v>0.9999999999999999</v>
      </c>
      <c r="T52" s="425"/>
      <c r="U52" s="418">
        <v>0.02</v>
      </c>
      <c r="V52" s="442" t="s">
        <v>232</v>
      </c>
    </row>
    <row r="53" spans="1:22" s="14" customFormat="1" ht="30.75" customHeight="1" thickBot="1">
      <c r="A53" s="431"/>
      <c r="B53" s="434"/>
      <c r="C53" s="369"/>
      <c r="D53" s="376"/>
      <c r="E53" s="376"/>
      <c r="F53" s="218" t="s">
        <v>31</v>
      </c>
      <c r="G53" s="100">
        <v>0.05</v>
      </c>
      <c r="H53" s="100">
        <v>0.09</v>
      </c>
      <c r="I53" s="100">
        <v>0.09</v>
      </c>
      <c r="J53" s="98">
        <v>0.09</v>
      </c>
      <c r="K53" s="98">
        <v>0.09</v>
      </c>
      <c r="L53" s="98">
        <v>0.09</v>
      </c>
      <c r="M53" s="179">
        <v>0.09</v>
      </c>
      <c r="N53" s="179">
        <v>0.09</v>
      </c>
      <c r="O53" s="179">
        <v>0.09</v>
      </c>
      <c r="P53" s="226">
        <v>0.09</v>
      </c>
      <c r="Q53" s="226">
        <v>0.09</v>
      </c>
      <c r="R53" s="226">
        <v>0.05</v>
      </c>
      <c r="S53" s="217">
        <f t="shared" si="1"/>
        <v>0.9999999999999999</v>
      </c>
      <c r="T53" s="425"/>
      <c r="U53" s="419"/>
      <c r="V53" s="443"/>
    </row>
    <row r="54" spans="1:22" s="14" customFormat="1" ht="30.75" customHeight="1" thickBot="1">
      <c r="A54" s="431"/>
      <c r="B54" s="434"/>
      <c r="C54" s="385" t="s">
        <v>108</v>
      </c>
      <c r="D54" s="375" t="s">
        <v>101</v>
      </c>
      <c r="E54" s="375"/>
      <c r="F54" s="215" t="s">
        <v>30</v>
      </c>
      <c r="G54" s="99">
        <v>0.05</v>
      </c>
      <c r="H54" s="99">
        <v>0.09</v>
      </c>
      <c r="I54" s="99">
        <v>0.09</v>
      </c>
      <c r="J54" s="216">
        <v>0.09</v>
      </c>
      <c r="K54" s="216">
        <v>0.09</v>
      </c>
      <c r="L54" s="216">
        <v>0.09</v>
      </c>
      <c r="M54" s="216">
        <v>0.09</v>
      </c>
      <c r="N54" s="216">
        <v>0.09</v>
      </c>
      <c r="O54" s="216">
        <v>0.09</v>
      </c>
      <c r="P54" s="99">
        <v>0.09</v>
      </c>
      <c r="Q54" s="99">
        <v>0.09</v>
      </c>
      <c r="R54" s="99">
        <v>0.05</v>
      </c>
      <c r="S54" s="217">
        <f t="shared" si="1"/>
        <v>0.9999999999999999</v>
      </c>
      <c r="T54" s="425"/>
      <c r="U54" s="418">
        <v>0.02</v>
      </c>
      <c r="V54" s="442" t="s">
        <v>235</v>
      </c>
    </row>
    <row r="55" spans="1:22" s="14" customFormat="1" ht="30.75" customHeight="1" thickBot="1">
      <c r="A55" s="431"/>
      <c r="B55" s="434"/>
      <c r="C55" s="369"/>
      <c r="D55" s="376"/>
      <c r="E55" s="376"/>
      <c r="F55" s="218" t="s">
        <v>31</v>
      </c>
      <c r="G55" s="100">
        <v>0.05</v>
      </c>
      <c r="H55" s="100">
        <v>0.09</v>
      </c>
      <c r="I55" s="100">
        <v>0.09</v>
      </c>
      <c r="J55" s="98">
        <v>0.09</v>
      </c>
      <c r="K55" s="98">
        <v>0.09</v>
      </c>
      <c r="L55" s="98">
        <v>0.09</v>
      </c>
      <c r="M55" s="179">
        <v>0.09</v>
      </c>
      <c r="N55" s="179">
        <v>0.09</v>
      </c>
      <c r="O55" s="179">
        <v>0.09</v>
      </c>
      <c r="P55" s="99">
        <v>0.09</v>
      </c>
      <c r="Q55" s="99">
        <v>0.09</v>
      </c>
      <c r="R55" s="99">
        <v>0.05</v>
      </c>
      <c r="S55" s="217">
        <f t="shared" si="1"/>
        <v>0.9999999999999999</v>
      </c>
      <c r="T55" s="425"/>
      <c r="U55" s="419"/>
      <c r="V55" s="443"/>
    </row>
    <row r="56" spans="1:22" s="14" customFormat="1" ht="30.75" customHeight="1" thickBot="1">
      <c r="A56" s="431"/>
      <c r="B56" s="434"/>
      <c r="C56" s="385" t="s">
        <v>109</v>
      </c>
      <c r="D56" s="375" t="s">
        <v>101</v>
      </c>
      <c r="E56" s="375"/>
      <c r="F56" s="215" t="s">
        <v>30</v>
      </c>
      <c r="G56" s="99">
        <v>0.05</v>
      </c>
      <c r="H56" s="99">
        <v>0.09</v>
      </c>
      <c r="I56" s="99">
        <v>0.09</v>
      </c>
      <c r="J56" s="216">
        <v>0.09</v>
      </c>
      <c r="K56" s="216">
        <v>0.09</v>
      </c>
      <c r="L56" s="216">
        <v>0.09</v>
      </c>
      <c r="M56" s="216">
        <v>0.09</v>
      </c>
      <c r="N56" s="216">
        <v>0.09</v>
      </c>
      <c r="O56" s="216">
        <v>0.09</v>
      </c>
      <c r="P56" s="99">
        <v>0.09</v>
      </c>
      <c r="Q56" s="99">
        <v>0.09</v>
      </c>
      <c r="R56" s="99">
        <v>0.05</v>
      </c>
      <c r="S56" s="217">
        <f t="shared" si="1"/>
        <v>0.9999999999999999</v>
      </c>
      <c r="T56" s="425"/>
      <c r="U56" s="418">
        <v>0.025</v>
      </c>
      <c r="V56" s="442" t="s">
        <v>223</v>
      </c>
    </row>
    <row r="57" spans="1:22" s="14" customFormat="1" ht="30.75" customHeight="1" thickBot="1">
      <c r="A57" s="431"/>
      <c r="B57" s="434"/>
      <c r="C57" s="369"/>
      <c r="D57" s="376"/>
      <c r="E57" s="376"/>
      <c r="F57" s="218" t="s">
        <v>31</v>
      </c>
      <c r="G57" s="100">
        <v>0.05</v>
      </c>
      <c r="H57" s="100">
        <v>0.09</v>
      </c>
      <c r="I57" s="100">
        <v>0.09</v>
      </c>
      <c r="J57" s="98">
        <v>0.09</v>
      </c>
      <c r="K57" s="98">
        <v>0.09</v>
      </c>
      <c r="L57" s="98">
        <v>0.09</v>
      </c>
      <c r="M57" s="179">
        <v>0.09</v>
      </c>
      <c r="N57" s="235">
        <v>0.09</v>
      </c>
      <c r="O57" s="179">
        <v>0.09</v>
      </c>
      <c r="P57" s="99">
        <v>0.09</v>
      </c>
      <c r="Q57" s="99">
        <v>0.09</v>
      </c>
      <c r="R57" s="99">
        <v>0.05</v>
      </c>
      <c r="S57" s="217">
        <f t="shared" si="1"/>
        <v>0.9999999999999999</v>
      </c>
      <c r="T57" s="425"/>
      <c r="U57" s="419"/>
      <c r="V57" s="443"/>
    </row>
    <row r="58" spans="1:22" s="14" customFormat="1" ht="30.75" customHeight="1" thickBot="1">
      <c r="A58" s="431"/>
      <c r="B58" s="434"/>
      <c r="C58" s="385" t="s">
        <v>110</v>
      </c>
      <c r="D58" s="375" t="s">
        <v>101</v>
      </c>
      <c r="E58" s="375"/>
      <c r="F58" s="215" t="s">
        <v>30</v>
      </c>
      <c r="G58" s="99">
        <v>0.05</v>
      </c>
      <c r="H58" s="99">
        <v>0.09</v>
      </c>
      <c r="I58" s="99">
        <v>0.09</v>
      </c>
      <c r="J58" s="216">
        <v>0.09</v>
      </c>
      <c r="K58" s="216">
        <v>0.09</v>
      </c>
      <c r="L58" s="216">
        <v>0.09</v>
      </c>
      <c r="M58" s="216">
        <v>0.09</v>
      </c>
      <c r="N58" s="216">
        <v>0.09</v>
      </c>
      <c r="O58" s="216">
        <v>0.09</v>
      </c>
      <c r="P58" s="99">
        <v>0.09</v>
      </c>
      <c r="Q58" s="99">
        <v>0.09</v>
      </c>
      <c r="R58" s="99">
        <v>0.05</v>
      </c>
      <c r="S58" s="217">
        <f t="shared" si="1"/>
        <v>0.9999999999999999</v>
      </c>
      <c r="T58" s="425"/>
      <c r="U58" s="418">
        <v>0.03</v>
      </c>
      <c r="V58" s="442" t="s">
        <v>233</v>
      </c>
    </row>
    <row r="59" spans="1:22" s="14" customFormat="1" ht="30.75" customHeight="1" thickBot="1">
      <c r="A59" s="431"/>
      <c r="B59" s="434"/>
      <c r="C59" s="369"/>
      <c r="D59" s="376"/>
      <c r="E59" s="376"/>
      <c r="F59" s="218" t="s">
        <v>31</v>
      </c>
      <c r="G59" s="100">
        <v>0.05</v>
      </c>
      <c r="H59" s="100">
        <v>0.09</v>
      </c>
      <c r="I59" s="100">
        <v>0.09</v>
      </c>
      <c r="J59" s="98">
        <v>0.09</v>
      </c>
      <c r="K59" s="98">
        <v>0.09</v>
      </c>
      <c r="L59" s="98">
        <v>0.09</v>
      </c>
      <c r="M59" s="179">
        <v>0.09</v>
      </c>
      <c r="N59" s="179">
        <v>0.09</v>
      </c>
      <c r="O59" s="179">
        <v>0.09</v>
      </c>
      <c r="P59" s="99">
        <v>0.09</v>
      </c>
      <c r="Q59" s="99">
        <v>0.09</v>
      </c>
      <c r="R59" s="99">
        <v>0.05</v>
      </c>
      <c r="S59" s="217">
        <f t="shared" si="1"/>
        <v>0.9999999999999999</v>
      </c>
      <c r="T59" s="425"/>
      <c r="U59" s="419"/>
      <c r="V59" s="444"/>
    </row>
    <row r="60" spans="1:22" s="14" customFormat="1" ht="30.75" customHeight="1" thickBot="1">
      <c r="A60" s="431"/>
      <c r="B60" s="434"/>
      <c r="C60" s="385" t="s">
        <v>111</v>
      </c>
      <c r="D60" s="375" t="s">
        <v>101</v>
      </c>
      <c r="E60" s="375"/>
      <c r="F60" s="215" t="s">
        <v>30</v>
      </c>
      <c r="G60" s="99">
        <v>0.05</v>
      </c>
      <c r="H60" s="99">
        <v>0.09</v>
      </c>
      <c r="I60" s="99">
        <v>0.09</v>
      </c>
      <c r="J60" s="216">
        <v>0.09</v>
      </c>
      <c r="K60" s="216">
        <v>0.09</v>
      </c>
      <c r="L60" s="216">
        <v>0.09</v>
      </c>
      <c r="M60" s="216">
        <v>0.09</v>
      </c>
      <c r="N60" s="216">
        <v>0.09</v>
      </c>
      <c r="O60" s="216">
        <v>0.09</v>
      </c>
      <c r="P60" s="99">
        <v>0.09</v>
      </c>
      <c r="Q60" s="99">
        <v>0.09</v>
      </c>
      <c r="R60" s="99">
        <v>0.05</v>
      </c>
      <c r="S60" s="217">
        <f t="shared" si="1"/>
        <v>0.9999999999999999</v>
      </c>
      <c r="T60" s="425"/>
      <c r="U60" s="418">
        <v>0.02</v>
      </c>
      <c r="V60" s="442" t="s">
        <v>234</v>
      </c>
    </row>
    <row r="61" spans="1:22" s="14" customFormat="1" ht="30.75" customHeight="1" thickBot="1">
      <c r="A61" s="431"/>
      <c r="B61" s="434"/>
      <c r="C61" s="369"/>
      <c r="D61" s="376"/>
      <c r="E61" s="376"/>
      <c r="F61" s="218" t="s">
        <v>31</v>
      </c>
      <c r="G61" s="100">
        <v>0.05</v>
      </c>
      <c r="H61" s="100">
        <v>0.09</v>
      </c>
      <c r="I61" s="100">
        <v>0.09</v>
      </c>
      <c r="J61" s="98">
        <v>0.09</v>
      </c>
      <c r="K61" s="98">
        <v>0.09</v>
      </c>
      <c r="L61" s="98">
        <v>0.09</v>
      </c>
      <c r="M61" s="179">
        <v>0.09</v>
      </c>
      <c r="N61" s="179">
        <v>0.09</v>
      </c>
      <c r="O61" s="179">
        <v>0.09</v>
      </c>
      <c r="P61" s="99">
        <v>0.09</v>
      </c>
      <c r="Q61" s="99">
        <v>0.09</v>
      </c>
      <c r="R61" s="99">
        <v>0.05</v>
      </c>
      <c r="S61" s="217">
        <f t="shared" si="1"/>
        <v>0.9999999999999999</v>
      </c>
      <c r="T61" s="425"/>
      <c r="U61" s="419"/>
      <c r="V61" s="443"/>
    </row>
    <row r="62" spans="1:22" s="14" customFormat="1" ht="30.75" customHeight="1" thickBot="1">
      <c r="A62" s="431"/>
      <c r="B62" s="434"/>
      <c r="C62" s="385" t="s">
        <v>112</v>
      </c>
      <c r="D62" s="375" t="s">
        <v>101</v>
      </c>
      <c r="E62" s="375"/>
      <c r="F62" s="215" t="s">
        <v>30</v>
      </c>
      <c r="G62" s="99">
        <v>0.05</v>
      </c>
      <c r="H62" s="99">
        <v>0.09</v>
      </c>
      <c r="I62" s="99">
        <v>0.09</v>
      </c>
      <c r="J62" s="216">
        <v>0.09</v>
      </c>
      <c r="K62" s="216">
        <v>0.09</v>
      </c>
      <c r="L62" s="216">
        <v>0.09</v>
      </c>
      <c r="M62" s="216">
        <v>0.09</v>
      </c>
      <c r="N62" s="216">
        <v>0.09</v>
      </c>
      <c r="O62" s="216">
        <v>0.09</v>
      </c>
      <c r="P62" s="99">
        <v>0.09</v>
      </c>
      <c r="Q62" s="99">
        <v>0.09</v>
      </c>
      <c r="R62" s="99">
        <v>0.05</v>
      </c>
      <c r="S62" s="217">
        <f t="shared" si="1"/>
        <v>0.9999999999999999</v>
      </c>
      <c r="T62" s="425"/>
      <c r="U62" s="418">
        <v>0.025</v>
      </c>
      <c r="V62" s="442" t="s">
        <v>224</v>
      </c>
    </row>
    <row r="63" spans="1:22" s="14" customFormat="1" ht="30.75" customHeight="1" thickBot="1">
      <c r="A63" s="431"/>
      <c r="B63" s="434"/>
      <c r="C63" s="369"/>
      <c r="D63" s="376"/>
      <c r="E63" s="376"/>
      <c r="F63" s="218" t="s">
        <v>31</v>
      </c>
      <c r="G63" s="100">
        <v>0.05</v>
      </c>
      <c r="H63" s="100">
        <v>0.09</v>
      </c>
      <c r="I63" s="100">
        <v>0.09</v>
      </c>
      <c r="J63" s="98">
        <v>0.09</v>
      </c>
      <c r="K63" s="98">
        <v>0.09</v>
      </c>
      <c r="L63" s="98">
        <v>0.09</v>
      </c>
      <c r="M63" s="179">
        <v>0.09</v>
      </c>
      <c r="N63" s="179">
        <v>0.09</v>
      </c>
      <c r="O63" s="179">
        <v>0.09</v>
      </c>
      <c r="P63" s="99">
        <v>0.09</v>
      </c>
      <c r="Q63" s="99">
        <v>0.09</v>
      </c>
      <c r="R63" s="99">
        <v>0.05</v>
      </c>
      <c r="S63" s="217">
        <f t="shared" si="1"/>
        <v>0.9999999999999999</v>
      </c>
      <c r="T63" s="425"/>
      <c r="U63" s="419"/>
      <c r="V63" s="444"/>
    </row>
    <row r="64" spans="1:22" s="14" customFormat="1" ht="30.75" customHeight="1" thickBot="1">
      <c r="A64" s="431"/>
      <c r="B64" s="434"/>
      <c r="C64" s="385" t="s">
        <v>113</v>
      </c>
      <c r="D64" s="375" t="s">
        <v>101</v>
      </c>
      <c r="E64" s="375"/>
      <c r="F64" s="215" t="s">
        <v>30</v>
      </c>
      <c r="G64" s="99">
        <v>0.05</v>
      </c>
      <c r="H64" s="99">
        <v>0.09</v>
      </c>
      <c r="I64" s="99">
        <v>0.09</v>
      </c>
      <c r="J64" s="216">
        <v>0.09</v>
      </c>
      <c r="K64" s="216">
        <v>0.09</v>
      </c>
      <c r="L64" s="216">
        <v>0.09</v>
      </c>
      <c r="M64" s="216">
        <v>0.09</v>
      </c>
      <c r="N64" s="216">
        <v>0.09</v>
      </c>
      <c r="O64" s="216">
        <v>0.09</v>
      </c>
      <c r="P64" s="99">
        <v>0.09</v>
      </c>
      <c r="Q64" s="99">
        <v>0.09</v>
      </c>
      <c r="R64" s="99">
        <v>0.05</v>
      </c>
      <c r="S64" s="217">
        <f t="shared" si="1"/>
        <v>0.9999999999999999</v>
      </c>
      <c r="T64" s="425"/>
      <c r="U64" s="418">
        <v>0.02</v>
      </c>
      <c r="V64" s="442" t="s">
        <v>221</v>
      </c>
    </row>
    <row r="65" spans="1:22" s="14" customFormat="1" ht="30.75" customHeight="1" thickBot="1">
      <c r="A65" s="431"/>
      <c r="B65" s="434"/>
      <c r="C65" s="369"/>
      <c r="D65" s="376"/>
      <c r="E65" s="376"/>
      <c r="F65" s="218" t="s">
        <v>31</v>
      </c>
      <c r="G65" s="100">
        <v>0.05</v>
      </c>
      <c r="H65" s="100">
        <v>0.09</v>
      </c>
      <c r="I65" s="100">
        <v>0.09</v>
      </c>
      <c r="J65" s="98">
        <v>0.09</v>
      </c>
      <c r="K65" s="98">
        <v>0.09</v>
      </c>
      <c r="L65" s="98">
        <v>0.09</v>
      </c>
      <c r="M65" s="179">
        <v>0.09</v>
      </c>
      <c r="N65" s="179">
        <v>0.09</v>
      </c>
      <c r="O65" s="179">
        <v>0.09</v>
      </c>
      <c r="P65" s="99">
        <v>0.09</v>
      </c>
      <c r="Q65" s="99">
        <v>0.09</v>
      </c>
      <c r="R65" s="99">
        <v>0.05</v>
      </c>
      <c r="S65" s="217">
        <f t="shared" si="1"/>
        <v>0.9999999999999999</v>
      </c>
      <c r="T65" s="425"/>
      <c r="U65" s="419"/>
      <c r="V65" s="443"/>
    </row>
    <row r="66" spans="1:22" s="14" customFormat="1" ht="30.75" customHeight="1" thickBot="1">
      <c r="A66" s="431"/>
      <c r="B66" s="434"/>
      <c r="C66" s="385" t="s">
        <v>114</v>
      </c>
      <c r="D66" s="375" t="s">
        <v>101</v>
      </c>
      <c r="E66" s="375"/>
      <c r="F66" s="215" t="s">
        <v>30</v>
      </c>
      <c r="G66" s="99">
        <v>0.05</v>
      </c>
      <c r="H66" s="99">
        <v>0.09</v>
      </c>
      <c r="I66" s="99">
        <v>0.09</v>
      </c>
      <c r="J66" s="216">
        <v>0.09</v>
      </c>
      <c r="K66" s="216">
        <v>0.09</v>
      </c>
      <c r="L66" s="216">
        <v>0.09</v>
      </c>
      <c r="M66" s="216">
        <v>0.09</v>
      </c>
      <c r="N66" s="216">
        <v>0.09</v>
      </c>
      <c r="O66" s="216">
        <v>0.09</v>
      </c>
      <c r="P66" s="99">
        <v>0.09</v>
      </c>
      <c r="Q66" s="99">
        <v>0.09</v>
      </c>
      <c r="R66" s="99">
        <v>0.05</v>
      </c>
      <c r="S66" s="217">
        <f t="shared" si="1"/>
        <v>0.9999999999999999</v>
      </c>
      <c r="T66" s="425"/>
      <c r="U66" s="418">
        <v>0.015</v>
      </c>
      <c r="V66" s="440" t="s">
        <v>225</v>
      </c>
    </row>
    <row r="67" spans="1:22" s="14" customFormat="1" ht="57" customHeight="1" thickBot="1">
      <c r="A67" s="431"/>
      <c r="B67" s="435"/>
      <c r="C67" s="369"/>
      <c r="D67" s="376"/>
      <c r="E67" s="376"/>
      <c r="F67" s="218" t="s">
        <v>31</v>
      </c>
      <c r="G67" s="100">
        <v>0.05</v>
      </c>
      <c r="H67" s="100">
        <v>0.09</v>
      </c>
      <c r="I67" s="100">
        <v>0.09</v>
      </c>
      <c r="J67" s="98">
        <v>0.09</v>
      </c>
      <c r="K67" s="98">
        <v>0.09</v>
      </c>
      <c r="L67" s="98">
        <v>0.09</v>
      </c>
      <c r="M67" s="179">
        <v>0.09</v>
      </c>
      <c r="N67" s="179">
        <v>0.09</v>
      </c>
      <c r="O67" s="179">
        <v>0.09</v>
      </c>
      <c r="P67" s="99">
        <v>0.09</v>
      </c>
      <c r="Q67" s="99">
        <v>0.09</v>
      </c>
      <c r="R67" s="99">
        <v>0.05</v>
      </c>
      <c r="S67" s="217">
        <f t="shared" si="1"/>
        <v>0.9999999999999999</v>
      </c>
      <c r="T67" s="426"/>
      <c r="U67" s="419"/>
      <c r="V67" s="441"/>
    </row>
    <row r="68" spans="1:22" s="14" customFormat="1" ht="30.75" customHeight="1" thickBot="1">
      <c r="A68" s="431"/>
      <c r="B68" s="433" t="s">
        <v>95</v>
      </c>
      <c r="C68" s="385" t="s">
        <v>115</v>
      </c>
      <c r="D68" s="375" t="s">
        <v>101</v>
      </c>
      <c r="E68" s="375"/>
      <c r="F68" s="215" t="s">
        <v>30</v>
      </c>
      <c r="G68" s="99">
        <v>0.05</v>
      </c>
      <c r="H68" s="99">
        <v>0.09</v>
      </c>
      <c r="I68" s="99">
        <v>0.09</v>
      </c>
      <c r="J68" s="216">
        <v>0.09</v>
      </c>
      <c r="K68" s="216">
        <v>0.09</v>
      </c>
      <c r="L68" s="216">
        <v>0.09</v>
      </c>
      <c r="M68" s="216">
        <v>0.09</v>
      </c>
      <c r="N68" s="216">
        <v>0.09</v>
      </c>
      <c r="O68" s="216">
        <v>0.09</v>
      </c>
      <c r="P68" s="99">
        <v>0.09</v>
      </c>
      <c r="Q68" s="99">
        <v>0.09</v>
      </c>
      <c r="R68" s="99">
        <v>0.05</v>
      </c>
      <c r="S68" s="217">
        <f t="shared" si="1"/>
        <v>0.9999999999999999</v>
      </c>
      <c r="T68" s="424">
        <v>0.15</v>
      </c>
      <c r="U68" s="418">
        <v>0.06</v>
      </c>
      <c r="V68" s="438" t="s">
        <v>226</v>
      </c>
    </row>
    <row r="69" spans="1:22" s="14" customFormat="1" ht="93.75" customHeight="1" thickBot="1">
      <c r="A69" s="431"/>
      <c r="B69" s="434"/>
      <c r="C69" s="369"/>
      <c r="D69" s="376"/>
      <c r="E69" s="376"/>
      <c r="F69" s="218" t="s">
        <v>31</v>
      </c>
      <c r="G69" s="99">
        <v>0.05</v>
      </c>
      <c r="H69" s="99">
        <v>0.09</v>
      </c>
      <c r="I69" s="99">
        <v>0.09</v>
      </c>
      <c r="J69" s="98">
        <v>0.09</v>
      </c>
      <c r="K69" s="98">
        <v>0.09</v>
      </c>
      <c r="L69" s="98">
        <v>0.09</v>
      </c>
      <c r="M69" s="179">
        <v>0.09</v>
      </c>
      <c r="N69" s="179">
        <v>0.09</v>
      </c>
      <c r="O69" s="179">
        <v>0.09</v>
      </c>
      <c r="P69" s="99">
        <v>0.09</v>
      </c>
      <c r="Q69" s="99">
        <v>0.09</v>
      </c>
      <c r="R69" s="99">
        <v>0.05</v>
      </c>
      <c r="S69" s="217">
        <f t="shared" si="1"/>
        <v>0.9999999999999999</v>
      </c>
      <c r="T69" s="425"/>
      <c r="U69" s="419"/>
      <c r="V69" s="439"/>
    </row>
    <row r="70" spans="1:22" s="14" customFormat="1" ht="30.75" customHeight="1" thickBot="1">
      <c r="A70" s="431"/>
      <c r="B70" s="434"/>
      <c r="C70" s="385" t="s">
        <v>116</v>
      </c>
      <c r="D70" s="375" t="s">
        <v>101</v>
      </c>
      <c r="E70" s="375"/>
      <c r="F70" s="215" t="s">
        <v>30</v>
      </c>
      <c r="G70" s="99">
        <v>0.05</v>
      </c>
      <c r="H70" s="99">
        <v>0.09</v>
      </c>
      <c r="I70" s="99">
        <v>0.09</v>
      </c>
      <c r="J70" s="216">
        <v>0.09</v>
      </c>
      <c r="K70" s="216">
        <v>0.09</v>
      </c>
      <c r="L70" s="216">
        <v>0.09</v>
      </c>
      <c r="M70" s="216">
        <v>0.09</v>
      </c>
      <c r="N70" s="216">
        <v>0.09</v>
      </c>
      <c r="O70" s="216">
        <v>0.09</v>
      </c>
      <c r="P70" s="99">
        <v>0.09</v>
      </c>
      <c r="Q70" s="99">
        <v>0.09</v>
      </c>
      <c r="R70" s="99">
        <v>0.05</v>
      </c>
      <c r="S70" s="217">
        <f t="shared" si="1"/>
        <v>0.9999999999999999</v>
      </c>
      <c r="T70" s="425"/>
      <c r="U70" s="418">
        <v>0.05</v>
      </c>
      <c r="V70" s="438" t="s">
        <v>227</v>
      </c>
    </row>
    <row r="71" spans="1:22" s="14" customFormat="1" ht="75" customHeight="1" thickBot="1">
      <c r="A71" s="431"/>
      <c r="B71" s="434"/>
      <c r="C71" s="369"/>
      <c r="D71" s="376"/>
      <c r="E71" s="376"/>
      <c r="F71" s="218" t="s">
        <v>31</v>
      </c>
      <c r="G71" s="99">
        <v>0.05</v>
      </c>
      <c r="H71" s="99">
        <v>0.09</v>
      </c>
      <c r="I71" s="99">
        <v>0.09</v>
      </c>
      <c r="J71" s="98">
        <v>0.09</v>
      </c>
      <c r="K71" s="98">
        <v>0.09</v>
      </c>
      <c r="L71" s="98">
        <v>0.09</v>
      </c>
      <c r="M71" s="179">
        <v>0.09</v>
      </c>
      <c r="N71" s="179">
        <v>0.09</v>
      </c>
      <c r="O71" s="179">
        <v>0.09</v>
      </c>
      <c r="P71" s="99">
        <v>0.09</v>
      </c>
      <c r="Q71" s="99">
        <v>0.09</v>
      </c>
      <c r="R71" s="99">
        <v>0.05</v>
      </c>
      <c r="S71" s="217">
        <f t="shared" si="1"/>
        <v>0.9999999999999999</v>
      </c>
      <c r="T71" s="425"/>
      <c r="U71" s="419"/>
      <c r="V71" s="439"/>
    </row>
    <row r="72" spans="1:22" s="14" customFormat="1" ht="30.75" customHeight="1" thickBot="1">
      <c r="A72" s="431"/>
      <c r="B72" s="434"/>
      <c r="C72" s="385" t="s">
        <v>117</v>
      </c>
      <c r="D72" s="375" t="s">
        <v>101</v>
      </c>
      <c r="E72" s="375"/>
      <c r="F72" s="215" t="s">
        <v>30</v>
      </c>
      <c r="G72" s="99">
        <v>0.05</v>
      </c>
      <c r="H72" s="99">
        <v>0.09</v>
      </c>
      <c r="I72" s="99">
        <v>0.09</v>
      </c>
      <c r="J72" s="216">
        <v>0.09</v>
      </c>
      <c r="K72" s="216">
        <v>0.09</v>
      </c>
      <c r="L72" s="216">
        <v>0.09</v>
      </c>
      <c r="M72" s="216">
        <v>0.09</v>
      </c>
      <c r="N72" s="216">
        <v>0.09</v>
      </c>
      <c r="O72" s="216">
        <v>0.09</v>
      </c>
      <c r="P72" s="99">
        <v>0.09</v>
      </c>
      <c r="Q72" s="99">
        <v>0.09</v>
      </c>
      <c r="R72" s="99">
        <v>0.05</v>
      </c>
      <c r="S72" s="217">
        <f>SUM(G72:R72)</f>
        <v>0.9999999999999999</v>
      </c>
      <c r="T72" s="425"/>
      <c r="U72" s="418">
        <v>0.04</v>
      </c>
      <c r="V72" s="438" t="s">
        <v>228</v>
      </c>
    </row>
    <row r="73" spans="1:22" s="14" customFormat="1" ht="87" customHeight="1" thickBot="1">
      <c r="A73" s="432"/>
      <c r="B73" s="435"/>
      <c r="C73" s="369"/>
      <c r="D73" s="376"/>
      <c r="E73" s="376"/>
      <c r="F73" s="218" t="s">
        <v>31</v>
      </c>
      <c r="G73" s="99">
        <v>0.05</v>
      </c>
      <c r="H73" s="99">
        <v>0.09</v>
      </c>
      <c r="I73" s="99">
        <v>0.09</v>
      </c>
      <c r="J73" s="98">
        <v>0.09</v>
      </c>
      <c r="K73" s="98">
        <v>0.09</v>
      </c>
      <c r="L73" s="98">
        <v>0.09</v>
      </c>
      <c r="M73" s="179">
        <v>0.09</v>
      </c>
      <c r="N73" s="179">
        <v>0.09</v>
      </c>
      <c r="O73" s="179">
        <v>0.09</v>
      </c>
      <c r="P73" s="99">
        <v>0.09</v>
      </c>
      <c r="Q73" s="99">
        <v>0.09</v>
      </c>
      <c r="R73" s="99">
        <v>0.05</v>
      </c>
      <c r="S73" s="217">
        <f>SUM(G73:R73)</f>
        <v>0.9999999999999999</v>
      </c>
      <c r="T73" s="426"/>
      <c r="U73" s="419"/>
      <c r="V73" s="439"/>
    </row>
    <row r="74" spans="1:60" s="16" customFormat="1" ht="18.75" customHeight="1" thickBot="1">
      <c r="A74" s="436" t="s">
        <v>32</v>
      </c>
      <c r="B74" s="437"/>
      <c r="C74" s="437"/>
      <c r="D74" s="437"/>
      <c r="E74" s="437"/>
      <c r="F74" s="437"/>
      <c r="G74" s="437"/>
      <c r="H74" s="437"/>
      <c r="I74" s="437"/>
      <c r="J74" s="437"/>
      <c r="K74" s="437"/>
      <c r="L74" s="437"/>
      <c r="M74" s="437"/>
      <c r="N74" s="437"/>
      <c r="O74" s="437"/>
      <c r="P74" s="437"/>
      <c r="Q74" s="437"/>
      <c r="R74" s="437"/>
      <c r="S74" s="437"/>
      <c r="T74" s="101">
        <f>SUM(T8:T73)</f>
        <v>1</v>
      </c>
      <c r="U74" s="112">
        <f>SUM(U8:U73)</f>
        <v>0.9950000000000006</v>
      </c>
      <c r="V74" s="102"/>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row>
    <row r="75" spans="1:60" s="16" customFormat="1" ht="30.75" customHeight="1">
      <c r="A75" s="17"/>
      <c r="B75" s="17"/>
      <c r="C75" s="24"/>
      <c r="D75" s="17"/>
      <c r="E75" s="17"/>
      <c r="F75" s="17"/>
      <c r="G75" s="18"/>
      <c r="H75" s="18"/>
      <c r="I75" s="18"/>
      <c r="J75" s="18"/>
      <c r="K75" s="18"/>
      <c r="L75" s="18"/>
      <c r="M75" s="18"/>
      <c r="N75" s="18"/>
      <c r="O75" s="18"/>
      <c r="P75" s="18"/>
      <c r="Q75" s="18"/>
      <c r="R75" s="18"/>
      <c r="S75" s="18"/>
      <c r="T75" s="19"/>
      <c r="U75" s="19"/>
      <c r="V75" s="55" t="s">
        <v>199</v>
      </c>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row>
    <row r="76" spans="1:21" ht="29.25" customHeight="1">
      <c r="A76" s="14"/>
      <c r="B76" s="14"/>
      <c r="C76" s="25"/>
      <c r="D76" s="14"/>
      <c r="E76" s="14"/>
      <c r="F76" s="14"/>
      <c r="G76" s="14"/>
      <c r="H76" s="14"/>
      <c r="I76" s="14"/>
      <c r="J76" s="14"/>
      <c r="K76" s="14"/>
      <c r="L76" s="14"/>
      <c r="M76" s="14"/>
      <c r="N76" s="20"/>
      <c r="O76" s="20"/>
      <c r="P76" s="20"/>
      <c r="Q76" s="20"/>
      <c r="R76" s="20"/>
      <c r="S76" s="20"/>
      <c r="T76" s="20"/>
      <c r="U76" s="20"/>
    </row>
    <row r="77" spans="1:21" ht="15">
      <c r="A77" s="14"/>
      <c r="B77" s="14"/>
      <c r="C77" s="25"/>
      <c r="D77" s="14"/>
      <c r="E77" s="14"/>
      <c r="F77" s="14"/>
      <c r="G77" s="14"/>
      <c r="H77" s="14"/>
      <c r="I77" s="14"/>
      <c r="J77" s="14"/>
      <c r="K77" s="14"/>
      <c r="L77" s="14"/>
      <c r="M77" s="14"/>
      <c r="N77" s="20"/>
      <c r="O77" s="20"/>
      <c r="P77" s="20"/>
      <c r="Q77" s="20"/>
      <c r="R77" s="20"/>
      <c r="S77" s="20"/>
      <c r="T77" s="20"/>
      <c r="U77" s="20"/>
    </row>
    <row r="78" spans="1:21" ht="15">
      <c r="A78" s="14"/>
      <c r="B78" s="14"/>
      <c r="C78" s="25"/>
      <c r="D78" s="14"/>
      <c r="E78" s="14"/>
      <c r="F78" s="14"/>
      <c r="G78" s="14"/>
      <c r="H78" s="14"/>
      <c r="I78" s="14"/>
      <c r="J78" s="14"/>
      <c r="K78" s="14"/>
      <c r="L78" s="14"/>
      <c r="M78" s="14"/>
      <c r="N78" s="20"/>
      <c r="O78" s="20"/>
      <c r="P78" s="20"/>
      <c r="Q78" s="20"/>
      <c r="R78" s="20"/>
      <c r="S78" s="20"/>
      <c r="T78" s="20"/>
      <c r="U78" s="20"/>
    </row>
    <row r="79" spans="1:21" ht="15">
      <c r="A79" s="14"/>
      <c r="B79" s="14"/>
      <c r="C79" s="25"/>
      <c r="D79" s="14"/>
      <c r="E79" s="14"/>
      <c r="F79" s="14"/>
      <c r="G79" s="14"/>
      <c r="H79" s="14"/>
      <c r="I79" s="14"/>
      <c r="J79" s="14"/>
      <c r="K79" s="14"/>
      <c r="L79" s="14"/>
      <c r="M79" s="14"/>
      <c r="N79" s="20"/>
      <c r="O79" s="20"/>
      <c r="P79" s="20"/>
      <c r="Q79" s="20"/>
      <c r="R79" s="20"/>
      <c r="S79" s="20"/>
      <c r="T79" s="20"/>
      <c r="U79" s="20"/>
    </row>
    <row r="80" spans="1:21" ht="15">
      <c r="A80" s="14"/>
      <c r="B80" s="14"/>
      <c r="C80" s="25"/>
      <c r="D80" s="14"/>
      <c r="E80" s="14"/>
      <c r="F80" s="14"/>
      <c r="G80" s="14"/>
      <c r="H80" s="14"/>
      <c r="I80" s="14"/>
      <c r="J80" s="14"/>
      <c r="K80" s="14"/>
      <c r="L80" s="14"/>
      <c r="M80" s="14"/>
      <c r="N80" s="20"/>
      <c r="O80" s="20"/>
      <c r="P80" s="20"/>
      <c r="Q80" s="20"/>
      <c r="R80" s="20"/>
      <c r="S80" s="20"/>
      <c r="T80" s="20"/>
      <c r="U80" s="20"/>
    </row>
    <row r="81" spans="1:21" ht="15">
      <c r="A81" s="14"/>
      <c r="B81" s="14"/>
      <c r="C81" s="25"/>
      <c r="D81" s="14"/>
      <c r="E81" s="14"/>
      <c r="F81" s="14"/>
      <c r="G81" s="14"/>
      <c r="H81" s="14"/>
      <c r="I81" s="14"/>
      <c r="J81" s="14"/>
      <c r="K81" s="14"/>
      <c r="L81" s="14"/>
      <c r="M81" s="14"/>
      <c r="N81" s="20"/>
      <c r="O81" s="20"/>
      <c r="P81" s="20"/>
      <c r="Q81" s="20"/>
      <c r="R81" s="20"/>
      <c r="S81" s="20"/>
      <c r="T81" s="20"/>
      <c r="U81" s="20"/>
    </row>
    <row r="82" spans="1:21" ht="15">
      <c r="A82" s="14"/>
      <c r="B82" s="14"/>
      <c r="C82" s="25"/>
      <c r="D82" s="14"/>
      <c r="E82" s="14"/>
      <c r="F82" s="14"/>
      <c r="G82" s="14"/>
      <c r="H82" s="14"/>
      <c r="I82" s="14"/>
      <c r="J82" s="14"/>
      <c r="K82" s="14"/>
      <c r="L82" s="14"/>
      <c r="M82" s="14"/>
      <c r="N82" s="20"/>
      <c r="O82" s="20"/>
      <c r="P82" s="20"/>
      <c r="Q82" s="20"/>
      <c r="R82" s="20"/>
      <c r="S82" s="20"/>
      <c r="T82" s="20"/>
      <c r="U82" s="20"/>
    </row>
    <row r="83" spans="1:21" ht="15">
      <c r="A83" s="14"/>
      <c r="B83" s="14"/>
      <c r="C83" s="25"/>
      <c r="D83" s="14"/>
      <c r="E83" s="14"/>
      <c r="F83" s="14"/>
      <c r="G83" s="14"/>
      <c r="H83" s="14"/>
      <c r="I83" s="14"/>
      <c r="J83" s="14"/>
      <c r="K83" s="14"/>
      <c r="L83" s="14"/>
      <c r="M83" s="14"/>
      <c r="N83" s="20"/>
      <c r="O83" s="20"/>
      <c r="P83" s="20"/>
      <c r="Q83" s="20"/>
      <c r="R83" s="20"/>
      <c r="S83" s="20"/>
      <c r="T83" s="20"/>
      <c r="U83" s="20"/>
    </row>
    <row r="84" spans="1:21" ht="15">
      <c r="A84" s="14"/>
      <c r="B84" s="14"/>
      <c r="C84" s="25"/>
      <c r="D84" s="14"/>
      <c r="E84" s="14"/>
      <c r="F84" s="14"/>
      <c r="G84" s="14"/>
      <c r="H84" s="14"/>
      <c r="I84" s="14"/>
      <c r="J84" s="14"/>
      <c r="K84" s="14"/>
      <c r="L84" s="14"/>
      <c r="M84" s="14"/>
      <c r="N84" s="20"/>
      <c r="O84" s="20"/>
      <c r="P84" s="20"/>
      <c r="Q84" s="20"/>
      <c r="R84" s="20"/>
      <c r="S84" s="20"/>
      <c r="T84" s="20"/>
      <c r="U84" s="20"/>
    </row>
    <row r="85" spans="1:21" ht="15">
      <c r="A85" s="14"/>
      <c r="B85" s="14"/>
      <c r="C85" s="25"/>
      <c r="D85" s="14"/>
      <c r="E85" s="14"/>
      <c r="F85" s="14"/>
      <c r="G85" s="14"/>
      <c r="H85" s="14"/>
      <c r="I85" s="14"/>
      <c r="J85" s="14"/>
      <c r="K85" s="14"/>
      <c r="L85" s="14"/>
      <c r="M85" s="14"/>
      <c r="N85" s="20"/>
      <c r="O85" s="20"/>
      <c r="P85" s="20"/>
      <c r="Q85" s="20"/>
      <c r="R85" s="20"/>
      <c r="S85" s="20"/>
      <c r="T85" s="20"/>
      <c r="U85" s="20"/>
    </row>
    <row r="86" spans="1:21" ht="15">
      <c r="A86" s="14"/>
      <c r="B86" s="14"/>
      <c r="C86" s="25"/>
      <c r="D86" s="14"/>
      <c r="E86" s="14"/>
      <c r="F86" s="14"/>
      <c r="G86" s="14"/>
      <c r="H86" s="14"/>
      <c r="I86" s="14"/>
      <c r="J86" s="14"/>
      <c r="K86" s="14"/>
      <c r="L86" s="14"/>
      <c r="M86" s="14"/>
      <c r="N86" s="20"/>
      <c r="O86" s="20"/>
      <c r="P86" s="20"/>
      <c r="Q86" s="20"/>
      <c r="R86" s="20"/>
      <c r="S86" s="20"/>
      <c r="T86" s="20"/>
      <c r="U86" s="20"/>
    </row>
    <row r="87" spans="1:21" ht="15">
      <c r="A87" s="14"/>
      <c r="B87" s="14"/>
      <c r="C87" s="25"/>
      <c r="D87" s="14"/>
      <c r="E87" s="14"/>
      <c r="F87" s="14"/>
      <c r="G87" s="14"/>
      <c r="H87" s="14"/>
      <c r="I87" s="14"/>
      <c r="J87" s="14"/>
      <c r="K87" s="14"/>
      <c r="L87" s="14"/>
      <c r="M87" s="14"/>
      <c r="N87" s="20"/>
      <c r="O87" s="20"/>
      <c r="P87" s="20"/>
      <c r="Q87" s="20"/>
      <c r="R87" s="20"/>
      <c r="S87" s="20"/>
      <c r="T87" s="20"/>
      <c r="U87" s="20"/>
    </row>
    <row r="88" spans="1:21" ht="15">
      <c r="A88" s="14"/>
      <c r="B88" s="14"/>
      <c r="C88" s="25"/>
      <c r="D88" s="14"/>
      <c r="E88" s="14"/>
      <c r="F88" s="14"/>
      <c r="G88" s="14"/>
      <c r="H88" s="14"/>
      <c r="I88" s="14"/>
      <c r="J88" s="14"/>
      <c r="K88" s="14"/>
      <c r="L88" s="14"/>
      <c r="M88" s="14"/>
      <c r="N88" s="20"/>
      <c r="O88" s="20"/>
      <c r="P88" s="20"/>
      <c r="Q88" s="20"/>
      <c r="R88" s="20"/>
      <c r="S88" s="20"/>
      <c r="T88" s="20"/>
      <c r="U88" s="20"/>
    </row>
    <row r="89" spans="1:21" ht="15">
      <c r="A89" s="14"/>
      <c r="B89" s="14"/>
      <c r="C89" s="25"/>
      <c r="D89" s="14"/>
      <c r="E89" s="14"/>
      <c r="F89" s="14"/>
      <c r="G89" s="14"/>
      <c r="H89" s="14"/>
      <c r="I89" s="14"/>
      <c r="J89" s="14"/>
      <c r="K89" s="14"/>
      <c r="L89" s="14"/>
      <c r="M89" s="14"/>
      <c r="N89" s="20"/>
      <c r="O89" s="20"/>
      <c r="P89" s="20"/>
      <c r="Q89" s="20"/>
      <c r="R89" s="20"/>
      <c r="S89" s="20"/>
      <c r="T89" s="20"/>
      <c r="U89" s="20"/>
    </row>
    <row r="90" spans="1:21" ht="15">
      <c r="A90" s="14"/>
      <c r="B90" s="14"/>
      <c r="C90" s="25"/>
      <c r="D90" s="14"/>
      <c r="E90" s="14"/>
      <c r="F90" s="14"/>
      <c r="G90" s="14"/>
      <c r="H90" s="14"/>
      <c r="I90" s="14"/>
      <c r="J90" s="14"/>
      <c r="K90" s="14"/>
      <c r="L90" s="14"/>
      <c r="M90" s="14"/>
      <c r="N90" s="20"/>
      <c r="O90" s="20"/>
      <c r="P90" s="20"/>
      <c r="Q90" s="20"/>
      <c r="R90" s="20"/>
      <c r="S90" s="20"/>
      <c r="T90" s="20"/>
      <c r="U90" s="20"/>
    </row>
    <row r="91" spans="1:21" ht="15">
      <c r="A91" s="14"/>
      <c r="B91" s="14"/>
      <c r="C91" s="25"/>
      <c r="D91" s="14"/>
      <c r="E91" s="14"/>
      <c r="F91" s="14"/>
      <c r="G91" s="14"/>
      <c r="H91" s="14"/>
      <c r="I91" s="14"/>
      <c r="J91" s="14"/>
      <c r="K91" s="14"/>
      <c r="L91" s="14"/>
      <c r="M91" s="14"/>
      <c r="N91" s="20"/>
      <c r="O91" s="20"/>
      <c r="P91" s="20"/>
      <c r="Q91" s="20"/>
      <c r="R91" s="20"/>
      <c r="S91" s="20"/>
      <c r="T91" s="20"/>
      <c r="U91" s="20"/>
    </row>
    <row r="92" spans="1:21" ht="15">
      <c r="A92" s="14"/>
      <c r="B92" s="14"/>
      <c r="C92" s="25"/>
      <c r="D92" s="14"/>
      <c r="E92" s="14"/>
      <c r="F92" s="14"/>
      <c r="G92" s="14"/>
      <c r="H92" s="14"/>
      <c r="I92" s="14"/>
      <c r="J92" s="14"/>
      <c r="K92" s="14"/>
      <c r="L92" s="14"/>
      <c r="M92" s="14"/>
      <c r="N92" s="20"/>
      <c r="O92" s="20"/>
      <c r="P92" s="20"/>
      <c r="Q92" s="20"/>
      <c r="R92" s="20"/>
      <c r="S92" s="20"/>
      <c r="T92" s="20"/>
      <c r="U92" s="20"/>
    </row>
    <row r="93" spans="1:21" ht="15">
      <c r="A93" s="14"/>
      <c r="B93" s="14"/>
      <c r="C93" s="25"/>
      <c r="D93" s="14"/>
      <c r="E93" s="14"/>
      <c r="F93" s="14"/>
      <c r="G93" s="14"/>
      <c r="H93" s="14"/>
      <c r="I93" s="14"/>
      <c r="J93" s="14"/>
      <c r="K93" s="14"/>
      <c r="L93" s="14"/>
      <c r="M93" s="14"/>
      <c r="N93" s="20"/>
      <c r="O93" s="20"/>
      <c r="P93" s="20"/>
      <c r="Q93" s="20"/>
      <c r="R93" s="20"/>
      <c r="S93" s="20"/>
      <c r="T93" s="20"/>
      <c r="U93" s="20"/>
    </row>
    <row r="94" spans="1:21" ht="15">
      <c r="A94" s="14"/>
      <c r="B94" s="14"/>
      <c r="C94" s="25"/>
      <c r="D94" s="14"/>
      <c r="E94" s="14"/>
      <c r="F94" s="14"/>
      <c r="G94" s="14"/>
      <c r="H94" s="14"/>
      <c r="I94" s="14"/>
      <c r="J94" s="14"/>
      <c r="K94" s="14"/>
      <c r="L94" s="14"/>
      <c r="M94" s="14"/>
      <c r="N94" s="20"/>
      <c r="O94" s="20"/>
      <c r="P94" s="20"/>
      <c r="Q94" s="20"/>
      <c r="R94" s="20"/>
      <c r="S94" s="20"/>
      <c r="T94" s="20"/>
      <c r="U94" s="20"/>
    </row>
    <row r="95" spans="1:21" ht="15">
      <c r="A95" s="14"/>
      <c r="B95" s="14"/>
      <c r="C95" s="25"/>
      <c r="D95" s="14"/>
      <c r="E95" s="14"/>
      <c r="F95" s="14"/>
      <c r="G95" s="14"/>
      <c r="H95" s="14"/>
      <c r="I95" s="14"/>
      <c r="J95" s="14"/>
      <c r="K95" s="14"/>
      <c r="L95" s="14"/>
      <c r="M95" s="14"/>
      <c r="N95" s="20"/>
      <c r="O95" s="20"/>
      <c r="P95" s="20"/>
      <c r="Q95" s="20"/>
      <c r="R95" s="20"/>
      <c r="S95" s="20"/>
      <c r="T95" s="20"/>
      <c r="U95" s="20"/>
    </row>
    <row r="96" spans="1:21" ht="15">
      <c r="A96" s="14"/>
      <c r="B96" s="14"/>
      <c r="C96" s="25"/>
      <c r="D96" s="14"/>
      <c r="E96" s="14"/>
      <c r="F96" s="14"/>
      <c r="G96" s="14"/>
      <c r="H96" s="14"/>
      <c r="I96" s="14"/>
      <c r="J96" s="14"/>
      <c r="K96" s="14"/>
      <c r="L96" s="14"/>
      <c r="M96" s="14"/>
      <c r="N96" s="20"/>
      <c r="O96" s="20"/>
      <c r="P96" s="20"/>
      <c r="Q96" s="20"/>
      <c r="R96" s="20"/>
      <c r="S96" s="20"/>
      <c r="T96" s="20"/>
      <c r="U96" s="20"/>
    </row>
    <row r="97" spans="1:21" ht="15">
      <c r="A97" s="14"/>
      <c r="B97" s="14"/>
      <c r="C97" s="25"/>
      <c r="D97" s="14"/>
      <c r="E97" s="14"/>
      <c r="F97" s="14"/>
      <c r="G97" s="14"/>
      <c r="H97" s="14"/>
      <c r="I97" s="14"/>
      <c r="J97" s="14"/>
      <c r="K97" s="14"/>
      <c r="L97" s="14"/>
      <c r="M97" s="14"/>
      <c r="N97" s="20"/>
      <c r="O97" s="20"/>
      <c r="P97" s="20"/>
      <c r="Q97" s="20"/>
      <c r="R97" s="20"/>
      <c r="S97" s="20"/>
      <c r="T97" s="20"/>
      <c r="U97" s="20"/>
    </row>
    <row r="98" spans="1:21" ht="15">
      <c r="A98" s="14"/>
      <c r="B98" s="14"/>
      <c r="C98" s="25"/>
      <c r="D98" s="14"/>
      <c r="E98" s="14"/>
      <c r="F98" s="14"/>
      <c r="G98" s="14"/>
      <c r="H98" s="14"/>
      <c r="I98" s="14"/>
      <c r="J98" s="14"/>
      <c r="K98" s="14"/>
      <c r="L98" s="14"/>
      <c r="M98" s="14"/>
      <c r="N98" s="20"/>
      <c r="O98" s="20"/>
      <c r="P98" s="20"/>
      <c r="Q98" s="20"/>
      <c r="R98" s="20"/>
      <c r="S98" s="20"/>
      <c r="T98" s="20"/>
      <c r="U98" s="20"/>
    </row>
    <row r="99" spans="1:21" ht="15">
      <c r="A99" s="14"/>
      <c r="B99" s="14"/>
      <c r="C99" s="25"/>
      <c r="D99" s="14"/>
      <c r="E99" s="14"/>
      <c r="F99" s="14"/>
      <c r="G99" s="14"/>
      <c r="H99" s="14"/>
      <c r="I99" s="14"/>
      <c r="J99" s="14"/>
      <c r="K99" s="14"/>
      <c r="L99" s="14"/>
      <c r="M99" s="14"/>
      <c r="N99" s="20"/>
      <c r="O99" s="20"/>
      <c r="P99" s="20"/>
      <c r="Q99" s="20"/>
      <c r="R99" s="20"/>
      <c r="S99" s="20"/>
      <c r="T99" s="20"/>
      <c r="U99" s="20"/>
    </row>
    <row r="100" spans="1:21" ht="15">
      <c r="A100" s="14"/>
      <c r="B100" s="14"/>
      <c r="C100" s="25"/>
      <c r="D100" s="14"/>
      <c r="E100" s="14"/>
      <c r="F100" s="14"/>
      <c r="G100" s="14"/>
      <c r="H100" s="14"/>
      <c r="I100" s="14"/>
      <c r="J100" s="14"/>
      <c r="K100" s="14"/>
      <c r="L100" s="14"/>
      <c r="M100" s="14"/>
      <c r="N100" s="20"/>
      <c r="O100" s="20"/>
      <c r="P100" s="20"/>
      <c r="Q100" s="20"/>
      <c r="R100" s="20"/>
      <c r="S100" s="20"/>
      <c r="T100" s="20"/>
      <c r="U100" s="20"/>
    </row>
    <row r="101" spans="1:21" ht="15">
      <c r="A101" s="14"/>
      <c r="B101" s="14"/>
      <c r="C101" s="25"/>
      <c r="D101" s="14"/>
      <c r="E101" s="14"/>
      <c r="F101" s="14"/>
      <c r="G101" s="14"/>
      <c r="H101" s="14"/>
      <c r="I101" s="14"/>
      <c r="J101" s="14"/>
      <c r="K101" s="14"/>
      <c r="L101" s="14"/>
      <c r="M101" s="14"/>
      <c r="N101" s="20"/>
      <c r="O101" s="20"/>
      <c r="P101" s="20"/>
      <c r="Q101" s="20"/>
      <c r="R101" s="20"/>
      <c r="S101" s="20"/>
      <c r="T101" s="20"/>
      <c r="U101" s="20"/>
    </row>
    <row r="102" spans="1:21" ht="15">
      <c r="A102" s="14"/>
      <c r="B102" s="14"/>
      <c r="C102" s="25"/>
      <c r="D102" s="14"/>
      <c r="E102" s="14"/>
      <c r="F102" s="14"/>
      <c r="G102" s="14"/>
      <c r="H102" s="14"/>
      <c r="I102" s="14"/>
      <c r="J102" s="14"/>
      <c r="K102" s="14"/>
      <c r="L102" s="14"/>
      <c r="M102" s="14"/>
      <c r="N102" s="20"/>
      <c r="O102" s="20"/>
      <c r="P102" s="20"/>
      <c r="Q102" s="20"/>
      <c r="R102" s="20"/>
      <c r="S102" s="20"/>
      <c r="T102" s="20"/>
      <c r="U102" s="20"/>
    </row>
    <row r="103" spans="1:21" ht="15">
      <c r="A103" s="14"/>
      <c r="B103" s="14"/>
      <c r="C103" s="25"/>
      <c r="D103" s="14"/>
      <c r="E103" s="14"/>
      <c r="F103" s="14"/>
      <c r="G103" s="14"/>
      <c r="H103" s="14"/>
      <c r="I103" s="14"/>
      <c r="J103" s="14"/>
      <c r="K103" s="14"/>
      <c r="L103" s="14"/>
      <c r="M103" s="14"/>
      <c r="N103" s="20"/>
      <c r="O103" s="20"/>
      <c r="P103" s="20"/>
      <c r="Q103" s="20"/>
      <c r="R103" s="20"/>
      <c r="S103" s="20"/>
      <c r="T103" s="20"/>
      <c r="U103" s="20"/>
    </row>
    <row r="104" spans="1:21" ht="15">
      <c r="A104" s="14"/>
      <c r="B104" s="14"/>
      <c r="C104" s="25"/>
      <c r="D104" s="14"/>
      <c r="E104" s="14"/>
      <c r="F104" s="14"/>
      <c r="G104" s="14"/>
      <c r="H104" s="14"/>
      <c r="I104" s="14"/>
      <c r="J104" s="14"/>
      <c r="K104" s="14"/>
      <c r="L104" s="14"/>
      <c r="M104" s="14"/>
      <c r="N104" s="20"/>
      <c r="O104" s="20"/>
      <c r="P104" s="20"/>
      <c r="Q104" s="20"/>
      <c r="R104" s="20"/>
      <c r="S104" s="20"/>
      <c r="T104" s="20"/>
      <c r="U104" s="20"/>
    </row>
    <row r="105" spans="1:21" ht="15">
      <c r="A105" s="14"/>
      <c r="B105" s="14"/>
      <c r="C105" s="25"/>
      <c r="D105" s="14"/>
      <c r="E105" s="14"/>
      <c r="F105" s="14"/>
      <c r="G105" s="14"/>
      <c r="H105" s="14"/>
      <c r="I105" s="14"/>
      <c r="J105" s="14"/>
      <c r="K105" s="14"/>
      <c r="L105" s="14"/>
      <c r="M105" s="14"/>
      <c r="N105" s="20"/>
      <c r="O105" s="20"/>
      <c r="P105" s="20"/>
      <c r="Q105" s="20"/>
      <c r="R105" s="20"/>
      <c r="S105" s="20"/>
      <c r="T105" s="20"/>
      <c r="U105" s="20"/>
    </row>
    <row r="106" spans="1:21" ht="15">
      <c r="A106" s="14"/>
      <c r="B106" s="14"/>
      <c r="C106" s="25"/>
      <c r="D106" s="14"/>
      <c r="E106" s="14"/>
      <c r="F106" s="14"/>
      <c r="G106" s="14"/>
      <c r="H106" s="14"/>
      <c r="I106" s="14"/>
      <c r="J106" s="14"/>
      <c r="K106" s="14"/>
      <c r="L106" s="14"/>
      <c r="M106" s="14"/>
      <c r="N106" s="20"/>
      <c r="O106" s="20"/>
      <c r="P106" s="20"/>
      <c r="Q106" s="20"/>
      <c r="R106" s="20"/>
      <c r="S106" s="20"/>
      <c r="T106" s="20"/>
      <c r="U106" s="20"/>
    </row>
    <row r="107" spans="1:21" ht="15">
      <c r="A107" s="14"/>
      <c r="B107" s="14"/>
      <c r="C107" s="25"/>
      <c r="D107" s="14"/>
      <c r="E107" s="14"/>
      <c r="F107" s="14"/>
      <c r="G107" s="14"/>
      <c r="H107" s="14"/>
      <c r="I107" s="14"/>
      <c r="J107" s="14"/>
      <c r="K107" s="14"/>
      <c r="L107" s="14"/>
      <c r="M107" s="14"/>
      <c r="N107" s="20"/>
      <c r="O107" s="20"/>
      <c r="P107" s="20"/>
      <c r="Q107" s="20"/>
      <c r="R107" s="20"/>
      <c r="S107" s="20"/>
      <c r="T107" s="20"/>
      <c r="U107" s="20"/>
    </row>
    <row r="108" spans="1:21" ht="15">
      <c r="A108" s="14"/>
      <c r="B108" s="14"/>
      <c r="C108" s="25"/>
      <c r="D108" s="14"/>
      <c r="E108" s="14"/>
      <c r="F108" s="14"/>
      <c r="G108" s="14"/>
      <c r="H108" s="14"/>
      <c r="I108" s="14"/>
      <c r="J108" s="14"/>
      <c r="K108" s="14"/>
      <c r="L108" s="14"/>
      <c r="M108" s="14"/>
      <c r="N108" s="20"/>
      <c r="O108" s="20"/>
      <c r="P108" s="20"/>
      <c r="Q108" s="20"/>
      <c r="R108" s="20"/>
      <c r="S108" s="20"/>
      <c r="T108" s="20"/>
      <c r="U108" s="20"/>
    </row>
    <row r="109" spans="1:21" ht="15">
      <c r="A109" s="14"/>
      <c r="B109" s="14"/>
      <c r="C109" s="25"/>
      <c r="D109" s="14"/>
      <c r="E109" s="14"/>
      <c r="F109" s="14"/>
      <c r="G109" s="14"/>
      <c r="H109" s="14"/>
      <c r="I109" s="14"/>
      <c r="J109" s="14"/>
      <c r="K109" s="14"/>
      <c r="L109" s="14"/>
      <c r="M109" s="14"/>
      <c r="N109" s="20"/>
      <c r="O109" s="20"/>
      <c r="P109" s="20"/>
      <c r="Q109" s="20"/>
      <c r="R109" s="20"/>
      <c r="S109" s="20"/>
      <c r="T109" s="20"/>
      <c r="U109" s="20"/>
    </row>
    <row r="110" spans="1:21" ht="15">
      <c r="A110" s="14"/>
      <c r="B110" s="14"/>
      <c r="C110" s="25"/>
      <c r="D110" s="14"/>
      <c r="E110" s="14"/>
      <c r="F110" s="14"/>
      <c r="G110" s="14"/>
      <c r="H110" s="14"/>
      <c r="I110" s="14"/>
      <c r="J110" s="14"/>
      <c r="K110" s="14"/>
      <c r="L110" s="14"/>
      <c r="M110" s="14"/>
      <c r="N110" s="20"/>
      <c r="O110" s="20"/>
      <c r="P110" s="20"/>
      <c r="Q110" s="20"/>
      <c r="R110" s="20"/>
      <c r="S110" s="20"/>
      <c r="T110" s="20"/>
      <c r="U110" s="20"/>
    </row>
    <row r="111" spans="1:21" ht="15">
      <c r="A111" s="14"/>
      <c r="B111" s="14"/>
      <c r="C111" s="25"/>
      <c r="D111" s="14"/>
      <c r="E111" s="14"/>
      <c r="F111" s="14"/>
      <c r="G111" s="14"/>
      <c r="H111" s="14"/>
      <c r="I111" s="14"/>
      <c r="J111" s="14"/>
      <c r="K111" s="14"/>
      <c r="L111" s="14"/>
      <c r="M111" s="14"/>
      <c r="N111" s="20"/>
      <c r="O111" s="20"/>
      <c r="P111" s="20"/>
      <c r="Q111" s="20"/>
      <c r="R111" s="20"/>
      <c r="S111" s="20"/>
      <c r="T111" s="20"/>
      <c r="U111" s="20"/>
    </row>
    <row r="112" spans="1:21" ht="15">
      <c r="A112" s="14"/>
      <c r="B112" s="14"/>
      <c r="C112" s="25"/>
      <c r="D112" s="14"/>
      <c r="E112" s="14"/>
      <c r="F112" s="14"/>
      <c r="G112" s="14"/>
      <c r="H112" s="14"/>
      <c r="I112" s="14"/>
      <c r="J112" s="14"/>
      <c r="K112" s="14"/>
      <c r="L112" s="14"/>
      <c r="M112" s="14"/>
      <c r="N112" s="20"/>
      <c r="O112" s="20"/>
      <c r="P112" s="20"/>
      <c r="Q112" s="20"/>
      <c r="R112" s="20"/>
      <c r="S112" s="20"/>
      <c r="T112" s="20"/>
      <c r="U112" s="20"/>
    </row>
    <row r="113" spans="1:21" ht="15">
      <c r="A113" s="14"/>
      <c r="B113" s="14"/>
      <c r="C113" s="25"/>
      <c r="D113" s="14"/>
      <c r="E113" s="14"/>
      <c r="F113" s="14"/>
      <c r="G113" s="14"/>
      <c r="H113" s="14"/>
      <c r="I113" s="14"/>
      <c r="J113" s="14"/>
      <c r="K113" s="14"/>
      <c r="L113" s="14"/>
      <c r="M113" s="14"/>
      <c r="N113" s="20"/>
      <c r="O113" s="20"/>
      <c r="P113" s="20"/>
      <c r="Q113" s="20"/>
      <c r="R113" s="20"/>
      <c r="S113" s="20"/>
      <c r="T113" s="20"/>
      <c r="U113" s="20"/>
    </row>
    <row r="114" spans="1:21" ht="15">
      <c r="A114" s="14"/>
      <c r="B114" s="14"/>
      <c r="C114" s="25"/>
      <c r="D114" s="14"/>
      <c r="E114" s="14"/>
      <c r="F114" s="14"/>
      <c r="G114" s="14"/>
      <c r="H114" s="14"/>
      <c r="I114" s="14"/>
      <c r="J114" s="14"/>
      <c r="K114" s="14"/>
      <c r="L114" s="14"/>
      <c r="M114" s="14"/>
      <c r="N114" s="20"/>
      <c r="O114" s="20"/>
      <c r="P114" s="20"/>
      <c r="Q114" s="20"/>
      <c r="R114" s="20"/>
      <c r="S114" s="20"/>
      <c r="T114" s="20"/>
      <c r="U114" s="20"/>
    </row>
    <row r="115" spans="1:21" ht="15">
      <c r="A115" s="14"/>
      <c r="B115" s="14"/>
      <c r="C115" s="25"/>
      <c r="D115" s="14"/>
      <c r="E115" s="14"/>
      <c r="F115" s="14"/>
      <c r="G115" s="14"/>
      <c r="H115" s="14"/>
      <c r="I115" s="14"/>
      <c r="J115" s="14"/>
      <c r="K115" s="14"/>
      <c r="L115" s="14"/>
      <c r="M115" s="14"/>
      <c r="N115" s="20"/>
      <c r="O115" s="20"/>
      <c r="P115" s="20"/>
      <c r="Q115" s="20"/>
      <c r="R115" s="20"/>
      <c r="S115" s="20"/>
      <c r="T115" s="20"/>
      <c r="U115" s="20"/>
    </row>
    <row r="116" spans="1:21" ht="15">
      <c r="A116" s="14"/>
      <c r="B116" s="14"/>
      <c r="C116" s="25"/>
      <c r="D116" s="14"/>
      <c r="E116" s="14"/>
      <c r="F116" s="14"/>
      <c r="G116" s="14"/>
      <c r="H116" s="14"/>
      <c r="I116" s="14"/>
      <c r="J116" s="14"/>
      <c r="K116" s="14"/>
      <c r="L116" s="14"/>
      <c r="M116" s="14"/>
      <c r="N116" s="20"/>
      <c r="O116" s="20"/>
      <c r="P116" s="20"/>
      <c r="Q116" s="20"/>
      <c r="R116" s="20"/>
      <c r="S116" s="20"/>
      <c r="T116" s="20"/>
      <c r="U116" s="20"/>
    </row>
    <row r="117" spans="1:21" ht="15">
      <c r="A117" s="14"/>
      <c r="B117" s="14"/>
      <c r="C117" s="25"/>
      <c r="D117" s="14"/>
      <c r="E117" s="14"/>
      <c r="F117" s="14"/>
      <c r="G117" s="14"/>
      <c r="H117" s="14"/>
      <c r="I117" s="14"/>
      <c r="J117" s="14"/>
      <c r="K117" s="14"/>
      <c r="L117" s="14"/>
      <c r="M117" s="14"/>
      <c r="N117" s="20"/>
      <c r="O117" s="20"/>
      <c r="P117" s="20"/>
      <c r="Q117" s="20"/>
      <c r="R117" s="20"/>
      <c r="S117" s="20"/>
      <c r="T117" s="20"/>
      <c r="U117" s="20"/>
    </row>
    <row r="118" spans="1:21" ht="15">
      <c r="A118" s="14"/>
      <c r="B118" s="14"/>
      <c r="C118" s="25"/>
      <c r="D118" s="14"/>
      <c r="E118" s="14"/>
      <c r="F118" s="14"/>
      <c r="G118" s="14"/>
      <c r="H118" s="14"/>
      <c r="I118" s="14"/>
      <c r="J118" s="14"/>
      <c r="K118" s="14"/>
      <c r="L118" s="14"/>
      <c r="M118" s="14"/>
      <c r="N118" s="20"/>
      <c r="O118" s="20"/>
      <c r="P118" s="20"/>
      <c r="Q118" s="20"/>
      <c r="R118" s="20"/>
      <c r="S118" s="20"/>
      <c r="T118" s="20"/>
      <c r="U118" s="20"/>
    </row>
    <row r="119" spans="1:21" ht="15">
      <c r="A119" s="14"/>
      <c r="B119" s="14"/>
      <c r="C119" s="25"/>
      <c r="D119" s="14"/>
      <c r="E119" s="14"/>
      <c r="F119" s="14"/>
      <c r="G119" s="14"/>
      <c r="H119" s="14"/>
      <c r="I119" s="14"/>
      <c r="J119" s="14"/>
      <c r="K119" s="14"/>
      <c r="L119" s="14"/>
      <c r="M119" s="14"/>
      <c r="N119" s="20"/>
      <c r="O119" s="20"/>
      <c r="P119" s="20"/>
      <c r="Q119" s="20"/>
      <c r="R119" s="20"/>
      <c r="S119" s="20"/>
      <c r="T119" s="20"/>
      <c r="U119" s="20"/>
    </row>
    <row r="120" spans="1:21" ht="15">
      <c r="A120" s="14"/>
      <c r="B120" s="14"/>
      <c r="C120" s="25"/>
      <c r="D120" s="14"/>
      <c r="E120" s="14"/>
      <c r="F120" s="14"/>
      <c r="G120" s="14"/>
      <c r="H120" s="14"/>
      <c r="I120" s="14"/>
      <c r="J120" s="14"/>
      <c r="K120" s="14"/>
      <c r="L120" s="14"/>
      <c r="M120" s="14"/>
      <c r="N120" s="20"/>
      <c r="O120" s="20"/>
      <c r="P120" s="20"/>
      <c r="Q120" s="20"/>
      <c r="R120" s="20"/>
      <c r="S120" s="20"/>
      <c r="T120" s="20"/>
      <c r="U120" s="20"/>
    </row>
    <row r="121" spans="1:21" ht="15">
      <c r="A121" s="14"/>
      <c r="B121" s="14"/>
      <c r="C121" s="25"/>
      <c r="D121" s="14"/>
      <c r="E121" s="14"/>
      <c r="F121" s="14"/>
      <c r="G121" s="14"/>
      <c r="H121" s="14"/>
      <c r="I121" s="14"/>
      <c r="J121" s="14"/>
      <c r="K121" s="14"/>
      <c r="L121" s="14"/>
      <c r="M121" s="14"/>
      <c r="N121" s="20"/>
      <c r="O121" s="20"/>
      <c r="P121" s="20"/>
      <c r="Q121" s="20"/>
      <c r="R121" s="20"/>
      <c r="S121" s="20"/>
      <c r="T121" s="20"/>
      <c r="U121" s="20"/>
    </row>
    <row r="122" spans="1:21" ht="15">
      <c r="A122" s="14"/>
      <c r="B122" s="14"/>
      <c r="C122" s="25"/>
      <c r="D122" s="14"/>
      <c r="E122" s="14"/>
      <c r="F122" s="14"/>
      <c r="G122" s="14"/>
      <c r="H122" s="14"/>
      <c r="I122" s="14"/>
      <c r="J122" s="14"/>
      <c r="K122" s="14"/>
      <c r="L122" s="14"/>
      <c r="M122" s="14"/>
      <c r="N122" s="20"/>
      <c r="O122" s="20"/>
      <c r="P122" s="20"/>
      <c r="Q122" s="20"/>
      <c r="R122" s="20"/>
      <c r="S122" s="20"/>
      <c r="T122" s="20"/>
      <c r="U122" s="20"/>
    </row>
    <row r="123" spans="1:21" ht="15">
      <c r="A123" s="14"/>
      <c r="B123" s="14"/>
      <c r="C123" s="25"/>
      <c r="D123" s="14"/>
      <c r="E123" s="14"/>
      <c r="F123" s="14"/>
      <c r="G123" s="14"/>
      <c r="H123" s="14"/>
      <c r="I123" s="14"/>
      <c r="J123" s="14"/>
      <c r="K123" s="14"/>
      <c r="L123" s="14"/>
      <c r="M123" s="14"/>
      <c r="N123" s="20"/>
      <c r="O123" s="20"/>
      <c r="P123" s="20"/>
      <c r="Q123" s="20"/>
      <c r="R123" s="20"/>
      <c r="S123" s="20"/>
      <c r="T123" s="20"/>
      <c r="U123" s="20"/>
    </row>
    <row r="124" spans="1:21" ht="15">
      <c r="A124" s="14"/>
      <c r="B124" s="14"/>
      <c r="C124" s="25"/>
      <c r="D124" s="14"/>
      <c r="E124" s="14"/>
      <c r="F124" s="14"/>
      <c r="G124" s="14"/>
      <c r="H124" s="14"/>
      <c r="I124" s="14"/>
      <c r="J124" s="14"/>
      <c r="K124" s="14"/>
      <c r="L124" s="14"/>
      <c r="M124" s="14"/>
      <c r="N124" s="20"/>
      <c r="O124" s="20"/>
      <c r="P124" s="20"/>
      <c r="Q124" s="20"/>
      <c r="R124" s="20"/>
      <c r="S124" s="20"/>
      <c r="T124" s="20"/>
      <c r="U124" s="20"/>
    </row>
    <row r="125" spans="1:21" ht="15">
      <c r="A125" s="14"/>
      <c r="B125" s="14"/>
      <c r="C125" s="25"/>
      <c r="D125" s="14"/>
      <c r="E125" s="14"/>
      <c r="F125" s="14"/>
      <c r="G125" s="14"/>
      <c r="H125" s="14"/>
      <c r="I125" s="14"/>
      <c r="J125" s="14"/>
      <c r="K125" s="14"/>
      <c r="L125" s="14"/>
      <c r="M125" s="14"/>
      <c r="N125" s="20"/>
      <c r="O125" s="20"/>
      <c r="P125" s="20"/>
      <c r="Q125" s="20"/>
      <c r="R125" s="20"/>
      <c r="S125" s="20"/>
      <c r="T125" s="20"/>
      <c r="U125" s="20"/>
    </row>
    <row r="126" spans="1:21" ht="15">
      <c r="A126" s="14"/>
      <c r="B126" s="14"/>
      <c r="C126" s="25"/>
      <c r="D126" s="14"/>
      <c r="E126" s="14"/>
      <c r="F126" s="14"/>
      <c r="G126" s="14"/>
      <c r="H126" s="14"/>
      <c r="I126" s="14"/>
      <c r="J126" s="14"/>
      <c r="K126" s="14"/>
      <c r="L126" s="14"/>
      <c r="M126" s="14"/>
      <c r="N126" s="20"/>
      <c r="O126" s="20"/>
      <c r="P126" s="20"/>
      <c r="Q126" s="20"/>
      <c r="R126" s="20"/>
      <c r="S126" s="20"/>
      <c r="T126" s="20"/>
      <c r="U126" s="20"/>
    </row>
    <row r="127" spans="1:21" ht="15">
      <c r="A127" s="14"/>
      <c r="B127" s="14"/>
      <c r="C127" s="25"/>
      <c r="D127" s="14"/>
      <c r="E127" s="14"/>
      <c r="F127" s="14"/>
      <c r="G127" s="14"/>
      <c r="H127" s="14"/>
      <c r="I127" s="14"/>
      <c r="J127" s="14"/>
      <c r="K127" s="14"/>
      <c r="L127" s="14"/>
      <c r="M127" s="14"/>
      <c r="N127" s="20"/>
      <c r="O127" s="20"/>
      <c r="P127" s="20"/>
      <c r="Q127" s="20"/>
      <c r="R127" s="20"/>
      <c r="S127" s="20"/>
      <c r="T127" s="20"/>
      <c r="U127" s="20"/>
    </row>
    <row r="128" spans="1:21" ht="15">
      <c r="A128" s="14"/>
      <c r="B128" s="14"/>
      <c r="C128" s="25"/>
      <c r="D128" s="14"/>
      <c r="E128" s="14"/>
      <c r="F128" s="14"/>
      <c r="G128" s="14"/>
      <c r="H128" s="14"/>
      <c r="I128" s="14"/>
      <c r="J128" s="14"/>
      <c r="K128" s="14"/>
      <c r="L128" s="14"/>
      <c r="M128" s="14"/>
      <c r="N128" s="20"/>
      <c r="O128" s="20"/>
      <c r="P128" s="20"/>
      <c r="Q128" s="20"/>
      <c r="R128" s="20"/>
      <c r="S128" s="20"/>
      <c r="T128" s="20"/>
      <c r="U128" s="20"/>
    </row>
    <row r="129" spans="1:21" ht="15">
      <c r="A129" s="14"/>
      <c r="B129" s="14"/>
      <c r="C129" s="25"/>
      <c r="D129" s="14"/>
      <c r="E129" s="14"/>
      <c r="F129" s="14"/>
      <c r="G129" s="14"/>
      <c r="H129" s="14"/>
      <c r="I129" s="14"/>
      <c r="J129" s="14"/>
      <c r="K129" s="14"/>
      <c r="L129" s="14"/>
      <c r="M129" s="14"/>
      <c r="N129" s="20"/>
      <c r="O129" s="20"/>
      <c r="P129" s="20"/>
      <c r="Q129" s="20"/>
      <c r="R129" s="20"/>
      <c r="S129" s="20"/>
      <c r="T129" s="20"/>
      <c r="U129" s="20"/>
    </row>
    <row r="130" spans="1:21" ht="15">
      <c r="A130" s="14"/>
      <c r="B130" s="14"/>
      <c r="C130" s="25"/>
      <c r="D130" s="14"/>
      <c r="E130" s="14"/>
      <c r="F130" s="14"/>
      <c r="G130" s="14"/>
      <c r="H130" s="14"/>
      <c r="I130" s="14"/>
      <c r="J130" s="14"/>
      <c r="K130" s="14"/>
      <c r="L130" s="14"/>
      <c r="M130" s="14"/>
      <c r="N130" s="20"/>
      <c r="O130" s="20"/>
      <c r="P130" s="20"/>
      <c r="Q130" s="20"/>
      <c r="R130" s="20"/>
      <c r="S130" s="20"/>
      <c r="T130" s="20"/>
      <c r="U130" s="20"/>
    </row>
    <row r="131" spans="1:21" ht="15">
      <c r="A131" s="14"/>
      <c r="B131" s="14"/>
      <c r="C131" s="25"/>
      <c r="D131" s="14"/>
      <c r="E131" s="14"/>
      <c r="F131" s="14"/>
      <c r="G131" s="14"/>
      <c r="H131" s="14"/>
      <c r="I131" s="14"/>
      <c r="J131" s="14"/>
      <c r="K131" s="14"/>
      <c r="L131" s="14"/>
      <c r="M131" s="14"/>
      <c r="N131" s="20"/>
      <c r="O131" s="20"/>
      <c r="P131" s="20"/>
      <c r="Q131" s="20"/>
      <c r="R131" s="20"/>
      <c r="S131" s="20"/>
      <c r="T131" s="20"/>
      <c r="U131" s="20"/>
    </row>
    <row r="132" spans="1:21" ht="15">
      <c r="A132" s="14"/>
      <c r="B132" s="14"/>
      <c r="C132" s="25"/>
      <c r="D132" s="14"/>
      <c r="E132" s="14"/>
      <c r="F132" s="14"/>
      <c r="G132" s="14"/>
      <c r="H132" s="14"/>
      <c r="I132" s="14"/>
      <c r="J132" s="14"/>
      <c r="K132" s="14"/>
      <c r="L132" s="14"/>
      <c r="M132" s="14"/>
      <c r="N132" s="20"/>
      <c r="O132" s="20"/>
      <c r="P132" s="20"/>
      <c r="Q132" s="20"/>
      <c r="R132" s="20"/>
      <c r="S132" s="20"/>
      <c r="T132" s="20"/>
      <c r="U132" s="20"/>
    </row>
    <row r="133" spans="1:21" ht="15">
      <c r="A133" s="14"/>
      <c r="B133" s="14"/>
      <c r="C133" s="25"/>
      <c r="D133" s="14"/>
      <c r="E133" s="14"/>
      <c r="F133" s="14"/>
      <c r="G133" s="14"/>
      <c r="H133" s="14"/>
      <c r="I133" s="14"/>
      <c r="J133" s="14"/>
      <c r="K133" s="14"/>
      <c r="L133" s="14"/>
      <c r="M133" s="14"/>
      <c r="N133" s="20"/>
      <c r="O133" s="20"/>
      <c r="P133" s="20"/>
      <c r="Q133" s="20"/>
      <c r="R133" s="20"/>
      <c r="S133" s="20"/>
      <c r="T133" s="20"/>
      <c r="U133" s="20"/>
    </row>
    <row r="134" spans="1:21" ht="15">
      <c r="A134" s="14"/>
      <c r="B134" s="14"/>
      <c r="C134" s="25"/>
      <c r="D134" s="14"/>
      <c r="E134" s="14"/>
      <c r="F134" s="14"/>
      <c r="G134" s="14"/>
      <c r="H134" s="14"/>
      <c r="I134" s="14"/>
      <c r="J134" s="14"/>
      <c r="K134" s="14"/>
      <c r="L134" s="14"/>
      <c r="M134" s="14"/>
      <c r="N134" s="20"/>
      <c r="O134" s="20"/>
      <c r="P134" s="20"/>
      <c r="Q134" s="20"/>
      <c r="R134" s="20"/>
      <c r="S134" s="20"/>
      <c r="T134" s="20"/>
      <c r="U134" s="20"/>
    </row>
    <row r="135" spans="1:21" ht="15">
      <c r="A135" s="14"/>
      <c r="B135" s="14"/>
      <c r="C135" s="25"/>
      <c r="D135" s="14"/>
      <c r="E135" s="14"/>
      <c r="F135" s="14"/>
      <c r="G135" s="14"/>
      <c r="H135" s="14"/>
      <c r="I135" s="14"/>
      <c r="J135" s="14"/>
      <c r="K135" s="14"/>
      <c r="L135" s="14"/>
      <c r="M135" s="14"/>
      <c r="N135" s="20"/>
      <c r="O135" s="20"/>
      <c r="P135" s="20"/>
      <c r="Q135" s="20"/>
      <c r="R135" s="20"/>
      <c r="S135" s="20"/>
      <c r="T135" s="20"/>
      <c r="U135" s="20"/>
    </row>
    <row r="136" spans="1:21" ht="15">
      <c r="A136" s="14"/>
      <c r="B136" s="14"/>
      <c r="C136" s="25"/>
      <c r="D136" s="14"/>
      <c r="E136" s="14"/>
      <c r="F136" s="14"/>
      <c r="G136" s="14"/>
      <c r="H136" s="14"/>
      <c r="I136" s="14"/>
      <c r="J136" s="14"/>
      <c r="K136" s="14"/>
      <c r="L136" s="14"/>
      <c r="M136" s="14"/>
      <c r="N136" s="20"/>
      <c r="O136" s="20"/>
      <c r="P136" s="20"/>
      <c r="Q136" s="20"/>
      <c r="R136" s="20"/>
      <c r="S136" s="20"/>
      <c r="T136" s="20"/>
      <c r="U136" s="20"/>
    </row>
    <row r="137" spans="1:21" ht="15">
      <c r="A137" s="14"/>
      <c r="B137" s="14"/>
      <c r="C137" s="25"/>
      <c r="D137" s="14"/>
      <c r="E137" s="14"/>
      <c r="F137" s="14"/>
      <c r="G137" s="14"/>
      <c r="H137" s="14"/>
      <c r="I137" s="14"/>
      <c r="J137" s="14"/>
      <c r="K137" s="14"/>
      <c r="L137" s="14"/>
      <c r="M137" s="14"/>
      <c r="N137" s="20"/>
      <c r="O137" s="20"/>
      <c r="P137" s="20"/>
      <c r="Q137" s="20"/>
      <c r="R137" s="20"/>
      <c r="S137" s="20"/>
      <c r="T137" s="20"/>
      <c r="U137" s="20"/>
    </row>
    <row r="138" spans="1:21" ht="15">
      <c r="A138" s="14"/>
      <c r="B138" s="14"/>
      <c r="C138" s="25"/>
      <c r="D138" s="14"/>
      <c r="E138" s="14"/>
      <c r="F138" s="14"/>
      <c r="G138" s="14"/>
      <c r="H138" s="14"/>
      <c r="I138" s="14"/>
      <c r="J138" s="14"/>
      <c r="K138" s="14"/>
      <c r="L138" s="14"/>
      <c r="M138" s="14"/>
      <c r="N138" s="20"/>
      <c r="O138" s="20"/>
      <c r="P138" s="20"/>
      <c r="Q138" s="20"/>
      <c r="R138" s="20"/>
      <c r="S138" s="20"/>
      <c r="T138" s="20"/>
      <c r="U138" s="20"/>
    </row>
    <row r="139" spans="1:21" ht="15">
      <c r="A139" s="14"/>
      <c r="B139" s="14"/>
      <c r="C139" s="25"/>
      <c r="D139" s="14"/>
      <c r="E139" s="14"/>
      <c r="F139" s="14"/>
      <c r="G139" s="14"/>
      <c r="H139" s="14"/>
      <c r="I139" s="14"/>
      <c r="J139" s="14"/>
      <c r="K139" s="14"/>
      <c r="L139" s="14"/>
      <c r="M139" s="14"/>
      <c r="N139" s="20"/>
      <c r="O139" s="20"/>
      <c r="P139" s="20"/>
      <c r="Q139" s="20"/>
      <c r="R139" s="20"/>
      <c r="S139" s="20"/>
      <c r="T139" s="20"/>
      <c r="U139" s="20"/>
    </row>
    <row r="140" spans="1:21" ht="15">
      <c r="A140" s="14"/>
      <c r="B140" s="14"/>
      <c r="C140" s="25"/>
      <c r="D140" s="14"/>
      <c r="E140" s="14"/>
      <c r="F140" s="14"/>
      <c r="G140" s="14"/>
      <c r="H140" s="14"/>
      <c r="I140" s="14"/>
      <c r="J140" s="14"/>
      <c r="K140" s="14"/>
      <c r="L140" s="14"/>
      <c r="M140" s="14"/>
      <c r="N140" s="20"/>
      <c r="O140" s="20"/>
      <c r="P140" s="20"/>
      <c r="Q140" s="20"/>
      <c r="R140" s="20"/>
      <c r="S140" s="20"/>
      <c r="T140" s="20"/>
      <c r="U140" s="20"/>
    </row>
    <row r="141" spans="1:21" ht="15">
      <c r="A141" s="14"/>
      <c r="B141" s="14"/>
      <c r="C141" s="25"/>
      <c r="D141" s="14"/>
      <c r="E141" s="14"/>
      <c r="F141" s="14"/>
      <c r="G141" s="14"/>
      <c r="H141" s="14"/>
      <c r="I141" s="14"/>
      <c r="J141" s="14"/>
      <c r="K141" s="14"/>
      <c r="L141" s="14"/>
      <c r="M141" s="14"/>
      <c r="N141" s="20"/>
      <c r="O141" s="20"/>
      <c r="P141" s="20"/>
      <c r="Q141" s="20"/>
      <c r="R141" s="20"/>
      <c r="S141" s="20"/>
      <c r="T141" s="20"/>
      <c r="U141" s="20"/>
    </row>
    <row r="142" spans="1:21" ht="15">
      <c r="A142" s="14"/>
      <c r="B142" s="14"/>
      <c r="C142" s="25"/>
      <c r="D142" s="14"/>
      <c r="E142" s="14"/>
      <c r="F142" s="14"/>
      <c r="G142" s="14"/>
      <c r="H142" s="14"/>
      <c r="I142" s="14"/>
      <c r="J142" s="14"/>
      <c r="K142" s="14"/>
      <c r="L142" s="14"/>
      <c r="M142" s="14"/>
      <c r="N142" s="20"/>
      <c r="O142" s="20"/>
      <c r="P142" s="20"/>
      <c r="Q142" s="20"/>
      <c r="R142" s="20"/>
      <c r="S142" s="20"/>
      <c r="T142" s="20"/>
      <c r="U142" s="20"/>
    </row>
    <row r="143" spans="1:21" ht="15">
      <c r="A143" s="14"/>
      <c r="B143" s="14"/>
      <c r="C143" s="25"/>
      <c r="D143" s="14"/>
      <c r="E143" s="14"/>
      <c r="F143" s="14"/>
      <c r="G143" s="14"/>
      <c r="H143" s="14"/>
      <c r="I143" s="14"/>
      <c r="J143" s="14"/>
      <c r="K143" s="14"/>
      <c r="L143" s="14"/>
      <c r="M143" s="14"/>
      <c r="N143" s="20"/>
      <c r="O143" s="20"/>
      <c r="P143" s="20"/>
      <c r="Q143" s="20"/>
      <c r="R143" s="20"/>
      <c r="S143" s="20"/>
      <c r="T143" s="20"/>
      <c r="U143" s="20"/>
    </row>
    <row r="144" spans="3:14" ht="15">
      <c r="C144" s="25"/>
      <c r="D144" s="14"/>
      <c r="E144" s="14"/>
      <c r="F144" s="14"/>
      <c r="G144" s="14"/>
      <c r="H144" s="14"/>
      <c r="I144" s="14"/>
      <c r="J144" s="14"/>
      <c r="K144" s="14"/>
      <c r="L144" s="14"/>
      <c r="M144" s="14"/>
      <c r="N144" s="20"/>
    </row>
    <row r="145" spans="3:14" ht="15">
      <c r="C145" s="25"/>
      <c r="D145" s="14"/>
      <c r="E145" s="14"/>
      <c r="F145" s="14"/>
      <c r="G145" s="14"/>
      <c r="H145" s="14"/>
      <c r="I145" s="14"/>
      <c r="J145" s="14"/>
      <c r="K145" s="14"/>
      <c r="L145" s="14"/>
      <c r="M145" s="14"/>
      <c r="N145" s="20"/>
    </row>
    <row r="146" spans="3:14" ht="15">
      <c r="C146" s="25"/>
      <c r="D146" s="14"/>
      <c r="E146" s="14"/>
      <c r="F146" s="14"/>
      <c r="G146" s="14"/>
      <c r="H146" s="14"/>
      <c r="I146" s="14"/>
      <c r="J146" s="14"/>
      <c r="K146" s="14"/>
      <c r="L146" s="14"/>
      <c r="M146" s="14"/>
      <c r="N146" s="20"/>
    </row>
    <row r="147" spans="3:14" ht="15">
      <c r="C147" s="25"/>
      <c r="D147" s="14"/>
      <c r="E147" s="14"/>
      <c r="F147" s="14"/>
      <c r="G147" s="14"/>
      <c r="H147" s="14"/>
      <c r="I147" s="14"/>
      <c r="J147" s="14"/>
      <c r="K147" s="14"/>
      <c r="L147" s="14"/>
      <c r="M147" s="14"/>
      <c r="N147" s="20"/>
    </row>
  </sheetData>
  <mergeCells count="193">
    <mergeCell ref="V14:V15"/>
    <mergeCell ref="U50:U51"/>
    <mergeCell ref="V50:V51"/>
    <mergeCell ref="C52:C53"/>
    <mergeCell ref="D52:D53"/>
    <mergeCell ref="E52:E53"/>
    <mergeCell ref="U52:U53"/>
    <mergeCell ref="V52:V53"/>
    <mergeCell ref="C50:C51"/>
    <mergeCell ref="D50:D51"/>
    <mergeCell ref="D14:D15"/>
    <mergeCell ref="E14:E15"/>
    <mergeCell ref="C14:C15"/>
    <mergeCell ref="T8:T15"/>
    <mergeCell ref="U14:U15"/>
    <mergeCell ref="C10:C11"/>
    <mergeCell ref="D10:D11"/>
    <mergeCell ref="E10:E11"/>
    <mergeCell ref="U10:U11"/>
    <mergeCell ref="V40:V41"/>
    <mergeCell ref="V44:V45"/>
    <mergeCell ref="E50:E51"/>
    <mergeCell ref="C44:C45"/>
    <mergeCell ref="D44:D45"/>
    <mergeCell ref="V72:V73"/>
    <mergeCell ref="U66:U67"/>
    <mergeCell ref="V66:V67"/>
    <mergeCell ref="U58:U59"/>
    <mergeCell ref="V56:V57"/>
    <mergeCell ref="V58:V59"/>
    <mergeCell ref="U46:U47"/>
    <mergeCell ref="V38:V39"/>
    <mergeCell ref="V30:V31"/>
    <mergeCell ref="V68:V69"/>
    <mergeCell ref="V70:V71"/>
    <mergeCell ref="V36:V37"/>
    <mergeCell ref="V64:V65"/>
    <mergeCell ref="V46:V47"/>
    <mergeCell ref="U54:U55"/>
    <mergeCell ref="V54:V55"/>
    <mergeCell ref="V60:V61"/>
    <mergeCell ref="U62:U63"/>
    <mergeCell ref="V62:V63"/>
    <mergeCell ref="U60:U61"/>
    <mergeCell ref="V42:V43"/>
    <mergeCell ref="U42:U43"/>
    <mergeCell ref="T68:T73"/>
    <mergeCell ref="E58:E59"/>
    <mergeCell ref="A74:S74"/>
    <mergeCell ref="U68:U69"/>
    <mergeCell ref="C70:C71"/>
    <mergeCell ref="D70:D71"/>
    <mergeCell ref="E70:E71"/>
    <mergeCell ref="U70:U71"/>
    <mergeCell ref="A50:A73"/>
    <mergeCell ref="B68:B73"/>
    <mergeCell ref="C68:C69"/>
    <mergeCell ref="D68:D69"/>
    <mergeCell ref="C56:C57"/>
    <mergeCell ref="U56:U57"/>
    <mergeCell ref="T50:T67"/>
    <mergeCell ref="C54:C55"/>
    <mergeCell ref="D54:D55"/>
    <mergeCell ref="E54:E55"/>
    <mergeCell ref="C58:C59"/>
    <mergeCell ref="D58:D59"/>
    <mergeCell ref="U64:U65"/>
    <mergeCell ref="E56:E57"/>
    <mergeCell ref="U72:U73"/>
    <mergeCell ref="B50:B67"/>
    <mergeCell ref="C72:C73"/>
    <mergeCell ref="D72:D73"/>
    <mergeCell ref="E72:E73"/>
    <mergeCell ref="C64:C65"/>
    <mergeCell ref="D64:D65"/>
    <mergeCell ref="E64:E65"/>
    <mergeCell ref="D66:D67"/>
    <mergeCell ref="E66:E67"/>
    <mergeCell ref="D56:D57"/>
    <mergeCell ref="C62:C63"/>
    <mergeCell ref="D62:D63"/>
    <mergeCell ref="E62:E63"/>
    <mergeCell ref="C66:C67"/>
    <mergeCell ref="E68:E69"/>
    <mergeCell ref="C60:C61"/>
    <mergeCell ref="D60:D61"/>
    <mergeCell ref="E60:E61"/>
    <mergeCell ref="E44:E45"/>
    <mergeCell ref="U44:U45"/>
    <mergeCell ref="C48:C49"/>
    <mergeCell ref="D48:D49"/>
    <mergeCell ref="E48:E49"/>
    <mergeCell ref="U48:U49"/>
    <mergeCell ref="V48:V49"/>
    <mergeCell ref="U38:U39"/>
    <mergeCell ref="A38:A49"/>
    <mergeCell ref="B38:B49"/>
    <mergeCell ref="C38:C39"/>
    <mergeCell ref="D38:D39"/>
    <mergeCell ref="E38:E39"/>
    <mergeCell ref="T38:T49"/>
    <mergeCell ref="C42:C43"/>
    <mergeCell ref="D42:D43"/>
    <mergeCell ref="E42:E43"/>
    <mergeCell ref="C46:C47"/>
    <mergeCell ref="D46:D47"/>
    <mergeCell ref="E46:E47"/>
    <mergeCell ref="C40:C41"/>
    <mergeCell ref="D40:D41"/>
    <mergeCell ref="E40:E41"/>
    <mergeCell ref="U40:U41"/>
    <mergeCell ref="V26:V27"/>
    <mergeCell ref="V18:V19"/>
    <mergeCell ref="V24:V25"/>
    <mergeCell ref="V20:V21"/>
    <mergeCell ref="V22:V23"/>
    <mergeCell ref="T16:T27"/>
    <mergeCell ref="U16:U17"/>
    <mergeCell ref="C34:C35"/>
    <mergeCell ref="D34:D35"/>
    <mergeCell ref="E34:E35"/>
    <mergeCell ref="U34:U35"/>
    <mergeCell ref="V28:V29"/>
    <mergeCell ref="V32:V33"/>
    <mergeCell ref="V34:V35"/>
    <mergeCell ref="T28:T37"/>
    <mergeCell ref="C24:C25"/>
    <mergeCell ref="D24:D25"/>
    <mergeCell ref="C36:C37"/>
    <mergeCell ref="D36:D37"/>
    <mergeCell ref="E36:E37"/>
    <mergeCell ref="U36:U37"/>
    <mergeCell ref="B16:B27"/>
    <mergeCell ref="E24:E25"/>
    <mergeCell ref="U24:U25"/>
    <mergeCell ref="U28:U29"/>
    <mergeCell ref="C32:C33"/>
    <mergeCell ref="D32:D33"/>
    <mergeCell ref="E32:E33"/>
    <mergeCell ref="U32:U33"/>
    <mergeCell ref="D28:D29"/>
    <mergeCell ref="C26:C27"/>
    <mergeCell ref="D26:D27"/>
    <mergeCell ref="E26:E27"/>
    <mergeCell ref="U26:U27"/>
    <mergeCell ref="U22:U23"/>
    <mergeCell ref="U18:U19"/>
    <mergeCell ref="C20:C21"/>
    <mergeCell ref="D20:D21"/>
    <mergeCell ref="E20:E21"/>
    <mergeCell ref="U20:U21"/>
    <mergeCell ref="C30:C31"/>
    <mergeCell ref="D30:D31"/>
    <mergeCell ref="E30:E31"/>
    <mergeCell ref="U30:U31"/>
    <mergeCell ref="E28:E29"/>
    <mergeCell ref="B8:B15"/>
    <mergeCell ref="A8:A37"/>
    <mergeCell ref="C8:C9"/>
    <mergeCell ref="A1:B4"/>
    <mergeCell ref="C1:V1"/>
    <mergeCell ref="C2:V2"/>
    <mergeCell ref="D3:V3"/>
    <mergeCell ref="D4:V4"/>
    <mergeCell ref="A6:A7"/>
    <mergeCell ref="B6:B7"/>
    <mergeCell ref="C6:C7"/>
    <mergeCell ref="C16:C17"/>
    <mergeCell ref="D16:D17"/>
    <mergeCell ref="E16:E17"/>
    <mergeCell ref="C22:C23"/>
    <mergeCell ref="D22:D23"/>
    <mergeCell ref="E22:E23"/>
    <mergeCell ref="C18:C19"/>
    <mergeCell ref="D18:D19"/>
    <mergeCell ref="E18:E19"/>
    <mergeCell ref="V12:V13"/>
    <mergeCell ref="V16:V17"/>
    <mergeCell ref="B28:B37"/>
    <mergeCell ref="C28:C29"/>
    <mergeCell ref="V10:V11"/>
    <mergeCell ref="C12:C13"/>
    <mergeCell ref="D6:E6"/>
    <mergeCell ref="F6:S6"/>
    <mergeCell ref="T6:U6"/>
    <mergeCell ref="V6:V7"/>
    <mergeCell ref="D8:D9"/>
    <mergeCell ref="E8:E9"/>
    <mergeCell ref="U8:U9"/>
    <mergeCell ref="V8:V9"/>
    <mergeCell ref="D12:D13"/>
    <mergeCell ref="E12:E13"/>
    <mergeCell ref="U12:U13"/>
  </mergeCells>
  <printOptions horizontalCentered="1"/>
  <pageMargins left="0" right="0" top="0.5511811023622047" bottom="0" header="0.31496062992125984" footer="0"/>
  <pageSetup fitToHeight="1" fitToWidth="1" horizontalDpi="600" verticalDpi="600" orientation="landscape" scale="21" r:id="rId5"/>
  <drawing r:id="rId3"/>
  <legacyDrawing r:id="rId2"/>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39"/>
  <sheetViews>
    <sheetView tabSelected="1" zoomScale="60" zoomScaleNormal="60" workbookViewId="0" topLeftCell="A1">
      <selection activeCell="E31" sqref="E31"/>
    </sheetView>
  </sheetViews>
  <sheetFormatPr defaultColWidth="11.421875" defaultRowHeight="15"/>
  <cols>
    <col min="1" max="1" width="8.7109375" style="131" customWidth="1"/>
    <col min="2" max="2" width="25.8515625" style="131" customWidth="1"/>
    <col min="3" max="3" width="15.57421875" style="131" customWidth="1"/>
    <col min="4" max="4" width="16.00390625" style="131" customWidth="1"/>
    <col min="5" max="5" width="21.57421875" style="131" customWidth="1"/>
    <col min="6" max="6" width="16.00390625" style="131" hidden="1" customWidth="1"/>
    <col min="7" max="7" width="11.57421875" style="131" customWidth="1"/>
    <col min="8" max="12" width="16.00390625" style="131" customWidth="1"/>
    <col min="13" max="13" width="15.140625" style="131" bestFit="1" customWidth="1"/>
    <col min="14" max="14" width="14.8515625" style="131" customWidth="1"/>
    <col min="15" max="16" width="10.140625" style="131" customWidth="1"/>
    <col min="17" max="17" width="14.421875" style="131" customWidth="1"/>
    <col min="18" max="18" width="12.421875" style="131" customWidth="1"/>
    <col min="19" max="22" width="16.7109375" style="131" customWidth="1"/>
    <col min="23" max="23" width="32.00390625" style="131" customWidth="1"/>
    <col min="24" max="25" width="22.28125" style="169" customWidth="1"/>
    <col min="26" max="26" width="29.7109375" style="128" customWidth="1"/>
    <col min="27" max="27" width="4.8515625" style="128" customWidth="1"/>
    <col min="28" max="28" width="7.7109375" style="129" customWidth="1"/>
    <col min="29" max="29" width="14.140625" style="129" customWidth="1"/>
    <col min="30" max="30" width="1.8515625" style="129" customWidth="1"/>
    <col min="31" max="31" width="14.28125" style="129" customWidth="1"/>
    <col min="32" max="32" width="1.8515625" style="129" customWidth="1"/>
    <col min="33" max="33" width="16.8515625" style="129" customWidth="1"/>
    <col min="34" max="35" width="1.8515625" style="129" customWidth="1"/>
    <col min="36" max="36" width="14.140625" style="129" customWidth="1"/>
    <col min="37" max="39" width="11.421875" style="130" customWidth="1"/>
    <col min="40" max="83" width="11.421875" style="128" customWidth="1"/>
    <col min="84" max="16384" width="11.421875" style="131" customWidth="1"/>
  </cols>
  <sheetData>
    <row r="1" spans="1:25" ht="15">
      <c r="A1" s="490"/>
      <c r="B1" s="491"/>
      <c r="C1" s="491"/>
      <c r="D1" s="492"/>
      <c r="E1" s="496" t="s">
        <v>0</v>
      </c>
      <c r="F1" s="497"/>
      <c r="G1" s="497"/>
      <c r="H1" s="497"/>
      <c r="I1" s="497"/>
      <c r="J1" s="497"/>
      <c r="K1" s="497"/>
      <c r="L1" s="497"/>
      <c r="M1" s="497"/>
      <c r="N1" s="497"/>
      <c r="O1" s="497"/>
      <c r="P1" s="497"/>
      <c r="Q1" s="497"/>
      <c r="R1" s="497"/>
      <c r="S1" s="497"/>
      <c r="T1" s="497"/>
      <c r="U1" s="497"/>
      <c r="V1" s="497"/>
      <c r="W1" s="497"/>
      <c r="X1" s="497"/>
      <c r="Y1" s="497"/>
    </row>
    <row r="2" spans="1:25" ht="15">
      <c r="A2" s="493"/>
      <c r="B2" s="494"/>
      <c r="C2" s="494"/>
      <c r="D2" s="495"/>
      <c r="E2" s="498" t="s">
        <v>140</v>
      </c>
      <c r="F2" s="499"/>
      <c r="G2" s="499"/>
      <c r="H2" s="499"/>
      <c r="I2" s="499"/>
      <c r="J2" s="499"/>
      <c r="K2" s="499"/>
      <c r="L2" s="499"/>
      <c r="M2" s="499"/>
      <c r="N2" s="499"/>
      <c r="O2" s="499"/>
      <c r="P2" s="499"/>
      <c r="Q2" s="499"/>
      <c r="R2" s="499"/>
      <c r="S2" s="499"/>
      <c r="T2" s="499"/>
      <c r="U2" s="499"/>
      <c r="V2" s="499"/>
      <c r="W2" s="499"/>
      <c r="X2" s="499"/>
      <c r="Y2" s="499"/>
    </row>
    <row r="3" spans="1:25" ht="15">
      <c r="A3" s="493"/>
      <c r="B3" s="494"/>
      <c r="C3" s="494"/>
      <c r="D3" s="495"/>
      <c r="E3" s="500" t="s">
        <v>141</v>
      </c>
      <c r="F3" s="501"/>
      <c r="G3" s="502" t="s">
        <v>86</v>
      </c>
      <c r="H3" s="502"/>
      <c r="I3" s="502"/>
      <c r="J3" s="502"/>
      <c r="K3" s="502"/>
      <c r="L3" s="502"/>
      <c r="M3" s="502"/>
      <c r="N3" s="502"/>
      <c r="O3" s="502"/>
      <c r="P3" s="502"/>
      <c r="Q3" s="502"/>
      <c r="R3" s="502"/>
      <c r="S3" s="502"/>
      <c r="T3" s="502"/>
      <c r="U3" s="502"/>
      <c r="V3" s="502"/>
      <c r="W3" s="502"/>
      <c r="X3" s="502"/>
      <c r="Y3" s="502"/>
    </row>
    <row r="4" spans="1:25" ht="12.75" customHeight="1" thickBot="1">
      <c r="A4" s="493"/>
      <c r="B4" s="494"/>
      <c r="C4" s="494"/>
      <c r="D4" s="495"/>
      <c r="E4" s="503" t="s">
        <v>142</v>
      </c>
      <c r="F4" s="504"/>
      <c r="G4" s="502" t="s">
        <v>143</v>
      </c>
      <c r="H4" s="502"/>
      <c r="I4" s="502"/>
      <c r="J4" s="502"/>
      <c r="K4" s="502"/>
      <c r="L4" s="502"/>
      <c r="M4" s="502"/>
      <c r="N4" s="502"/>
      <c r="O4" s="502"/>
      <c r="P4" s="502"/>
      <c r="Q4" s="502"/>
      <c r="R4" s="502"/>
      <c r="S4" s="502"/>
      <c r="T4" s="502"/>
      <c r="U4" s="502"/>
      <c r="V4" s="502"/>
      <c r="W4" s="502"/>
      <c r="X4" s="502"/>
      <c r="Y4" s="502"/>
    </row>
    <row r="5" spans="1:83" s="135" customFormat="1" ht="11.25" customHeight="1" thickBot="1">
      <c r="A5" s="485" t="s">
        <v>144</v>
      </c>
      <c r="B5" s="485" t="s">
        <v>145</v>
      </c>
      <c r="C5" s="485" t="s">
        <v>203</v>
      </c>
      <c r="D5" s="458" t="s">
        <v>146</v>
      </c>
      <c r="E5" s="487" t="s">
        <v>147</v>
      </c>
      <c r="F5" s="489" t="s">
        <v>148</v>
      </c>
      <c r="G5" s="463"/>
      <c r="H5" s="463"/>
      <c r="I5" s="464"/>
      <c r="J5" s="463" t="s">
        <v>149</v>
      </c>
      <c r="K5" s="463"/>
      <c r="L5" s="463"/>
      <c r="M5" s="464"/>
      <c r="N5" s="463" t="s">
        <v>150</v>
      </c>
      <c r="O5" s="463"/>
      <c r="P5" s="463"/>
      <c r="Q5" s="463"/>
      <c r="R5" s="464"/>
      <c r="S5" s="462" t="s">
        <v>151</v>
      </c>
      <c r="T5" s="463"/>
      <c r="U5" s="463"/>
      <c r="V5" s="463"/>
      <c r="W5" s="463"/>
      <c r="X5" s="463"/>
      <c r="Y5" s="464"/>
      <c r="Z5" s="132"/>
      <c r="AA5" s="132"/>
      <c r="AB5" s="133"/>
      <c r="AC5" s="133"/>
      <c r="AD5" s="133"/>
      <c r="AE5" s="133"/>
      <c r="AF5" s="133"/>
      <c r="AG5" s="133"/>
      <c r="AH5" s="133"/>
      <c r="AI5" s="133"/>
      <c r="AJ5" s="133"/>
      <c r="AK5" s="134"/>
      <c r="AL5" s="134"/>
      <c r="AM5" s="134"/>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row>
    <row r="6" spans="1:83" s="135" customFormat="1" ht="34.5" thickBot="1">
      <c r="A6" s="486" t="s">
        <v>152</v>
      </c>
      <c r="B6" s="486"/>
      <c r="C6" s="486"/>
      <c r="D6" s="461"/>
      <c r="E6" s="488"/>
      <c r="F6" s="136" t="s">
        <v>153</v>
      </c>
      <c r="G6" s="136" t="s">
        <v>154</v>
      </c>
      <c r="H6" s="136" t="s">
        <v>155</v>
      </c>
      <c r="I6" s="136" t="s">
        <v>156</v>
      </c>
      <c r="J6" s="136" t="s">
        <v>157</v>
      </c>
      <c r="K6" s="136" t="s">
        <v>158</v>
      </c>
      <c r="L6" s="136" t="s">
        <v>159</v>
      </c>
      <c r="M6" s="136" t="s">
        <v>160</v>
      </c>
      <c r="N6" s="137" t="s">
        <v>161</v>
      </c>
      <c r="O6" s="138" t="s">
        <v>162</v>
      </c>
      <c r="P6" s="138" t="s">
        <v>163</v>
      </c>
      <c r="Q6" s="138" t="s">
        <v>164</v>
      </c>
      <c r="R6" s="138" t="s">
        <v>165</v>
      </c>
      <c r="S6" s="136" t="s">
        <v>166</v>
      </c>
      <c r="T6" s="136" t="s">
        <v>167</v>
      </c>
      <c r="U6" s="173" t="s">
        <v>202</v>
      </c>
      <c r="V6" s="137" t="s">
        <v>168</v>
      </c>
      <c r="W6" s="137" t="s">
        <v>169</v>
      </c>
      <c r="X6" s="139" t="s">
        <v>170</v>
      </c>
      <c r="Y6" s="140" t="s">
        <v>171</v>
      </c>
      <c r="Z6" s="132"/>
      <c r="AA6" s="132"/>
      <c r="AB6" s="141"/>
      <c r="AC6" s="141"/>
      <c r="AD6" s="142"/>
      <c r="AE6" s="141"/>
      <c r="AF6" s="142"/>
      <c r="AG6" s="141"/>
      <c r="AH6" s="133"/>
      <c r="AI6" s="133"/>
      <c r="AJ6" s="143"/>
      <c r="AK6" s="134"/>
      <c r="AL6" s="134"/>
      <c r="AM6" s="134"/>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row>
    <row r="7" spans="1:36" ht="21" customHeight="1">
      <c r="A7" s="481">
        <v>1</v>
      </c>
      <c r="B7" s="474" t="s">
        <v>88</v>
      </c>
      <c r="C7" s="474" t="s">
        <v>172</v>
      </c>
      <c r="D7" s="240" t="s">
        <v>173</v>
      </c>
      <c r="E7" s="144">
        <v>0.25</v>
      </c>
      <c r="F7" s="144"/>
      <c r="G7" s="144">
        <v>0.65</v>
      </c>
      <c r="H7" s="144"/>
      <c r="I7" s="144">
        <v>0.65</v>
      </c>
      <c r="J7" s="144">
        <v>0.1</v>
      </c>
      <c r="K7" s="241">
        <v>0.315</v>
      </c>
      <c r="L7" s="144">
        <v>0</v>
      </c>
      <c r="M7" s="144">
        <v>0.405</v>
      </c>
      <c r="N7" s="482" t="s">
        <v>174</v>
      </c>
      <c r="O7" s="467" t="s">
        <v>175</v>
      </c>
      <c r="P7" s="454" t="s">
        <v>176</v>
      </c>
      <c r="Q7" s="467" t="s">
        <v>177</v>
      </c>
      <c r="R7" s="454" t="s">
        <v>174</v>
      </c>
      <c r="S7" s="454" t="s">
        <v>178</v>
      </c>
      <c r="T7" s="454" t="s">
        <v>179</v>
      </c>
      <c r="U7" s="236"/>
      <c r="V7" s="454" t="s">
        <v>180</v>
      </c>
      <c r="W7" s="457" t="s">
        <v>181</v>
      </c>
      <c r="X7" s="457" t="s">
        <v>182</v>
      </c>
      <c r="Y7" s="457">
        <v>1053</v>
      </c>
      <c r="AB7" s="145"/>
      <c r="AC7" s="145"/>
      <c r="AD7" s="146"/>
      <c r="AE7" s="146"/>
      <c r="AF7" s="146"/>
      <c r="AG7" s="145"/>
      <c r="AH7" s="146"/>
      <c r="AI7" s="146"/>
      <c r="AJ7" s="146"/>
    </row>
    <row r="8" spans="1:36" ht="21" customHeight="1">
      <c r="A8" s="472"/>
      <c r="B8" s="475"/>
      <c r="C8" s="475"/>
      <c r="D8" s="242" t="s">
        <v>183</v>
      </c>
      <c r="E8" s="147">
        <v>531000000</v>
      </c>
      <c r="F8" s="147"/>
      <c r="G8" s="147">
        <v>531000000</v>
      </c>
      <c r="H8" s="147"/>
      <c r="I8" s="147">
        <v>531000000</v>
      </c>
      <c r="J8" s="147">
        <v>0</v>
      </c>
      <c r="K8" s="147">
        <v>3243000</v>
      </c>
      <c r="L8" s="147">
        <v>0</v>
      </c>
      <c r="M8" s="147">
        <v>480859535</v>
      </c>
      <c r="N8" s="483"/>
      <c r="O8" s="468"/>
      <c r="P8" s="455"/>
      <c r="Q8" s="468"/>
      <c r="R8" s="455"/>
      <c r="S8" s="455"/>
      <c r="T8" s="455"/>
      <c r="U8" s="237"/>
      <c r="V8" s="455"/>
      <c r="W8" s="455"/>
      <c r="X8" s="455"/>
      <c r="Y8" s="455"/>
      <c r="AB8" s="145"/>
      <c r="AC8" s="145"/>
      <c r="AD8" s="146"/>
      <c r="AE8" s="146"/>
      <c r="AF8" s="146"/>
      <c r="AG8" s="145"/>
      <c r="AH8" s="146"/>
      <c r="AI8" s="146"/>
      <c r="AJ8" s="146"/>
    </row>
    <row r="9" spans="1:36" ht="21" customHeight="1">
      <c r="A9" s="472"/>
      <c r="B9" s="475"/>
      <c r="C9" s="475"/>
      <c r="D9" s="242" t="s">
        <v>184</v>
      </c>
      <c r="E9" s="148">
        <v>0</v>
      </c>
      <c r="F9" s="148"/>
      <c r="G9" s="148">
        <v>0</v>
      </c>
      <c r="H9" s="148"/>
      <c r="I9" s="148">
        <v>0</v>
      </c>
      <c r="J9" s="148">
        <v>0</v>
      </c>
      <c r="K9" s="148">
        <v>0</v>
      </c>
      <c r="L9" s="148">
        <v>0</v>
      </c>
      <c r="M9" s="148">
        <v>0</v>
      </c>
      <c r="N9" s="483"/>
      <c r="O9" s="468"/>
      <c r="P9" s="455"/>
      <c r="Q9" s="468"/>
      <c r="R9" s="455"/>
      <c r="S9" s="455"/>
      <c r="T9" s="455"/>
      <c r="U9" s="237"/>
      <c r="V9" s="455"/>
      <c r="W9" s="455"/>
      <c r="X9" s="455"/>
      <c r="Y9" s="455"/>
      <c r="AB9" s="145"/>
      <c r="AC9" s="145"/>
      <c r="AD9" s="146"/>
      <c r="AE9" s="146"/>
      <c r="AF9" s="146"/>
      <c r="AG9" s="145"/>
      <c r="AH9" s="146"/>
      <c r="AI9" s="146"/>
      <c r="AJ9" s="146"/>
    </row>
    <row r="10" spans="1:36" ht="21" customHeight="1" thickBot="1">
      <c r="A10" s="473"/>
      <c r="B10" s="476"/>
      <c r="C10" s="476"/>
      <c r="D10" s="243" t="s">
        <v>185</v>
      </c>
      <c r="E10" s="149">
        <v>1025129504</v>
      </c>
      <c r="F10" s="149"/>
      <c r="G10" s="149">
        <v>973165848</v>
      </c>
      <c r="H10" s="149"/>
      <c r="I10" s="149">
        <v>973165848</v>
      </c>
      <c r="J10" s="149">
        <v>0</v>
      </c>
      <c r="K10" s="149">
        <v>324273351</v>
      </c>
      <c r="L10" s="149">
        <v>0</v>
      </c>
      <c r="M10" s="149">
        <v>973165848</v>
      </c>
      <c r="N10" s="484"/>
      <c r="O10" s="469"/>
      <c r="P10" s="456"/>
      <c r="Q10" s="469"/>
      <c r="R10" s="456"/>
      <c r="S10" s="456"/>
      <c r="T10" s="456"/>
      <c r="U10" s="238"/>
      <c r="V10" s="456"/>
      <c r="W10" s="456"/>
      <c r="X10" s="456"/>
      <c r="Y10" s="456"/>
      <c r="AB10" s="145"/>
      <c r="AC10" s="145"/>
      <c r="AD10" s="146"/>
      <c r="AE10" s="146"/>
      <c r="AF10" s="146"/>
      <c r="AG10" s="145"/>
      <c r="AH10" s="146"/>
      <c r="AI10" s="146"/>
      <c r="AJ10" s="146"/>
    </row>
    <row r="11" spans="1:36" ht="21" customHeight="1">
      <c r="A11" s="478">
        <v>2</v>
      </c>
      <c r="B11" s="477" t="s">
        <v>90</v>
      </c>
      <c r="C11" s="474" t="s">
        <v>172</v>
      </c>
      <c r="D11" s="244" t="s">
        <v>173</v>
      </c>
      <c r="E11" s="150">
        <v>1</v>
      </c>
      <c r="F11" s="150"/>
      <c r="G11" s="150">
        <v>1</v>
      </c>
      <c r="H11" s="150"/>
      <c r="I11" s="150">
        <v>1</v>
      </c>
      <c r="J11" s="150">
        <v>0.4</v>
      </c>
      <c r="K11" s="150">
        <v>0.5</v>
      </c>
      <c r="L11" s="150">
        <v>0</v>
      </c>
      <c r="M11" s="150">
        <v>1</v>
      </c>
      <c r="N11" s="467" t="s">
        <v>174</v>
      </c>
      <c r="O11" s="467" t="s">
        <v>175</v>
      </c>
      <c r="P11" s="454" t="s">
        <v>176</v>
      </c>
      <c r="Q11" s="467" t="s">
        <v>177</v>
      </c>
      <c r="R11" s="454" t="s">
        <v>174</v>
      </c>
      <c r="S11" s="454" t="s">
        <v>178</v>
      </c>
      <c r="T11" s="454" t="s">
        <v>179</v>
      </c>
      <c r="U11" s="236"/>
      <c r="V11" s="454" t="s">
        <v>180</v>
      </c>
      <c r="W11" s="454" t="s">
        <v>181</v>
      </c>
      <c r="X11" s="454" t="s">
        <v>182</v>
      </c>
      <c r="Y11" s="457">
        <v>1053</v>
      </c>
      <c r="AB11" s="145"/>
      <c r="AC11" s="145"/>
      <c r="AD11" s="146"/>
      <c r="AE11" s="146"/>
      <c r="AF11" s="146"/>
      <c r="AG11" s="145"/>
      <c r="AH11" s="146"/>
      <c r="AI11" s="146"/>
      <c r="AJ11" s="146"/>
    </row>
    <row r="12" spans="1:36" ht="21" customHeight="1">
      <c r="A12" s="479"/>
      <c r="B12" s="475"/>
      <c r="C12" s="475"/>
      <c r="D12" s="242" t="s">
        <v>183</v>
      </c>
      <c r="E12" s="147">
        <v>155000000</v>
      </c>
      <c r="F12" s="147"/>
      <c r="G12" s="147">
        <v>155000000</v>
      </c>
      <c r="H12" s="147"/>
      <c r="I12" s="147">
        <v>155000000</v>
      </c>
      <c r="J12" s="147">
        <v>24234500</v>
      </c>
      <c r="K12" s="147">
        <v>29234500</v>
      </c>
      <c r="L12" s="147">
        <v>0</v>
      </c>
      <c r="M12" s="147">
        <v>29234500</v>
      </c>
      <c r="N12" s="468"/>
      <c r="O12" s="468"/>
      <c r="P12" s="455"/>
      <c r="Q12" s="468"/>
      <c r="R12" s="455"/>
      <c r="S12" s="455"/>
      <c r="T12" s="455"/>
      <c r="U12" s="237"/>
      <c r="V12" s="455"/>
      <c r="W12" s="455"/>
      <c r="X12" s="455"/>
      <c r="Y12" s="455"/>
      <c r="AB12" s="145"/>
      <c r="AC12" s="145"/>
      <c r="AD12" s="146"/>
      <c r="AE12" s="146"/>
      <c r="AF12" s="146"/>
      <c r="AG12" s="145"/>
      <c r="AH12" s="146"/>
      <c r="AI12" s="146"/>
      <c r="AJ12" s="146"/>
    </row>
    <row r="13" spans="1:36" ht="21" customHeight="1">
      <c r="A13" s="479"/>
      <c r="B13" s="475"/>
      <c r="C13" s="475"/>
      <c r="D13" s="242" t="s">
        <v>184</v>
      </c>
      <c r="E13" s="150">
        <v>0.4</v>
      </c>
      <c r="F13" s="150"/>
      <c r="G13" s="150">
        <v>0.4</v>
      </c>
      <c r="H13" s="150"/>
      <c r="I13" s="150">
        <v>0.4</v>
      </c>
      <c r="J13" s="150">
        <v>0.35</v>
      </c>
      <c r="K13" s="150">
        <v>0.4</v>
      </c>
      <c r="L13" s="150">
        <v>0</v>
      </c>
      <c r="M13" s="150">
        <v>0.4</v>
      </c>
      <c r="N13" s="468"/>
      <c r="O13" s="468"/>
      <c r="P13" s="455"/>
      <c r="Q13" s="468"/>
      <c r="R13" s="455"/>
      <c r="S13" s="455"/>
      <c r="T13" s="455"/>
      <c r="U13" s="237"/>
      <c r="V13" s="455"/>
      <c r="W13" s="455"/>
      <c r="X13" s="455"/>
      <c r="Y13" s="455"/>
      <c r="AB13" s="145"/>
      <c r="AC13" s="145"/>
      <c r="AD13" s="146"/>
      <c r="AE13" s="146"/>
      <c r="AF13" s="146"/>
      <c r="AG13" s="145"/>
      <c r="AH13" s="146"/>
      <c r="AI13" s="146"/>
      <c r="AJ13" s="146"/>
    </row>
    <row r="14" spans="1:36" ht="21" customHeight="1" thickBot="1">
      <c r="A14" s="480"/>
      <c r="B14" s="476"/>
      <c r="C14" s="476"/>
      <c r="D14" s="243" t="s">
        <v>185</v>
      </c>
      <c r="E14" s="149">
        <v>28339305</v>
      </c>
      <c r="F14" s="149"/>
      <c r="G14" s="149">
        <v>80302963</v>
      </c>
      <c r="H14" s="149"/>
      <c r="I14" s="149">
        <v>80302963</v>
      </c>
      <c r="J14" s="149">
        <v>28164383</v>
      </c>
      <c r="K14" s="149">
        <v>43482963</v>
      </c>
      <c r="L14" s="149">
        <v>0</v>
      </c>
      <c r="M14" s="149">
        <v>80302963</v>
      </c>
      <c r="N14" s="469"/>
      <c r="O14" s="469"/>
      <c r="P14" s="456"/>
      <c r="Q14" s="469"/>
      <c r="R14" s="456"/>
      <c r="S14" s="456"/>
      <c r="T14" s="456"/>
      <c r="U14" s="238"/>
      <c r="V14" s="456"/>
      <c r="W14" s="456"/>
      <c r="X14" s="456"/>
      <c r="Y14" s="456"/>
      <c r="AB14" s="145"/>
      <c r="AC14" s="145"/>
      <c r="AD14" s="146"/>
      <c r="AE14" s="146"/>
      <c r="AF14" s="146"/>
      <c r="AG14" s="145"/>
      <c r="AH14" s="146"/>
      <c r="AI14" s="146"/>
      <c r="AJ14" s="146"/>
    </row>
    <row r="15" spans="1:36" ht="21" customHeight="1">
      <c r="A15" s="471">
        <v>3</v>
      </c>
      <c r="B15" s="477" t="s">
        <v>92</v>
      </c>
      <c r="C15" s="474" t="s">
        <v>172</v>
      </c>
      <c r="D15" s="244" t="s">
        <v>173</v>
      </c>
      <c r="E15" s="150">
        <v>10</v>
      </c>
      <c r="F15" s="150"/>
      <c r="G15" s="150">
        <v>10</v>
      </c>
      <c r="H15" s="150"/>
      <c r="I15" s="150">
        <v>10</v>
      </c>
      <c r="J15" s="150">
        <v>3</v>
      </c>
      <c r="K15" s="150">
        <v>7</v>
      </c>
      <c r="L15" s="150">
        <v>0</v>
      </c>
      <c r="M15" s="150">
        <v>10</v>
      </c>
      <c r="N15" s="467" t="s">
        <v>174</v>
      </c>
      <c r="O15" s="467" t="s">
        <v>175</v>
      </c>
      <c r="P15" s="454" t="s">
        <v>176</v>
      </c>
      <c r="Q15" s="467" t="s">
        <v>177</v>
      </c>
      <c r="R15" s="454" t="s">
        <v>174</v>
      </c>
      <c r="S15" s="454" t="s">
        <v>178</v>
      </c>
      <c r="T15" s="454" t="s">
        <v>179</v>
      </c>
      <c r="U15" s="236"/>
      <c r="V15" s="454" t="s">
        <v>180</v>
      </c>
      <c r="W15" s="454" t="s">
        <v>181</v>
      </c>
      <c r="X15" s="454" t="s">
        <v>182</v>
      </c>
      <c r="Y15" s="457">
        <v>1053</v>
      </c>
      <c r="AB15" s="145"/>
      <c r="AC15" s="145"/>
      <c r="AD15" s="146"/>
      <c r="AE15" s="146"/>
      <c r="AF15" s="146"/>
      <c r="AG15" s="145"/>
      <c r="AH15" s="146"/>
      <c r="AI15" s="146"/>
      <c r="AJ15" s="146"/>
    </row>
    <row r="16" spans="1:36" ht="21" customHeight="1">
      <c r="A16" s="472"/>
      <c r="B16" s="475"/>
      <c r="C16" s="475"/>
      <c r="D16" s="242" t="s">
        <v>183</v>
      </c>
      <c r="E16" s="147">
        <v>30000000</v>
      </c>
      <c r="F16" s="147"/>
      <c r="G16" s="147">
        <v>30000000</v>
      </c>
      <c r="H16" s="147"/>
      <c r="I16" s="147">
        <v>30000000</v>
      </c>
      <c r="J16" s="147">
        <v>0</v>
      </c>
      <c r="K16" s="147">
        <v>0</v>
      </c>
      <c r="L16" s="147">
        <v>0</v>
      </c>
      <c r="M16" s="147">
        <v>30000000</v>
      </c>
      <c r="N16" s="468"/>
      <c r="O16" s="468"/>
      <c r="P16" s="455"/>
      <c r="Q16" s="468"/>
      <c r="R16" s="455"/>
      <c r="S16" s="455"/>
      <c r="T16" s="455"/>
      <c r="U16" s="237"/>
      <c r="V16" s="455"/>
      <c r="W16" s="455"/>
      <c r="X16" s="455"/>
      <c r="Y16" s="455"/>
      <c r="AB16" s="145"/>
      <c r="AC16" s="145"/>
      <c r="AD16" s="146"/>
      <c r="AE16" s="146"/>
      <c r="AF16" s="146"/>
      <c r="AG16" s="145"/>
      <c r="AH16" s="146"/>
      <c r="AI16" s="146"/>
      <c r="AJ16" s="146"/>
    </row>
    <row r="17" spans="1:36" ht="21" customHeight="1">
      <c r="A17" s="472"/>
      <c r="B17" s="475"/>
      <c r="C17" s="475"/>
      <c r="D17" s="242" t="s">
        <v>184</v>
      </c>
      <c r="E17" s="150">
        <v>0</v>
      </c>
      <c r="F17" s="150"/>
      <c r="G17" s="150">
        <v>0</v>
      </c>
      <c r="H17" s="150"/>
      <c r="I17" s="150">
        <v>0</v>
      </c>
      <c r="J17" s="150">
        <v>0</v>
      </c>
      <c r="K17" s="150">
        <v>0</v>
      </c>
      <c r="L17" s="150">
        <v>0</v>
      </c>
      <c r="M17" s="150">
        <v>0</v>
      </c>
      <c r="N17" s="468"/>
      <c r="O17" s="468"/>
      <c r="P17" s="455"/>
      <c r="Q17" s="468"/>
      <c r="R17" s="455"/>
      <c r="S17" s="455"/>
      <c r="T17" s="455"/>
      <c r="U17" s="237"/>
      <c r="V17" s="455"/>
      <c r="W17" s="455"/>
      <c r="X17" s="455"/>
      <c r="Y17" s="455"/>
      <c r="AB17" s="145"/>
      <c r="AC17" s="145"/>
      <c r="AD17" s="146"/>
      <c r="AE17" s="146"/>
      <c r="AF17" s="146"/>
      <c r="AG17" s="145"/>
      <c r="AH17" s="146"/>
      <c r="AI17" s="146"/>
      <c r="AJ17" s="146"/>
    </row>
    <row r="18" spans="1:36" ht="21" customHeight="1" thickBot="1">
      <c r="A18" s="473"/>
      <c r="B18" s="476"/>
      <c r="C18" s="476"/>
      <c r="D18" s="243" t="s">
        <v>185</v>
      </c>
      <c r="E18" s="149">
        <v>40300517</v>
      </c>
      <c r="F18" s="149"/>
      <c r="G18" s="149">
        <v>21511408</v>
      </c>
      <c r="H18" s="149"/>
      <c r="I18" s="149">
        <v>21511408</v>
      </c>
      <c r="J18" s="149">
        <v>0</v>
      </c>
      <c r="K18" s="149">
        <v>2394482</v>
      </c>
      <c r="L18" s="149">
        <v>0</v>
      </c>
      <c r="M18" s="149">
        <v>21511408</v>
      </c>
      <c r="N18" s="469"/>
      <c r="O18" s="469"/>
      <c r="P18" s="456"/>
      <c r="Q18" s="469"/>
      <c r="R18" s="456"/>
      <c r="S18" s="456"/>
      <c r="T18" s="456"/>
      <c r="U18" s="238"/>
      <c r="V18" s="456"/>
      <c r="W18" s="456"/>
      <c r="X18" s="456"/>
      <c r="Y18" s="456"/>
      <c r="AB18" s="145"/>
      <c r="AC18" s="145"/>
      <c r="AD18" s="146"/>
      <c r="AE18" s="146"/>
      <c r="AF18" s="146"/>
      <c r="AG18" s="145"/>
      <c r="AH18" s="146"/>
      <c r="AI18" s="146"/>
      <c r="AJ18" s="146"/>
    </row>
    <row r="19" spans="1:36" ht="21" customHeight="1">
      <c r="A19" s="470">
        <v>4</v>
      </c>
      <c r="B19" s="471" t="s">
        <v>93</v>
      </c>
      <c r="C19" s="474" t="s">
        <v>172</v>
      </c>
      <c r="D19" s="244" t="s">
        <v>173</v>
      </c>
      <c r="E19" s="150">
        <v>4</v>
      </c>
      <c r="F19" s="150"/>
      <c r="G19" s="150">
        <v>4</v>
      </c>
      <c r="H19" s="150"/>
      <c r="I19" s="150">
        <v>4</v>
      </c>
      <c r="J19" s="150">
        <v>1</v>
      </c>
      <c r="K19" s="150">
        <v>2</v>
      </c>
      <c r="L19" s="150">
        <v>0</v>
      </c>
      <c r="M19" s="150">
        <v>4</v>
      </c>
      <c r="N19" s="467" t="s">
        <v>174</v>
      </c>
      <c r="O19" s="467" t="s">
        <v>175</v>
      </c>
      <c r="P19" s="454" t="s">
        <v>176</v>
      </c>
      <c r="Q19" s="467" t="s">
        <v>177</v>
      </c>
      <c r="R19" s="454" t="s">
        <v>174</v>
      </c>
      <c r="S19" s="454" t="s">
        <v>178</v>
      </c>
      <c r="T19" s="454" t="s">
        <v>179</v>
      </c>
      <c r="U19" s="236"/>
      <c r="V19" s="454" t="s">
        <v>180</v>
      </c>
      <c r="W19" s="454" t="s">
        <v>181</v>
      </c>
      <c r="X19" s="454" t="s">
        <v>182</v>
      </c>
      <c r="Y19" s="457">
        <v>1053</v>
      </c>
      <c r="AB19" s="145"/>
      <c r="AC19" s="145"/>
      <c r="AD19" s="146"/>
      <c r="AE19" s="146"/>
      <c r="AF19" s="146"/>
      <c r="AG19" s="145"/>
      <c r="AH19" s="146"/>
      <c r="AI19" s="146"/>
      <c r="AJ19" s="146"/>
    </row>
    <row r="20" spans="1:36" ht="21" customHeight="1">
      <c r="A20" s="470"/>
      <c r="B20" s="472"/>
      <c r="C20" s="475"/>
      <c r="D20" s="242" t="s">
        <v>183</v>
      </c>
      <c r="E20" s="147">
        <v>549823000</v>
      </c>
      <c r="F20" s="147"/>
      <c r="G20" s="147">
        <v>549823000</v>
      </c>
      <c r="H20" s="147"/>
      <c r="I20" s="147">
        <v>548455160</v>
      </c>
      <c r="J20" s="147">
        <v>0</v>
      </c>
      <c r="K20" s="147">
        <v>162213500</v>
      </c>
      <c r="L20" s="147">
        <v>0</v>
      </c>
      <c r="M20" s="147">
        <v>534003078</v>
      </c>
      <c r="N20" s="468"/>
      <c r="O20" s="468"/>
      <c r="P20" s="455"/>
      <c r="Q20" s="468"/>
      <c r="R20" s="455"/>
      <c r="S20" s="455"/>
      <c r="T20" s="455"/>
      <c r="U20" s="237"/>
      <c r="V20" s="455"/>
      <c r="W20" s="455"/>
      <c r="X20" s="455"/>
      <c r="Y20" s="455"/>
      <c r="AB20" s="145"/>
      <c r="AC20" s="145"/>
      <c r="AD20" s="146"/>
      <c r="AE20" s="146"/>
      <c r="AF20" s="146"/>
      <c r="AG20" s="145"/>
      <c r="AH20" s="146"/>
      <c r="AI20" s="146"/>
      <c r="AJ20" s="146"/>
    </row>
    <row r="21" spans="1:36" ht="21" customHeight="1">
      <c r="A21" s="470"/>
      <c r="B21" s="472"/>
      <c r="C21" s="475"/>
      <c r="D21" s="242" t="s">
        <v>184</v>
      </c>
      <c r="E21" s="150">
        <v>0</v>
      </c>
      <c r="F21" s="150"/>
      <c r="G21" s="150">
        <v>0</v>
      </c>
      <c r="H21" s="150"/>
      <c r="I21" s="150">
        <v>0</v>
      </c>
      <c r="J21" s="150">
        <v>0</v>
      </c>
      <c r="K21" s="150">
        <v>0</v>
      </c>
      <c r="L21" s="150">
        <v>0</v>
      </c>
      <c r="M21" s="150">
        <v>0</v>
      </c>
      <c r="N21" s="468"/>
      <c r="O21" s="468"/>
      <c r="P21" s="455"/>
      <c r="Q21" s="468"/>
      <c r="R21" s="455"/>
      <c r="S21" s="455"/>
      <c r="T21" s="455"/>
      <c r="U21" s="237"/>
      <c r="V21" s="455"/>
      <c r="W21" s="455"/>
      <c r="X21" s="455"/>
      <c r="Y21" s="455"/>
      <c r="AB21" s="145"/>
      <c r="AC21" s="145"/>
      <c r="AD21" s="146"/>
      <c r="AE21" s="146"/>
      <c r="AF21" s="146"/>
      <c r="AG21" s="145"/>
      <c r="AH21" s="146"/>
      <c r="AI21" s="146"/>
      <c r="AJ21" s="146"/>
    </row>
    <row r="22" spans="1:36" ht="21" customHeight="1" thickBot="1">
      <c r="A22" s="470"/>
      <c r="B22" s="473"/>
      <c r="C22" s="476"/>
      <c r="D22" s="243" t="s">
        <v>185</v>
      </c>
      <c r="E22" s="149">
        <v>96683188</v>
      </c>
      <c r="F22" s="149"/>
      <c r="G22" s="149">
        <v>115472095</v>
      </c>
      <c r="H22" s="149"/>
      <c r="I22" s="149">
        <v>115472095</v>
      </c>
      <c r="J22" s="149">
        <v>32300514</v>
      </c>
      <c r="K22" s="149">
        <v>100315354</v>
      </c>
      <c r="L22" s="149">
        <v>0</v>
      </c>
      <c r="M22" s="149">
        <v>115472095</v>
      </c>
      <c r="N22" s="469"/>
      <c r="O22" s="469"/>
      <c r="P22" s="456"/>
      <c r="Q22" s="469"/>
      <c r="R22" s="456"/>
      <c r="S22" s="456"/>
      <c r="T22" s="456"/>
      <c r="U22" s="238"/>
      <c r="V22" s="456"/>
      <c r="W22" s="456"/>
      <c r="X22" s="456"/>
      <c r="Y22" s="456"/>
      <c r="AB22" s="145"/>
      <c r="AC22" s="145"/>
      <c r="AD22" s="146"/>
      <c r="AE22" s="146"/>
      <c r="AF22" s="146"/>
      <c r="AG22" s="145"/>
      <c r="AH22" s="146"/>
      <c r="AI22" s="146"/>
      <c r="AJ22" s="146"/>
    </row>
    <row r="23" spans="1:36" ht="21" customHeight="1">
      <c r="A23" s="470">
        <v>5</v>
      </c>
      <c r="B23" s="471" t="s">
        <v>94</v>
      </c>
      <c r="C23" s="474" t="s">
        <v>186</v>
      </c>
      <c r="D23" s="244" t="s">
        <v>173</v>
      </c>
      <c r="E23" s="151">
        <v>0.865</v>
      </c>
      <c r="F23" s="151"/>
      <c r="G23" s="151">
        <v>0.865</v>
      </c>
      <c r="H23" s="151"/>
      <c r="I23" s="151">
        <v>0.865</v>
      </c>
      <c r="J23" s="151">
        <v>0.83</v>
      </c>
      <c r="K23" s="151">
        <v>0.857</v>
      </c>
      <c r="L23" s="151">
        <v>0</v>
      </c>
      <c r="M23" s="151">
        <v>0.865</v>
      </c>
      <c r="N23" s="467" t="s">
        <v>174</v>
      </c>
      <c r="O23" s="467" t="s">
        <v>175</v>
      </c>
      <c r="P23" s="454" t="s">
        <v>176</v>
      </c>
      <c r="Q23" s="467" t="s">
        <v>177</v>
      </c>
      <c r="R23" s="454" t="s">
        <v>174</v>
      </c>
      <c r="S23" s="454" t="s">
        <v>178</v>
      </c>
      <c r="T23" s="454" t="s">
        <v>179</v>
      </c>
      <c r="U23" s="236"/>
      <c r="V23" s="454" t="s">
        <v>180</v>
      </c>
      <c r="W23" s="454" t="s">
        <v>181</v>
      </c>
      <c r="X23" s="454" t="s">
        <v>182</v>
      </c>
      <c r="Y23" s="457">
        <v>1053</v>
      </c>
      <c r="AB23" s="145"/>
      <c r="AC23" s="145"/>
      <c r="AD23" s="146"/>
      <c r="AE23" s="146"/>
      <c r="AF23" s="146"/>
      <c r="AG23" s="145"/>
      <c r="AH23" s="146"/>
      <c r="AI23" s="146"/>
      <c r="AJ23" s="146"/>
    </row>
    <row r="24" spans="1:36" ht="21" customHeight="1">
      <c r="A24" s="470"/>
      <c r="B24" s="472"/>
      <c r="C24" s="475"/>
      <c r="D24" s="242" t="s">
        <v>183</v>
      </c>
      <c r="E24" s="147">
        <v>522000000</v>
      </c>
      <c r="F24" s="147"/>
      <c r="G24" s="147">
        <v>522000000</v>
      </c>
      <c r="H24" s="147"/>
      <c r="I24" s="147">
        <v>522000000</v>
      </c>
      <c r="J24" s="147">
        <v>497183000</v>
      </c>
      <c r="K24" s="147">
        <v>521417500</v>
      </c>
      <c r="L24" s="147">
        <v>0</v>
      </c>
      <c r="M24" s="147">
        <v>521417500</v>
      </c>
      <c r="N24" s="468"/>
      <c r="O24" s="468"/>
      <c r="P24" s="455"/>
      <c r="Q24" s="468"/>
      <c r="R24" s="455"/>
      <c r="S24" s="455"/>
      <c r="T24" s="455"/>
      <c r="U24" s="237"/>
      <c r="V24" s="455"/>
      <c r="W24" s="455"/>
      <c r="X24" s="455"/>
      <c r="Y24" s="455"/>
      <c r="AB24" s="145"/>
      <c r="AC24" s="145"/>
      <c r="AD24" s="146"/>
      <c r="AE24" s="146"/>
      <c r="AF24" s="146"/>
      <c r="AG24" s="145"/>
      <c r="AH24" s="146"/>
      <c r="AI24" s="146"/>
      <c r="AJ24" s="146"/>
    </row>
    <row r="25" spans="1:36" ht="21" customHeight="1">
      <c r="A25" s="470"/>
      <c r="B25" s="472"/>
      <c r="C25" s="475"/>
      <c r="D25" s="242" t="s">
        <v>184</v>
      </c>
      <c r="E25" s="148">
        <v>0</v>
      </c>
      <c r="F25" s="148"/>
      <c r="G25" s="148">
        <v>0</v>
      </c>
      <c r="H25" s="148"/>
      <c r="I25" s="148">
        <v>0</v>
      </c>
      <c r="J25" s="148">
        <v>0</v>
      </c>
      <c r="K25" s="148">
        <v>0</v>
      </c>
      <c r="L25" s="148">
        <v>0</v>
      </c>
      <c r="M25" s="148">
        <v>0</v>
      </c>
      <c r="N25" s="468"/>
      <c r="O25" s="468"/>
      <c r="P25" s="455"/>
      <c r="Q25" s="468"/>
      <c r="R25" s="455"/>
      <c r="S25" s="455"/>
      <c r="T25" s="455"/>
      <c r="U25" s="237"/>
      <c r="V25" s="455"/>
      <c r="W25" s="455"/>
      <c r="X25" s="455"/>
      <c r="Y25" s="455"/>
      <c r="AB25" s="145"/>
      <c r="AC25" s="145"/>
      <c r="AD25" s="146"/>
      <c r="AE25" s="146"/>
      <c r="AF25" s="146"/>
      <c r="AG25" s="145"/>
      <c r="AH25" s="146"/>
      <c r="AI25" s="146"/>
      <c r="AJ25" s="146"/>
    </row>
    <row r="26" spans="1:36" ht="21" customHeight="1" thickBot="1">
      <c r="A26" s="470"/>
      <c r="B26" s="473"/>
      <c r="C26" s="476"/>
      <c r="D26" s="243" t="s">
        <v>185</v>
      </c>
      <c r="E26" s="149">
        <v>117004537</v>
      </c>
      <c r="F26" s="149"/>
      <c r="G26" s="149">
        <v>130745383</v>
      </c>
      <c r="H26" s="149"/>
      <c r="I26" s="149">
        <v>130745383</v>
      </c>
      <c r="J26" s="149">
        <v>114332129</v>
      </c>
      <c r="K26" s="149">
        <v>130745382</v>
      </c>
      <c r="L26" s="149">
        <v>0</v>
      </c>
      <c r="M26" s="149">
        <v>130745383</v>
      </c>
      <c r="N26" s="469"/>
      <c r="O26" s="469"/>
      <c r="P26" s="456"/>
      <c r="Q26" s="469"/>
      <c r="R26" s="456"/>
      <c r="S26" s="456"/>
      <c r="T26" s="456"/>
      <c r="U26" s="238"/>
      <c r="V26" s="456"/>
      <c r="W26" s="456"/>
      <c r="X26" s="456"/>
      <c r="Y26" s="456"/>
      <c r="AB26" s="145"/>
      <c r="AC26" s="145"/>
      <c r="AD26" s="146"/>
      <c r="AE26" s="146"/>
      <c r="AF26" s="146"/>
      <c r="AG26" s="145"/>
      <c r="AH26" s="146"/>
      <c r="AI26" s="146"/>
      <c r="AJ26" s="146"/>
    </row>
    <row r="27" spans="1:36" ht="21" customHeight="1">
      <c r="A27" s="470">
        <v>6</v>
      </c>
      <c r="B27" s="471" t="s">
        <v>95</v>
      </c>
      <c r="C27" s="474" t="s">
        <v>187</v>
      </c>
      <c r="D27" s="244" t="s">
        <v>173</v>
      </c>
      <c r="E27" s="144">
        <v>0.82</v>
      </c>
      <c r="F27" s="151"/>
      <c r="G27" s="151">
        <v>0.82</v>
      </c>
      <c r="H27" s="151"/>
      <c r="I27" s="151">
        <v>0.82</v>
      </c>
      <c r="J27" s="151">
        <v>0.82</v>
      </c>
      <c r="K27" s="151">
        <v>0.82</v>
      </c>
      <c r="L27" s="151">
        <v>0</v>
      </c>
      <c r="M27" s="151">
        <v>0.82</v>
      </c>
      <c r="N27" s="467" t="s">
        <v>174</v>
      </c>
      <c r="O27" s="467" t="s">
        <v>175</v>
      </c>
      <c r="P27" s="454" t="s">
        <v>176</v>
      </c>
      <c r="Q27" s="467" t="s">
        <v>177</v>
      </c>
      <c r="R27" s="454" t="s">
        <v>174</v>
      </c>
      <c r="S27" s="454" t="s">
        <v>178</v>
      </c>
      <c r="T27" s="454" t="s">
        <v>179</v>
      </c>
      <c r="U27" s="236"/>
      <c r="V27" s="454" t="s">
        <v>180</v>
      </c>
      <c r="W27" s="454" t="s">
        <v>181</v>
      </c>
      <c r="X27" s="454" t="s">
        <v>182</v>
      </c>
      <c r="Y27" s="457">
        <v>1053</v>
      </c>
      <c r="AB27" s="145"/>
      <c r="AC27" s="145"/>
      <c r="AD27" s="146"/>
      <c r="AE27" s="146"/>
      <c r="AF27" s="146"/>
      <c r="AG27" s="145"/>
      <c r="AH27" s="146"/>
      <c r="AI27" s="146"/>
      <c r="AJ27" s="146"/>
    </row>
    <row r="28" spans="1:36" ht="21" customHeight="1">
      <c r="A28" s="470"/>
      <c r="B28" s="472"/>
      <c r="C28" s="475"/>
      <c r="D28" s="242" t="s">
        <v>183</v>
      </c>
      <c r="E28" s="147">
        <v>502000000</v>
      </c>
      <c r="F28" s="147"/>
      <c r="G28" s="147">
        <v>502000000</v>
      </c>
      <c r="H28" s="147"/>
      <c r="I28" s="147">
        <v>502000000</v>
      </c>
      <c r="J28" s="147">
        <v>480689000</v>
      </c>
      <c r="K28" s="147">
        <v>480689000</v>
      </c>
      <c r="L28" s="147">
        <v>0</v>
      </c>
      <c r="M28" s="147">
        <v>480689000</v>
      </c>
      <c r="N28" s="468"/>
      <c r="O28" s="468"/>
      <c r="P28" s="455"/>
      <c r="Q28" s="468"/>
      <c r="R28" s="455"/>
      <c r="S28" s="455"/>
      <c r="T28" s="455"/>
      <c r="U28" s="237"/>
      <c r="V28" s="455"/>
      <c r="W28" s="455"/>
      <c r="X28" s="455"/>
      <c r="Y28" s="455"/>
      <c r="AB28" s="145"/>
      <c r="AC28" s="145"/>
      <c r="AD28" s="146"/>
      <c r="AE28" s="146"/>
      <c r="AF28" s="146"/>
      <c r="AG28" s="145"/>
      <c r="AH28" s="146"/>
      <c r="AI28" s="146"/>
      <c r="AJ28" s="146"/>
    </row>
    <row r="29" spans="1:36" ht="21" customHeight="1">
      <c r="A29" s="470"/>
      <c r="B29" s="472"/>
      <c r="C29" s="475"/>
      <c r="D29" s="242" t="s">
        <v>184</v>
      </c>
      <c r="E29" s="148">
        <v>0</v>
      </c>
      <c r="F29" s="148"/>
      <c r="G29" s="148">
        <v>0</v>
      </c>
      <c r="H29" s="148"/>
      <c r="I29" s="148"/>
      <c r="J29" s="148">
        <v>0</v>
      </c>
      <c r="K29" s="148">
        <v>0</v>
      </c>
      <c r="L29" s="148">
        <v>0</v>
      </c>
      <c r="M29" s="148">
        <v>0</v>
      </c>
      <c r="N29" s="468"/>
      <c r="O29" s="468"/>
      <c r="P29" s="455"/>
      <c r="Q29" s="468"/>
      <c r="R29" s="455"/>
      <c r="S29" s="455"/>
      <c r="T29" s="455"/>
      <c r="U29" s="237"/>
      <c r="V29" s="455"/>
      <c r="W29" s="455"/>
      <c r="X29" s="455"/>
      <c r="Y29" s="455"/>
      <c r="AB29" s="145"/>
      <c r="AC29" s="145"/>
      <c r="AD29" s="146"/>
      <c r="AE29" s="146"/>
      <c r="AF29" s="146"/>
      <c r="AG29" s="145"/>
      <c r="AH29" s="146"/>
      <c r="AI29" s="146"/>
      <c r="AJ29" s="146"/>
    </row>
    <row r="30" spans="1:36" ht="21" customHeight="1" thickBot="1">
      <c r="A30" s="470"/>
      <c r="B30" s="473"/>
      <c r="C30" s="476"/>
      <c r="D30" s="243" t="s">
        <v>185</v>
      </c>
      <c r="E30" s="149">
        <v>110892918</v>
      </c>
      <c r="F30" s="149"/>
      <c r="G30" s="149">
        <v>97152272</v>
      </c>
      <c r="H30" s="149"/>
      <c r="I30" s="149">
        <v>97152272</v>
      </c>
      <c r="J30" s="149">
        <v>109306872</v>
      </c>
      <c r="K30" s="149">
        <v>97152272</v>
      </c>
      <c r="L30" s="149">
        <v>0</v>
      </c>
      <c r="M30" s="149">
        <v>97152272</v>
      </c>
      <c r="N30" s="469"/>
      <c r="O30" s="469"/>
      <c r="P30" s="456"/>
      <c r="Q30" s="469"/>
      <c r="R30" s="456"/>
      <c r="S30" s="456"/>
      <c r="T30" s="456"/>
      <c r="U30" s="238"/>
      <c r="V30" s="456"/>
      <c r="W30" s="456"/>
      <c r="X30" s="456"/>
      <c r="Y30" s="456"/>
      <c r="AB30" s="145"/>
      <c r="AC30" s="145"/>
      <c r="AD30" s="146"/>
      <c r="AE30" s="146"/>
      <c r="AF30" s="146"/>
      <c r="AG30" s="145"/>
      <c r="AH30" s="146"/>
      <c r="AI30" s="146"/>
      <c r="AJ30" s="146"/>
    </row>
    <row r="31" spans="1:83" s="161" customFormat="1" ht="23.25" thickBot="1">
      <c r="A31" s="458" t="s">
        <v>188</v>
      </c>
      <c r="B31" s="459"/>
      <c r="C31" s="460"/>
      <c r="D31" s="152" t="s">
        <v>189</v>
      </c>
      <c r="E31" s="153">
        <f>+E8+E12+E16+E20+E24+E28</f>
        <v>2289823000</v>
      </c>
      <c r="F31" s="153"/>
      <c r="G31" s="153"/>
      <c r="H31" s="153"/>
      <c r="I31" s="153"/>
      <c r="J31" s="153"/>
      <c r="K31" s="153"/>
      <c r="L31" s="153"/>
      <c r="M31" s="153"/>
      <c r="N31" s="153"/>
      <c r="O31" s="153"/>
      <c r="P31" s="153"/>
      <c r="Q31" s="153"/>
      <c r="R31" s="154"/>
      <c r="S31" s="154"/>
      <c r="T31" s="154"/>
      <c r="U31" s="154"/>
      <c r="V31" s="154"/>
      <c r="W31" s="154"/>
      <c r="X31" s="155"/>
      <c r="Y31" s="155"/>
      <c r="Z31" s="156"/>
      <c r="AA31" s="157"/>
      <c r="AB31" s="158"/>
      <c r="AC31" s="158"/>
      <c r="AD31" s="158"/>
      <c r="AE31" s="158"/>
      <c r="AF31" s="158"/>
      <c r="AG31" s="158"/>
      <c r="AH31" s="158"/>
      <c r="AI31" s="158"/>
      <c r="AJ31" s="158"/>
      <c r="AK31" s="159"/>
      <c r="AL31" s="159"/>
      <c r="AM31" s="159"/>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60"/>
      <c r="BY31" s="160"/>
      <c r="BZ31" s="160"/>
      <c r="CA31" s="160"/>
      <c r="CB31" s="160"/>
      <c r="CC31" s="160"/>
      <c r="CD31" s="160"/>
      <c r="CE31" s="160"/>
    </row>
    <row r="32" spans="1:83" s="161" customFormat="1" ht="23.25" thickBot="1">
      <c r="A32" s="461"/>
      <c r="B32" s="459"/>
      <c r="C32" s="460"/>
      <c r="D32" s="162" t="s">
        <v>190</v>
      </c>
      <c r="E32" s="153">
        <f>+E10+E14+E18+E22+E26+E30</f>
        <v>1418349969</v>
      </c>
      <c r="F32" s="153"/>
      <c r="G32" s="153"/>
      <c r="H32" s="153"/>
      <c r="I32" s="153"/>
      <c r="J32" s="153"/>
      <c r="K32" s="153"/>
      <c r="L32" s="153"/>
      <c r="M32" s="153"/>
      <c r="N32" s="153"/>
      <c r="O32" s="153"/>
      <c r="P32" s="153"/>
      <c r="Q32" s="153"/>
      <c r="R32" s="154"/>
      <c r="S32" s="154"/>
      <c r="T32" s="154"/>
      <c r="U32" s="154"/>
      <c r="V32" s="154"/>
      <c r="W32" s="154"/>
      <c r="X32" s="155"/>
      <c r="Y32" s="155"/>
      <c r="Z32" s="156"/>
      <c r="AA32" s="157"/>
      <c r="AB32" s="158"/>
      <c r="AC32" s="158"/>
      <c r="AD32" s="158"/>
      <c r="AE32" s="158"/>
      <c r="AF32" s="158"/>
      <c r="AG32" s="158"/>
      <c r="AH32" s="158"/>
      <c r="AI32" s="158"/>
      <c r="AJ32" s="158"/>
      <c r="AK32" s="159"/>
      <c r="AL32" s="159"/>
      <c r="AM32" s="159"/>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60"/>
      <c r="BY32" s="160"/>
      <c r="BZ32" s="160"/>
      <c r="CA32" s="160"/>
      <c r="CB32" s="160"/>
      <c r="CC32" s="160"/>
      <c r="CD32" s="160"/>
      <c r="CE32" s="160"/>
    </row>
    <row r="33" spans="1:83" s="161" customFormat="1" ht="23.25" thickBot="1">
      <c r="A33" s="462"/>
      <c r="B33" s="463"/>
      <c r="C33" s="464"/>
      <c r="D33" s="163" t="s">
        <v>191</v>
      </c>
      <c r="E33" s="164">
        <f>+E31+E32</f>
        <v>3708172969</v>
      </c>
      <c r="F33" s="164"/>
      <c r="G33" s="164"/>
      <c r="H33" s="164"/>
      <c r="I33" s="164"/>
      <c r="J33" s="164"/>
      <c r="K33" s="164"/>
      <c r="L33" s="164"/>
      <c r="M33" s="164"/>
      <c r="N33" s="164"/>
      <c r="O33" s="164"/>
      <c r="P33" s="164"/>
      <c r="Q33" s="164"/>
      <c r="R33" s="164"/>
      <c r="S33" s="164"/>
      <c r="T33" s="164"/>
      <c r="U33" s="164"/>
      <c r="V33" s="465"/>
      <c r="W33" s="465"/>
      <c r="X33" s="465"/>
      <c r="Y33" s="465"/>
      <c r="Z33" s="156"/>
      <c r="AA33" s="157"/>
      <c r="AB33" s="158"/>
      <c r="AC33" s="158"/>
      <c r="AD33" s="158"/>
      <c r="AE33" s="158"/>
      <c r="AF33" s="158"/>
      <c r="AG33" s="158"/>
      <c r="AH33" s="158"/>
      <c r="AI33" s="158"/>
      <c r="AJ33" s="158"/>
      <c r="AK33" s="159"/>
      <c r="AL33" s="159"/>
      <c r="AM33" s="159"/>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60"/>
      <c r="BY33" s="160"/>
      <c r="BZ33" s="160"/>
      <c r="CA33" s="160"/>
      <c r="CB33" s="160"/>
      <c r="CC33" s="160"/>
      <c r="CD33" s="160"/>
      <c r="CE33" s="160"/>
    </row>
    <row r="34" spans="1:26" ht="12.75" customHeight="1">
      <c r="A34" s="165"/>
      <c r="B34" s="165"/>
      <c r="C34" s="165"/>
      <c r="D34" s="165"/>
      <c r="E34" s="166"/>
      <c r="F34" s="166"/>
      <c r="G34" s="166"/>
      <c r="H34" s="166"/>
      <c r="I34" s="166"/>
      <c r="J34" s="166"/>
      <c r="K34" s="166"/>
      <c r="L34" s="166"/>
      <c r="M34" s="166"/>
      <c r="N34" s="165"/>
      <c r="O34" s="165"/>
      <c r="P34" s="165"/>
      <c r="Q34" s="165"/>
      <c r="R34" s="165"/>
      <c r="S34" s="165"/>
      <c r="T34" s="165"/>
      <c r="U34" s="165"/>
      <c r="V34" s="165"/>
      <c r="W34" s="466"/>
      <c r="X34" s="466"/>
      <c r="Y34" s="466"/>
      <c r="Z34" s="167"/>
    </row>
    <row r="35" spans="1:26" ht="12.75" customHeight="1">
      <c r="A35" s="165"/>
      <c r="B35" s="165"/>
      <c r="C35" s="165"/>
      <c r="D35" s="165"/>
      <c r="E35" s="166"/>
      <c r="F35" s="166"/>
      <c r="G35" s="166"/>
      <c r="H35" s="166"/>
      <c r="I35" s="166"/>
      <c r="J35" s="166"/>
      <c r="K35" s="166"/>
      <c r="L35" s="166"/>
      <c r="M35" s="166"/>
      <c r="N35" s="165"/>
      <c r="O35" s="165"/>
      <c r="P35" s="165"/>
      <c r="Q35" s="165"/>
      <c r="R35" s="165"/>
      <c r="S35" s="165"/>
      <c r="T35" s="165"/>
      <c r="U35" s="165"/>
      <c r="V35" s="453" t="s">
        <v>199</v>
      </c>
      <c r="W35" s="453"/>
      <c r="X35" s="453"/>
      <c r="Y35" s="453"/>
      <c r="Z35" s="168"/>
    </row>
    <row r="36" spans="1:25" ht="12.75" customHeight="1">
      <c r="A36" s="165"/>
      <c r="B36" s="165"/>
      <c r="C36" s="165"/>
      <c r="D36" s="165"/>
      <c r="E36" s="166"/>
      <c r="F36" s="166"/>
      <c r="G36" s="166"/>
      <c r="H36" s="166"/>
      <c r="I36" s="166"/>
      <c r="J36" s="166"/>
      <c r="K36" s="166"/>
      <c r="L36" s="166"/>
      <c r="M36" s="166"/>
      <c r="N36" s="165"/>
      <c r="O36" s="165"/>
      <c r="P36" s="165"/>
      <c r="Q36" s="165"/>
      <c r="R36" s="165"/>
      <c r="S36" s="165"/>
      <c r="T36" s="165"/>
      <c r="U36" s="165"/>
      <c r="V36" s="165"/>
      <c r="W36" s="239"/>
      <c r="X36" s="239"/>
      <c r="Y36" s="239"/>
    </row>
    <row r="37" spans="1:25" ht="12.75" customHeight="1">
      <c r="A37" s="165"/>
      <c r="B37" s="165"/>
      <c r="C37" s="165"/>
      <c r="D37" s="165"/>
      <c r="E37" s="166"/>
      <c r="F37" s="166"/>
      <c r="G37" s="166"/>
      <c r="H37" s="166"/>
      <c r="I37" s="166"/>
      <c r="J37" s="166"/>
      <c r="K37" s="166"/>
      <c r="L37" s="166"/>
      <c r="M37" s="166"/>
      <c r="N37" s="165"/>
      <c r="O37" s="165"/>
      <c r="P37" s="165"/>
      <c r="Q37" s="165"/>
      <c r="R37" s="165"/>
      <c r="S37" s="165"/>
      <c r="T37" s="165"/>
      <c r="U37" s="165"/>
      <c r="V37" s="165"/>
      <c r="W37" s="239"/>
      <c r="X37" s="239"/>
      <c r="Y37" s="239"/>
    </row>
    <row r="38" spans="1:25" ht="12.75" customHeight="1">
      <c r="A38" s="165"/>
      <c r="B38" s="165"/>
      <c r="C38" s="165"/>
      <c r="D38" s="165"/>
      <c r="E38" s="166"/>
      <c r="F38" s="166"/>
      <c r="G38" s="166"/>
      <c r="H38" s="166"/>
      <c r="I38" s="166"/>
      <c r="J38" s="166"/>
      <c r="K38" s="166"/>
      <c r="L38" s="166"/>
      <c r="M38" s="166"/>
      <c r="N38" s="165"/>
      <c r="O38" s="165"/>
      <c r="P38" s="165"/>
      <c r="Q38" s="165"/>
      <c r="R38" s="165"/>
      <c r="S38" s="165"/>
      <c r="T38" s="165"/>
      <c r="U38" s="165"/>
      <c r="V38" s="165"/>
      <c r="W38" s="239"/>
      <c r="X38" s="239"/>
      <c r="Y38" s="239"/>
    </row>
    <row r="39" spans="1:25" ht="12.75" customHeight="1">
      <c r="A39" s="165"/>
      <c r="B39" s="165"/>
      <c r="C39" s="165"/>
      <c r="D39" s="165"/>
      <c r="E39" s="166"/>
      <c r="F39" s="166"/>
      <c r="G39" s="166"/>
      <c r="H39" s="166"/>
      <c r="I39" s="166"/>
      <c r="J39" s="166"/>
      <c r="K39" s="166"/>
      <c r="L39" s="166"/>
      <c r="M39" s="166"/>
      <c r="N39" s="165"/>
      <c r="O39" s="165"/>
      <c r="P39" s="165"/>
      <c r="Q39" s="165"/>
      <c r="R39" s="165"/>
      <c r="S39" s="165"/>
      <c r="T39" s="165"/>
      <c r="U39" s="165"/>
      <c r="V39" s="165"/>
      <c r="W39" s="239"/>
      <c r="X39" s="239"/>
      <c r="Y39" s="239"/>
    </row>
  </sheetData>
  <mergeCells count="104">
    <mergeCell ref="A1:D4"/>
    <mergeCell ref="E1:Y1"/>
    <mergeCell ref="E2:Y2"/>
    <mergeCell ref="E3:F3"/>
    <mergeCell ref="G3:Y3"/>
    <mergeCell ref="E4:F4"/>
    <mergeCell ref="G4:Y4"/>
    <mergeCell ref="J5:M5"/>
    <mergeCell ref="N5:R5"/>
    <mergeCell ref="S5:Y5"/>
    <mergeCell ref="A7:A10"/>
    <mergeCell ref="B7:B10"/>
    <mergeCell ref="C7:C10"/>
    <mergeCell ref="N7:N10"/>
    <mergeCell ref="O7:O10"/>
    <mergeCell ref="P7:P10"/>
    <mergeCell ref="Q7:Q10"/>
    <mergeCell ref="A5:A6"/>
    <mergeCell ref="B5:B6"/>
    <mergeCell ref="C5:C6"/>
    <mergeCell ref="D5:D6"/>
    <mergeCell ref="E5:E6"/>
    <mergeCell ref="F5:I5"/>
    <mergeCell ref="Y7:Y10"/>
    <mergeCell ref="A11:A14"/>
    <mergeCell ref="B11:B14"/>
    <mergeCell ref="C11:C14"/>
    <mergeCell ref="N11:N14"/>
    <mergeCell ref="O11:O14"/>
    <mergeCell ref="P11:P14"/>
    <mergeCell ref="Q11:Q14"/>
    <mergeCell ref="R11:R14"/>
    <mergeCell ref="S11:S14"/>
    <mergeCell ref="R7:R10"/>
    <mergeCell ref="S7:S10"/>
    <mergeCell ref="T7:T10"/>
    <mergeCell ref="V7:V10"/>
    <mergeCell ref="W7:W10"/>
    <mergeCell ref="X7:X10"/>
    <mergeCell ref="T11:T14"/>
    <mergeCell ref="V11:V14"/>
    <mergeCell ref="W11:W14"/>
    <mergeCell ref="X11:X14"/>
    <mergeCell ref="Y11:Y14"/>
    <mergeCell ref="A15:A18"/>
    <mergeCell ref="B15:B18"/>
    <mergeCell ref="C15:C18"/>
    <mergeCell ref="N15:N18"/>
    <mergeCell ref="O15:O18"/>
    <mergeCell ref="W15:W18"/>
    <mergeCell ref="X15:X18"/>
    <mergeCell ref="Y15:Y18"/>
    <mergeCell ref="A19:A22"/>
    <mergeCell ref="B19:B22"/>
    <mergeCell ref="C19:C22"/>
    <mergeCell ref="N19:N22"/>
    <mergeCell ref="O19:O22"/>
    <mergeCell ref="P19:P22"/>
    <mergeCell ref="Q19:Q22"/>
    <mergeCell ref="P15:P18"/>
    <mergeCell ref="Q15:Q18"/>
    <mergeCell ref="R15:R18"/>
    <mergeCell ref="S15:S18"/>
    <mergeCell ref="T15:T18"/>
    <mergeCell ref="V15:V18"/>
    <mergeCell ref="Y19:Y22"/>
    <mergeCell ref="A23:A26"/>
    <mergeCell ref="B23:B26"/>
    <mergeCell ref="C23:C26"/>
    <mergeCell ref="N23:N26"/>
    <mergeCell ref="O23:O26"/>
    <mergeCell ref="P23:P26"/>
    <mergeCell ref="Q23:Q26"/>
    <mergeCell ref="R23:R26"/>
    <mergeCell ref="S23:S26"/>
    <mergeCell ref="R19:R22"/>
    <mergeCell ref="S19:S22"/>
    <mergeCell ref="T19:T22"/>
    <mergeCell ref="V19:V22"/>
    <mergeCell ref="W19:W22"/>
    <mergeCell ref="X19:X22"/>
    <mergeCell ref="T23:T26"/>
    <mergeCell ref="V23:V26"/>
    <mergeCell ref="W23:W26"/>
    <mergeCell ref="X23:X26"/>
    <mergeCell ref="Y23:Y26"/>
    <mergeCell ref="A27:A30"/>
    <mergeCell ref="B27:B30"/>
    <mergeCell ref="C27:C30"/>
    <mergeCell ref="N27:N30"/>
    <mergeCell ref="O27:O30"/>
    <mergeCell ref="V35:Y35"/>
    <mergeCell ref="W27:W30"/>
    <mergeCell ref="X27:X30"/>
    <mergeCell ref="Y27:Y30"/>
    <mergeCell ref="A31:C33"/>
    <mergeCell ref="V33:Y33"/>
    <mergeCell ref="W34:Y34"/>
    <mergeCell ref="P27:P30"/>
    <mergeCell ref="Q27:Q30"/>
    <mergeCell ref="R27:R30"/>
    <mergeCell ref="S27:S30"/>
    <mergeCell ref="T27:T30"/>
    <mergeCell ref="V27:V30"/>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2017-01-05T23:23:43Z</cp:lastPrinted>
  <dcterms:created xsi:type="dcterms:W3CDTF">2010-03-25T16:40:43Z</dcterms:created>
  <dcterms:modified xsi:type="dcterms:W3CDTF">2018-01-31T15:44:16Z</dcterms:modified>
  <cp:category/>
  <cp:version/>
  <cp:contentType/>
  <cp:contentStatus/>
</cp:coreProperties>
</file>