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300" windowWidth="15345" windowHeight="4350" tabRatio="373" activeTab="3"/>
  </bookViews>
  <sheets>
    <sheet name="GESTIÓN" sheetId="5" r:id="rId1"/>
    <sheet name="INVERSIÓN" sheetId="6" r:id="rId2"/>
    <sheet name="ACTIVIDADES " sheetId="15" r:id="rId3"/>
    <sheet name="TERRITORIALIZACIÓN " sheetId="16" r:id="rId4"/>
  </sheets>
  <externalReferences>
    <externalReference r:id="rId7"/>
    <externalReference r:id="rId8"/>
  </externalReferences>
  <definedNames>
    <definedName name="_xlnm.Print_Area" localSheetId="2">'ACTIVIDADES '!$A$1:$V$76</definedName>
    <definedName name="_xlnm.Print_Area" localSheetId="0">'GESTIÓN'!$A$1:$AQ$15</definedName>
    <definedName name="_xlnm.Print_Area" localSheetId="1">'INVERSIÓN'!$A$1:$AP$48</definedName>
    <definedName name="_xlnm.Print_Area" localSheetId="3">'TERRITORIALIZACIÓN '!$A$1:$X$38</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44525"/>
</workbook>
</file>

<file path=xl/comments4.xml><?xml version="1.0" encoding="utf-8"?>
<comments xmlns="http://schemas.openxmlformats.org/spreadsheetml/2006/main">
  <authors>
    <author>paola.rodriguez</author>
    <author>YULIED.PENARANDA</author>
  </authors>
  <commentList>
    <comment ref="U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V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W6" authorId="1">
      <text>
        <r>
          <rPr>
            <b/>
            <sz val="9"/>
            <rFont val="Tahoma"/>
            <family val="2"/>
          </rPr>
          <t>YULIED.PENARANDA:</t>
        </r>
        <r>
          <rPr>
            <sz val="9"/>
            <rFont val="Tahoma"/>
            <family val="2"/>
          </rPr>
          <t xml:space="preserve">
• Afrocolombianos.
• Indígenas.
• ROM
• Raizales.
• No identifica grupos étnicos.
• Otros grupos étnicos.
</t>
        </r>
      </text>
    </comment>
  </commentList>
</comments>
</file>

<file path=xl/sharedStrings.xml><?xml version="1.0" encoding="utf-8"?>
<sst xmlns="http://schemas.openxmlformats.org/spreadsheetml/2006/main" count="549" uniqueCount="250">
  <si>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</si>
  <si>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</si>
  <si>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</si>
  <si>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</si>
  <si>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</si>
  <si>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</si>
  <si>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</si>
  <si>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</si>
  <si>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</si>
  <si>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</si>
  <si>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</si>
  <si>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</si>
  <si>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</si>
  <si>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</si>
  <si>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</si>
  <si>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</si>
  <si>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</si>
  <si>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</si>
  <si>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</si>
  <si>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</si>
  <si>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</si>
  <si>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</si>
  <si>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</si>
  <si>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</si>
  <si>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</si>
  <si>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</si>
  <si>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</si>
  <si>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</si>
  <si>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</si>
  <si>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</si>
  <si>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</si>
  <si>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</si>
  <si>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</si>
  <si>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</si>
  <si>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</si>
  <si>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</si>
  <si>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</si>
  <si>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</si>
  <si>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</si>
  <si>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</si>
  <si>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</si>
  <si>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</si>
  <si>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</si>
  <si>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</si>
  <si>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3, Nombre -Punto de inversión (Localidad, Especial, Distrital)</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</si>
  <si>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</si>
  <si>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</si>
  <si>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</si>
  <si>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</si>
  <si>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</si>
  <si>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</si>
  <si>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</si>
  <si>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</si>
  <si>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</si>
  <si>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</si>
  <si>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</si>
  <si>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</si>
  <si>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</si>
  <si>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</si>
  <si>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</si>
  <si>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</si>
  <si>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</si>
  <si>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</si>
  <si>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</si>
  <si>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</si>
  <si>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</si>
  <si>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</si>
  <si>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</si>
  <si>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</si>
  <si>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</si>
  <si>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</si>
  <si>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</si>
  <si>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</si>
  <si>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</si>
  <si>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</si>
  <si>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</si>
  <si>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</si>
  <si>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</si>
  <si>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</si>
  <si>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</si>
  <si>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</si>
  <si>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</si>
  <si>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</si>
  <si>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</si>
  <si>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</si>
  <si>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</si>
  <si>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</si>
  <si>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</si>
  <si>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</si>
  <si>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</si>
  <si>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</si>
  <si>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</si>
  <si>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</si>
  <si>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</si>
  <si>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</si>
  <si>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</si>
  <si>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</si>
  <si>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</si>
  <si>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</si>
  <si>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</si>
  <si>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</si>
  <si>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</si>
  <si>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</si>
  <si>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</si>
  <si>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</si>
  <si>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</si>
  <si>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</si>
  <si>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</si>
  <si>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</si>
  <si>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</si>
  <si>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</si>
  <si>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</si>
  <si>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</si>
  <si>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</si>
  <si>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</si>
  <si>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</si>
  <si>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</si>
  <si>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</si>
  <si>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</si>
  <si>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</si>
  <si>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</si>
  <si>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</si>
  <si>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</si>
  <si>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</si>
  <si>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</si>
  <si>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</si>
  <si>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</si>
  <si>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</si>
  <si>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</si>
  <si>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</si>
  <si>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Realizar seguimiento y sostenimiento a cada uno de los programas que hacen parte del PIGA</t>
  </si>
  <si>
    <t xml:space="preserve">Realizar jornadas de integración en pro del fortalecimiento de los valores institucionales </t>
  </si>
  <si>
    <t>Gestión Documental</t>
  </si>
  <si>
    <t>Realizar el levantamiento de inventarios de los expedientes del archivo centralizado de gestión y del archivo central.</t>
  </si>
  <si>
    <t>Direccionamiento jurídico integral</t>
  </si>
  <si>
    <t xml:space="preserve">Revisión Jurídica de las normas ambientales para conocer su vigencia, concordancia y priorizar las necesidades de regulación según la competencia de la SDA. </t>
  </si>
  <si>
    <t>Elaborar Regulaciones y Normas ambientales.</t>
  </si>
  <si>
    <t xml:space="preserve">Fijar directrices en materia legal ambiental que se requieran para la correcta interpretación y aplicación de las normas de competencia de la SDA. </t>
  </si>
  <si>
    <t xml:space="preserve">Emitir conceptos jurídicos. </t>
  </si>
  <si>
    <t xml:space="preserve">Asesoría jurídica en materia legal ambiental a las dependencias de la Entidad. </t>
  </si>
  <si>
    <t xml:space="preserve">Control de legalidad de los proyectos de acto administrativo sometidos consideración de la DLA. </t>
  </si>
  <si>
    <t>Realizar actuaciones de Inspección, Vigilancia y Control a las Entidades Sin Animo de Lucro -  ESAL  de carácter ambiental.</t>
  </si>
  <si>
    <t xml:space="preserve"> Orientar a ciudadanos respecto de los derechos y obligaciones de las entidades sin ánimo de lucro.</t>
  </si>
  <si>
    <t>Actualización de las base de datos de las ESAL</t>
  </si>
  <si>
    <t xml:space="preserve">Atención de procesos judiciales, contencioso administrativos, constitucionales y extrajudiciales. </t>
  </si>
  <si>
    <t>Intervenir en calidad de Autoridad Ambiental en las acciones populares, acciones penales y procesos  civiles.</t>
  </si>
  <si>
    <t>Unificar  criterios para la Defensa Judicial y Extrajudicial.</t>
  </si>
  <si>
    <t>Total  Recursos  Proyecto</t>
  </si>
  <si>
    <t>Total recursos reservas</t>
  </si>
  <si>
    <t>Total recursos vigencia</t>
  </si>
  <si>
    <t>NO IDENTIFICA GRUPOS ETNICOS</t>
  </si>
  <si>
    <t>TODOS LOS GRUPOS</t>
  </si>
  <si>
    <t>Desde nuestra competencia no se hace distinción para los grupos Etareos</t>
  </si>
  <si>
    <t>Relacionar la información asociada a la población (Numero de hombres) espacios relacionados al punto de inversión en que se ejecutó la meta.</t>
  </si>
  <si>
    <t>Esta información no se puede territorializar toda vez que son acciones que se adelantan en la sede principal y son de carácter administrativo</t>
  </si>
  <si>
    <t>Distrito Capital</t>
  </si>
  <si>
    <t xml:space="preserve">Avenida Caracas N° 54 - 38   </t>
  </si>
  <si>
    <t>Chapinero Central</t>
  </si>
  <si>
    <t>Chapinero</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</si>
  <si>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</si>
  <si>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</si>
  <si>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</si>
  <si>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</si>
  <si>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</si>
  <si>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N/A</t>
  </si>
  <si>
    <t>Cumplimiento de los Objetivos del PGA, del PDD, PIGA  y de la normatividad aplicable a la entidad.</t>
  </si>
  <si>
    <t>Archivo de Gestion de la DGC - PIGA</t>
  </si>
  <si>
    <t xml:space="preserve">Actas de reunion, informes de gestion y presentaciones power point </t>
  </si>
  <si>
    <t>Mantener un buen sistema de gestión documental le permite a la Entidad dar respuesta oportuna y confiable a los requerimientos de usuarios tanto internos como externos.
- Facilita la consulta y garantizar su preservación, cumpliendo con la normatividad vigente.</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</si>
  <si>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</si>
  <si>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 xml:space="preserve">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</si>
  <si>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 xml:space="preserve">Archivo de gestion de la Direccion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</si>
  <si>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</si>
  <si>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Optimizacion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</si>
  <si>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infografia y plantas arquitectonicas, planos y diseños, informe de la ARL, contratos 2016132,  20161307, 20161293</t>
  </si>
  <si>
    <t xml:space="preserve">Correos entre la ARL y la SDA programando y confirmando los talleres,  carpetas de los contratos No 20161107 y No 20161232, </t>
  </si>
  <si>
    <t xml:space="preserve">Como estrategia para el logro de los objetivos propuestos se ejecutará un programa integral de modernización administrativa que estará integrado por tres componentes. El primer de ellos adelantará las reformas de tipo vertical, para la optimización de la estructura administrativa al interior de los sectores. Un segundo elemento se concentrará en elementos transversales de la Administración Distrital, como la defensa jurídica distrital. El tercer componente agrupa iniciativas de modernización física que se refieren en general a inversiones en planta y equipo requeridas para mejorar la gestión de las entidades. A partir de lo anterior, se desarrollaron las siguientes actividades:
En el desarrollo de obras de infraestructura y en cumplimiento de lo programado en el trimiestre Enero - Marzo para la obra de adecuacion del semisotano y la redistribucion de puestos de trabajo de la sede principal de la SDA, se han realizado actividades tendientes al mejoramiento de la infraestructura fisica de la misma.
En lo que respecta al Fortalecimiento del PIGA Para la vigencia 2017 fue programada una accion de impacto la cual esta dirigida al programa de gestion integral de residuos y para el cumplimiento de ésta se ha realizado la clasificación de residuos generados en las sedes de la  entidad,  su almacenamiento se hizo de acuerdo a sus  características, en de igual manera los residuos aprovechables han sido entregados de manera mensual a la Cooperativa de Reciclaje Asociado El  Porvenir,  los residuos peligrosos se realiza devolución a los respectivos proveedores,  y mediante la campaña pos consumo ECOLECTA, se está a la espera de los certificados de aprovechamiento y/o disposición final, los residuos peligrosos que no cuentan con corriente de residuos se identificaron y pesaron.
Se solicitaron cotizaciones a los gestores autorizados para conocer el presupuesto para la disposición final de los residuos de Envases y contenedores de desechos que contienen sustancias como aceite, pinturas, solventes, fertilizantes, productos de aseo. Por otro lado, se  realizó la consolidación de necesidades de las sedes de la entidad respecto al cambio de los puntos ecológicos y se solicitaron las cotizaciones para conocer el presupuesto necesario para realizar la compra de estos elementos.
En el marco del clima organizacional Mediante contrato No. 20161232 con la empresa COMERCIALIZADORA EMPRESARIAL JC, se está ejecutando el Diagnostico de Riesgo Psicosocial a los servidores de la entidad. 
Respecto al Programa de gestion documental, se han realizado jornadas de capacitación orientadas al conocimiento de los procesos de gestion documental, organizacion documental y Tablas de Restencion Documental; se ha iniciado el proceso de inventario en el archivo central en donde se han identificado un total aproximado de 5.300 cajas de las cuales se ha realizado el inventario documental de 1.045 cajas lo que corresponde  aproximadamente al 19% del total del inventario del archivo central.
Lo que respecta al archivo de gestión se compone aproximadamente de 11.600 cajas de las cuales se ha levantado inventario documental de 1.660 cajas que corresponde aproximadamente al 7% del total del inventario de  gestión. 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En cuanto a la drecciónjurídica de la Entidad, entre el 01 de Enero y 30 de Marzo de 2017, la Dirección Legal Ambiental emitió cuarenta y nueve (49) conceptos jurídicos. La medición del cumplimiento de los términos legales en la emisión de conceptos jurídicos arrojó un nivel de cumplimiento del indicador del 98%.
Se realizó atención oportuna a noventa (90) procesos contra la Entidad en los cuales la Representación Judicial se encuentra a cargo de la misma; al igual que cuarenta y cinco (45) procesos con representación a cargo de la Secretaria General y treinta y  veintisiete (37) tutelas, para un total de 162 procesos que corresponden al 100%. 
Se ha realizado la atención a trescientos ochenta y dos (382) procesos penales
</t>
  </si>
  <si>
    <t>En cuanto al mejoramiento de la infraestructura fisica y dotacion y tras el proceso de solicitud de licencia, la curaduría Urbana No 5 requirió el Plan de Manejo y Regularización de la sede administrativa de la entidad, el cual al momento no se tiene.
Respecto a la implementacion del PGD, ya que debido a las mudanzas que se realizaron a fin de unificar la sede del archive central, fue necesario detener el trabajo archivistico.</t>
  </si>
  <si>
    <t xml:space="preserve">En cojunto con la Arquitecta especializada en la formulacion del PMR  se realizan reuniones con los entes pertinentes a fin de cumplir con el requerimiento y avanzar en el proceso de remodelacion del semisotano de la SDA
</t>
  </si>
  <si>
    <t xml:space="preserve">"Optimizacion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
Cumplimiento de los Objetivos del PGA, del PDD, PIGA  y de la normatividad aplicable a la entidad.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</si>
  <si>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 xml:space="preserve">infografia y plantas arquitectonicas, planos y diseños, informe de la ARL, contratos 2016132,  20161307, 20161293
Archivo de Gestion de la DGC - PIGA
Correos entre la ARL y la SDA programando y confirmando los talleres,  carpetas de los contratos No 20161107 y No 20161232, 
Actas de reunion, informes de gestion y presentaciones power point 
Archivo de gestion de la Direccion Legal Ambiental 
</t>
  </si>
  <si>
    <t xml:space="preserve">En cumplimiento de lo programado en el trimiestre Enero - Marzo para la obra de adecuacion del semisotano de la sede principal de la SDA, se han realizado las siguientes actividades 
Se realizaron reuniones con Planeacion, movilidad y demas entes que participan en el Plan de Regularizacion y manejo con el fin de dar directrices claras en la elaboracion el mismo 
Adicionalmente Se realizo el seguimiento a las actividades de instalacion y acondicionamiento, en dicho proceso se realiza el acondicionamiento del 1 piso de las Area Financiera, Direccion de Gestion Corporativa y Subdireccion de Proyectos  en cumplimiento de la meta plan de desarrollo
Es preciso aclara que apesar que no existe movimiento en la ejecucion presupuestal ni de vigencia ni de reserva esto es debido a la forma de pago de los contratos ya que estos son generados por cortes de obra y hasta el momento no se ha terminado el primer corte  </t>
  </si>
  <si>
    <t>Para la vigencia 2017 fue programada una accion de impacto la cual esta dirigida al programa de gestion integral de residuos y para el cumplimiento de esta se ha realizado la clasificación de residuos generados en las sedes de la  entidad,  su almacenamiento se hizo de acuerdo a sus  características, en este período se generaron residuos aprovechables tales como: cartón, metal, plástico,   vidrio y orgánicos, igualmente se gestionaros los  residuos peligrosos como  RAEES, envases de productos de aseo, Tóners, luminarias, medicamentos vencidos, entre otros, de igual manera los residuos aprovechables han sido entregados de manera mensual a la Cooperativa de Reciclaje Asociado El  Porvenir,  los residuos peligrosos se realiza devolución a los respectivos proveedores,  y mediante la campaña pos consumo ECOLECTA, se está a la espera de los certificados de aprovechamiento y/o disposición final, los residuos peligrosos que no cuentan con corriente de residuos se identificaron y pesaron.
Se solicitaron cotizaciones a los gestores autorizados para conocer el presupuesto para la disposición final de los residuos de Envases y contenedores de desechos que contienen sustancias como aceite, pinturas, solventes, fertilizantes, productos de aseo. por otro  Se  realizó la consolidación de necesidades de las sedes de la entidad respecto al cambio de los puntos ecológicos y se solicitaron las cotizaciones para conocer el presupuesto necesario para realizar la compra de estos elementos.</t>
  </si>
  <si>
    <t xml:space="preserve">Se esta ejecutando el contrato No. 20171107 con Compnesar en el cual se tiene incluido talleres en temas como: Habilidades Comunicativas y presentaciones efectivas. 
Mediante contrato No. 20161232 con la empresa COMERCIALIZADORA EMPRESARIAL JC, se está ejecutando el Diagnostico de Riesgo Psicosocial a los servidores de la entidad.
Mediante resolución 715 del 2017 se estableció dentro del Plan Institucional de Estímulos 2017, en su Artículo 17 en el componente de Calidad de Vida Laboral, que para esta vigencia se llevara a cabo el Diagnostico de Clima Organizacional y su intervención
Se diseñó la cartilla digital de Inducción y Reinducción en temas transversales  la cual se encuentra publicada en Biosolucion, de igual forma a través de los correos institucionales se envía información de temas de reinducción. 
En cuanto a la ejecucion presupuestal esta no se vera reflejada debido a que la forma de pago de los contratos esta conformada contra entrega y hasta ahora inicio el proceso de entrega de elementos 
</t>
  </si>
  <si>
    <t xml:space="preserve">Se hicieron jornadas de sensibilización a profesionales y directivos, que conformaron los grupos de trabajo, que se encargaron de la actualización de las TRD. En consecuencia se cumplió con lo programado, que tenía una menor intensidad en los primeros meses del año, en razón que en este periodo un porcentaje considerable de servidores no tenía contrato. En estas jornadas participaron 105 funcionarios.
Se ha iniciado el proceso de inventario en el archivo central en donde se han identificado un total aproximado de 5300 cajas de las cuales se ha realizado el inventario documental de 1045 cajas lo que corresponde  aproximadamente al 19% del total del inventario del archivo central.
Lo que respecta al archivo de gestión se compone aproximadamente de 11600 cajas de las cuales se ha levantado inventario documental de 1660 cajas que corresponde aproximadamente al 7% del total del inventario de  gestión.
</t>
  </si>
  <si>
    <t>No se pudo adelantar el trabajo programado porque los contratistas, Auxiliares de Archivo, que debían adelantarlo, estuvieron sin contrato, durante casi todo el trimestre. En los últimos días del mes de marzo, ya tenían contrato, pero debieron dedicarse al traslado de los archivos de la Secretaría al depósito de la 77.</t>
  </si>
  <si>
    <t xml:space="preserve">Aceleracion en el proceso de contratacion; con la finalidad que no se retrasen procesos </t>
  </si>
  <si>
    <t>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Entre el 01 de Enero y 30 de Marzo de 2017, la Dirección Legal Ambiental emitió cuarenta y nueve (49) conceptos jurídicos. La medición del cumplimiento de los términos legales en la emisión de conceptos jurídicos arrojó un nivel de cumplimiento del indicador del 83%.</t>
  </si>
  <si>
    <t>Se realizó atención oportuna a noventa (90) procesos contra la Entidad en los cuales la Representación Judicial se encuentra a cargo de la misma; al igual que cuarenta y cinco (45) procesos con representación a cargo de la Secretaria General y treinta y  veintisiete (37) tutelas, para un total de 162 procesos que corresponden al 100%. 
Se ha realizado la atención a trescientos ochenta y dos (382) procesos penales</t>
  </si>
  <si>
    <t>Entre el 01 de enero  y 31 de marzo de 2017 la Secretaría Distrital de Ambiente registró un éxito procesal del 100%, esto es, que de un (01) proceso en contra terminados, el fallo registro a favor de la Secretaría Distrital de Ambiente.  Así: 1/1 = 100%. Cabe destacar que en dicho proceso en contra, la Representación Judicial fue ejercida por la Entidad. 1 controversia contractual 2013-01717.</t>
  </si>
  <si>
    <t xml:space="preserve">Se realizó atención oportuna a ochenta y cuatro (94) procesos contra la Entidad en los cuales la Representación Judicial se encuentra a cargo de la misma; al igual que cincuenta y tres (53) procesos con representación a cargo de la Secretaria General y veintisiete (27) tutelas, para un total de 176 procesos que corresponden al 100%. Además de lo anterior, se ha realizado la atención a trecientos ochenta y dos (382) procesos penales.   
</t>
  </si>
  <si>
    <t xml:space="preserve">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viene ejecutando el plan de mejoramiento No. 535, el cual tiene como objetivo la actualización del sistema de información de personas jurídicas con las gestiones producto de la inspección, vigilancia y control a las ESAL, esto desde la gestión del año 2010.
</t>
  </si>
  <si>
    <t>Se dio orientación a ciudadanos respecto de los derechos y obligaciones de las Entidades sin Ánimo de Lucro y demás asuntos que fueron  consultados para lo cual se adelantaron las siguientes gestiones: Atención personalizada y telefónica (15).</t>
  </si>
  <si>
    <t xml:space="preserve">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(33); Análisis financiero o a la información económica (22); Requerimientos expedidos (02); Certificación de Inspección, vigilancia y control (05); autos de archivo (25).
</t>
  </si>
  <si>
    <t xml:space="preserve">Se realizó revisión de legalidad a los siguientes actos administrativos:
• Resolución No. 00028 "Por la cual se adopta la escala de honorarios para los contratos de prestación de servicios profesionales y de apoyo a la gestión”
• Resolución No. 00036 "Por la cual se adopta la escala de honorarios para los contratos de prestación de servicios profesionales y de apoyo a la gestión”
• Resolución No. 00142 “Por medio de la cual se modifica el artículo 1º de la Resolución 1034 de 2016, que modificó el artículo 1º de la Resolución 450 de 2016, que modificó el artículo 3º de la Resolución 1241 de 2015 y artículo 1º de la Resolución 3195 de 2015, modificatorios del artículo 4º de la Resolución 123 de 2015”
• Resolución No. 00291 Por la cual se modifica parcialmente la Resolución 176 de 2015 “Por la cual se crea el Comité del Sistema Integrado de Gestión, y se dictan otras disposiciones” y la Resolución 362 de 2016 “Por la cual se modifica parcialmente la Resolución 176 de 2015
• Resolución No. 00294 “Por medio de la cual se adoptan unos procedimientos del Sistema Integrado de Gestión de la Secretaría Distrital de Ambiente, y se toman otras determinaciones”
• Resolución No. 00295 “Por la cual se efectúa un encargo”
• Resolución No. 00296 “Por la cual se efectúan unos encargos y un nombramiento en provisionalidad”
• Resolución No. 00297 “Por la cual se efectúa un encargo”
• Resolución No. 00298 “Por la cual se efectúa un encargo”
• Resolución No. 00299 “Por la cual se efectúan unos encargos”
• Resolución No. 00300 “Por la cual se efectúa un nombramiento en provisionalidad”
• Resolución No. 00301 “Por la cual se efectúa un nombramiento en provisionalidad”
• Resolución No. 00302 “Por la cual se efectúa unos encargos”
• Resolución No. 00303 “Por la cual se efectúa unos encargos”
• Resolución No. 00304 “Por la cual se efectúa un encargo”
• Resolución No. 00305 “Por la cual se efectúa un nombramiento en provisionalidad”
• Resolución No. 00306 “Por la cual se efectúan unos encargos”
• Resolución No. 00308 “Por la cual se efectúa un encargo y un nombramiento en provisionalidad”
• Resolución No. 00310 “Por la cual se efectúan unos encargos y un nombramiento en provisionalidad”
• Resolución No. 00311 “Por la cual se efectúa un encargo” 
• Resolución No. 00312 “Por la cual se efectúa un nombramiento en provisionalidad”
• Resolución No. 00314 “Por la cual se efectúan unos encargos”
• Resolución No. 00315 “Por la cual se efectúan unos encargos”
• Resolución No. 00316 “Por la cual se efectúan unos encargos”
• Resolución No. 00317 “Por la cual se efectúan unos encargos”
• Resolución No. 00349 “Por la cual se efectúa un encargo y un nombramiento en provisionalidad”
• Resolución No. 00409 “Por medio de la cual se modifica parcialmente la Resolución 1479 y 1828 de 2013, Resolución 85, 875 y 4000 de 2014, y la Resolución 3165 de 2015 del Sistema Integrado de Gestión de la Secretaría Distrital de Ambiente, y se toman otras determinaciones”
• Resolución No. 00548 “Por medio de la cual se modifica parcialmente la Resolución 70 de 2013, Resolución 3105 de 2014, la Resolución 1168 de 2015 y la Resolución 363 y 1020 de 2016 del Sistema Integrado de Gestión de la Secretaría Distrital de Ambiente, y se toman otras determinaciones”
• Resolución No. 0042 “Por la cual se hace un encargo de funciones”
• Resolución No. 00242 “Por la cual se autoriza y ordena la baja de unos bienes devolutivos en estado inservibles, no útiles u obsoletos de propiedad de la Secretaria Distrital de Ambiente”
• Se proyectó resolución mediante la cual se cancela personería jurídica Asociación Colombiana Pro defensa del Cóndor "Asocondor”
• Se proyectó resolución mediante la cual se cancela personería jurídica Fundac Centro Investigaciones Ambientales y Agroforestales de la Alta Orinoquia Fundaltaorinoquia.
• Se proyectó resolución mediante la cual se cancela reconocimiento de personería jurídica a la Fundación Rawkana Ciencia, Industria, Educación y Comunidad.
• Resolución No. 00681 “Por la cual se cancela de oficio la inscripción de la corporación equilibrio ambiental y se procede al archivo definitivo del expediente administrativo”
• Resolución No. 00656 “Por medio de la cual se reconoce personería jurídica y se asigna registro como organización de carácter ambiental a la entidad sin ánimo de lucro denominada asociación amigos de la montaña”
• Resolución por medio de la cual se designan los integrantes del Consejo Consultivo Ambiental
• Resolución No. 00467 “Por la cual se hace un nombramiento ordinario”
• Resolución No. 00601 “Por medio de la cual se reconoce personería jurídica y se asigna registro como organización de carácter ambiental a la entidad sin ánimo de lucro denominada corporación ambiental planeta cristal”
• Resolución No. 00600 “Por la cual se hace un nombramiento ordinario”
• Revisión del A.A. “Por medio de la cual se modifica parcialmente la Resolución 5575 de 2009, Resolución 4629 de 2011, Resolución 1365 de 2012, Resolución 85 y 3105 de 2014, la Resolución 1168, 3165 y 2327 de 2015 del Sistema Integrado de Gestión de la Secretaría Distrital de Ambiente, y se toman otras determinaciones”.
• Proyecto de Decreto “Por medio del cual se adoptan los Planes de Manejo Ambiental – PMA de los Parques Ecológicos Distritales de Humedal – PEDH del Distrito Capital y se toman otras determinaciones”
• Proyecto de Resolución “Por medio de la cual se modifican los artículos 3º y 4º de la Resolución Conjunta No. 0456 del 11 de febrero de 2014, modificados por los artículos 1º y 3º de la Resolución Conjunta n.º 3050 de 2014”
• Proyecto de Resolución Por la cual se declara una red de monitoreo de aguas subterráneas en el distrito capital y se adoptan otras determinaciones
• Proyecto de Decreto  “Por el cual se deroga el Decreto Distrital 528 de 2014”
• Resolución No. 00702 “Por la cual se cancela de oficio la inscripción de la entidad fundación ecosimbiosis y se procede al archivo definitivo del expediente administrativo.”
• Resolución No. 00701 “Por la cual se cancela de oficio la inscripción de la entidad ONG corporación para la conservación, uso, y aprovechamiento sostenible de la biodiversidad de Colombia “ong corpo-vida silvestre de Colombia” y se procede al archivo definitivo del expediente administrativo.”
• Resolución No. 00700 “Por la cual se cancela de oficio la inscripción de la entidad fundación maku y se procede al archivo definitivo del expediente administrativo.”
• Resolución No. 00699 “Por la cual se cancela de oficio la inscripción de la entidad fundación para el desarrollo sostenible y el saneamiento ambiental – san eco y se procede al archivo definitivo del expediente administrativo”.
• Resolución No. 00698 “Por la cual se cancela de oficio la inscripción de la entidad fundación ambiental ecosofica cultural cultivando ando cuya sigla es “faecca” y se procede al archivo definitivo del expediente administrativo”.
• Resolución No. 00697 “Por la cual se cancela de oficio la inscripción de la entidad fundación ecológica el trebol y se procede al archivo definitivo del expediente administrativo”.
• Resolución No. 00696 “Por la cual se cancela de oficio la inscripción de la entidad asociación colombiana de evaluadores ambientales – aceambiental y se procede al archivo definitivo del expediente administrativo”.
• Resolución No. 00694 “Por la cual se cancela de oficio la inscripción de la entidad fundación calypso y se procede al archivo definitivo del expediente administrativo”.
• Resolución No. 00680 “Por la cual se cancela de oficio el registro de la entidad fundación rawkana ciencia, industria, educación y comunidad y se procede al archivo definitivo del expediente administrativo”
Resolución No. 00520 ““Por la cual se deroga la Resolución No. 01197 de 2013, y se toman otras determinaciones” 
</t>
  </si>
  <si>
    <t>• Se realizó análisis jurídico, interpretación y aplicación de las normas a la Subdirector de Calidad de Aire, Auditiva y Visual respecto a los costos de desmonte de elementos de Publicidad Exterior Visual en espacio público.
• Se realizaron aclaraciones a la Subdirección de Ecourbanismo y Gestión Ambiental respecto de la  aplicación del Acuerdo No. 634 de 2015 -  Aceite Vegetal Usado.
• Se realizó análisis jurídico al Artículo 4° del Decreto N° 265 de 2016 “Por medio del cual se modifica el Decreto Distrital N° 442 de 2015 y se adoptan otras disposiciones”.
• Boletín Legal Ambiental: De conformidad con lo establecido en el artículo 3º de la resolución SDA No.3274 de 2011, se realizó la administración del Boletín Legal Ambiental virtual y se publicaron los actos administrativos solicitados, tales como resoluciones, autos, conceptos jurídicos, regulaciones, circulares, entre otros
• Se prestó asesoría en la comisión Accidental para la Redacción del Código Distrital de Policía. 1 participación.
• Se participó en la modificación Decreto 531 de 2010.
• Se prestó asesoría a la Dirección de Silvicultura respecto de las exigencias de pago en los procesos permisivos o coactivos y competencias de la Secretaría Distrital de Ambiente.
• Se realizó capacitación sobre C sobre la Aplicación del Nuevo Código Nacional de Policía y Convivencia Ley 1801 de 2016 
• Se prestó asesoría a la Dirección de Gestión Ambiental respecto de adquisición predial en suelo de expansión urbana y rural
• Se prestó asesoría a la oficina de Ecourbanismo y Gestión Ambiental Empresarial  sobre los criterios de evaluación de los negocios verdes</t>
  </si>
  <si>
    <t>Entre el 01 de enero y 31 de marzo de 2017, la Dirección Legal Ambiental emitió cuarenta y siete  (47) conceptos jurídicos. La medición del cumplimiento de los términos legales en la emisión de conceptos jurídicos arrojó un nivel de cumplimiento del indicador del 94%. Lo anterior significa que en cuarenta y cuatro (44) conceptos, de cuarenta y siete  (47) emitidos se hicieron dentro de los términos legales establecidos y cuatro (04) superaron los términos, dada la complejidad del asunto solicitado.</t>
  </si>
  <si>
    <t xml:space="preserve">* Directiva No. 001 del 17 de Enero de 2017 - Modificación de los lineamientos en minería - instrumentos de planificación ambiental en atención a la Resolución 2001 del 2016
* Directiva No. 002 del 17 de Enero de 2017 - Riesgo destacado acción popular No. 2005-55 quebrada los molinos
* Directiva No. 003 del 24 de Febrero de 2017 - lineamientos para el control y la implementación del Subsistema de Gestión de Seguridad de la Información en la SDA
* Circular No. 001 del 30 de marzo de 2017 - Actualización Anexo No.2 Formato único de consulta y préstamo de documentos 126PA06-PR03-F-1 versión 6.1
* Se elabora propuesta de proyecto circular externas ESAL   
</t>
  </si>
  <si>
    <t>* Decreto No. 054 del 31 de Enero del 2017 “Por medio del cual se establecen medidas para la circulación de vehículos automotores y motocicletas, en la ciudad de Bogotá el primer jueves del mes de febrero de todos los años y se dictan otras disposiciones"
* Resolución No. 520 del 23 de Febrero del  2017  “Por la cual se deroga la Resolución No. 01197 de 2013, y se toman otras determinaciones”   
* Se elabora el preproyecto de resolución que deroga Resolución  No. 6266 de agosto 10 de 2010 "Por la cual se delega una competencia en el titular de la Direccion Legal Ambiental"</t>
  </si>
  <si>
    <t>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 Decreto Distrital No. 98 del 17 de marzo del 2011 y se actualiza el Plan Decenal de Descontaminación del Aire para Bogotá – PDDAB. 
• Ley No. 22 de 1987 “Por el cual se asigna una función” 
• Decreto No. 432 de 1988 “Por el cual se ejerce parcialmente la facultad conferida por el artículo 2 de la Ley 22 de 1987, en relación con instituciones de utilidad común” 
• Decreto No. 1318 de 1988 “Por el  cual se ejerce la facultad conferida por el artículo 2 de la Ley 22 de 1987, en relación con las Instituciones de Utilidad Común”
• Ley 489 de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 Decreto 1529 de 1990 “Por el cual se reglamenta el reconocimiento y cancelación de personerías jurídicas de asociaciones o corporaciones y fundaciones o instituciones de utilidad común, en los departamentos” 
• Decreto 0525 de 1990 “por el cual se reglamentan los artículos 55, 57, 59 y 60 de la Ley 24 de 1988, parcialmente los artículos 12, 13 y 18 de la Ley 29 de 1989 y se dictan otras disposiciones.
• Decreto 59 de 1991 “Por el cual se dictan normas sobre trámites y actuaciones relacionados con la personería jurídica de entidades sin ánimo de lucro y con el cumplimiento de las funciones de inspección y vigilancia sobre instituciones de utilidad común”
• Decreto 1088 de 1991 “Por el cual se reglamenta el régimen de las instituciones del Subsector Privado del Sector Salud”.
• ley 99 de 1993 “Por la cual se crea el Ministerio del Medio Ambiente, se reordena el Sector Público encargado de la gestión y conservación del medio ambiente y los recursos naturales renovables, se organiza el Sistema Nacional Ambiental, SINA, y se dictan otras disposiciones”
• Decreto 427 de 1996 “Por el cual se reglamentan el Capítulo II del Título I y el Capítulo XV del Título II del Decreto 2150 de 1995”
• Decreto 854 de 2001 "Por el cual se delegan funciones del Alcalde Mayor y se precisan atribuciones propias de algunos empleados de la Administración Distrital".
• Decreto 358 de 2005 “Por el cual se elimina el reconocimiento de personería jurídica de las Organizaciones Ambientalistas no Gubernamentales a cargo del DAMA señalada en el numeral 1º del artículo 25 del Decreto 854 de 2001 y se hace lo correspondiente con las personas jurídicas vigiladas por la Secretaría General de la Alcaldía Mayor de Bogotá"
• Resolución 6266 del 25 de Agosto del 2010 “Por la cual se delega una competencia en el titular de la Dirección Legal Ambiental”
• Decreto 530 de 2015 “Por el cual se dictan normas sobre registro, trámites y actuaciones relacionados con la personería jurídica y se asignan funciones en cumplimiento del ejercicio de inspección, vigilancia y control sobre entidades sin ánimo de lucro domiciliadas en Bogotá D.C., y se dictan otras disposiciones.”.</t>
  </si>
  <si>
    <t>No hay actividades programadas para este período.</t>
  </si>
  <si>
    <t xml:space="preserve">Elaborar el Plan de Conservación Documental </t>
  </si>
  <si>
    <t>No se pudo adelantar el trabajo tal como estaba programado porque los contratistas, Auxiliares de Archivo, que debían adelantarlo, estuvieron sin contrato, durante buena parte del trimestre. Sin embargo, se alcanzó a organizar e inventariar un total de 224 expedientes.</t>
  </si>
  <si>
    <t xml:space="preserve">Realizar las transferencias documentales primarias y secundarias de conformidad con los tiempos establecidos </t>
  </si>
  <si>
    <t xml:space="preserve">Realizar la organización de los expedientes de archivos misionales de gestión y cental </t>
  </si>
  <si>
    <t xml:space="preserve">No se pudo adelantar el trabajo programado porque los contratistas, Auxiliares de Archivo, que debían adelantarlo, estuvieron sin contrato, durante casi todo el trimestre. En los últimos días del mes de marzo, ya tenían contrato, pero debieron dedicarse al traslado de los archivos de la Secretaría al depósito de la 77.
</t>
  </si>
  <si>
    <t xml:space="preserve">Visitas a toda la entidad consulta manuel de funciones procesos, procedimientos y actividades. Conformacion de grupis tecnicos en cabeza de los directivos y definicion de las series subseries y tipos documentales con lo anterior se logro una tabla de retencioon actualizada y util para el desarrollo del trabajo y logro </t>
  </si>
  <si>
    <t xml:space="preserve">Realizar la revisión y actualizacion de las Tablas de Retencion Documental </t>
  </si>
  <si>
    <t xml:space="preserve">Se hicieron jornadas de sensibilización a profesionales y directivos, que conformaron los grupos de trabajo, que se encargaron de la actualización de las TRD. En consecuencia se cumplió con lo programado, que tenía una menor intensidad en los primeros meses del año, en razón que en este periodo un porcentaje considerable de servidores no tenía contrato. En estas jornadas participaron 105 funcionarios.
</t>
  </si>
  <si>
    <t>Ejecutar jornadas de capacitación sobre la importancia de la gestión documental y la necesidad de apoyarla,  sobre la organización y archivo de documentos y en general sobre las diferentes etapas del ciclo vital de los documentos.</t>
  </si>
  <si>
    <t xml:space="preserve">Se diseñó la cartilla digital de Inducción y Reinducción en temas transversales  la cual se encuentra publicada en Biosolucion, de igual forma a través de los correos institucionales se envía información de temas de reinducción. </t>
  </si>
  <si>
    <t>Llevar a cabo  jornadas de capacitación y re inducción en temas misionales y transversales a los servidores de la SDA</t>
  </si>
  <si>
    <t>Mediante resolución 715 del 2017 se estableció dentro del Plan Institucional de Estímulos 2017, en su Artículo 17 en el componente de Calidad de Vida Laboral, que para esta vigencia se llevara a cabo el Diagnostico de Clima Organizacional y su intervención</t>
  </si>
  <si>
    <t xml:space="preserve">Realizar la medicion del clima organizacional </t>
  </si>
  <si>
    <t>Mediante contrato No. 20161232 con la empresa COMERCIALIZADORA EMPRESARIAL JC, se está ejecutando el Diagnostico de Riesgo Psicosocial a los servidores de la entidad.</t>
  </si>
  <si>
    <t xml:space="preserve">Realizar el diagnostico de riesgo psicosocial a los servidores de la SDA e implementar las acciones recomendadas producto de dicho diagnostico  </t>
  </si>
  <si>
    <t xml:space="preserve">Se esta ejecutando el contrato No. 20171107 con Compnesar en el cual se tiene incluido talleres en temas como: Habilidades Comunicativas y presentaciones efectivas. </t>
  </si>
  <si>
    <t xml:space="preserve">Llevar a cabo capacitaciones o talleres en temas relacionados con el fortalecimiento del clima organizacional </t>
  </si>
  <si>
    <t xml:space="preserve">En el  trimestre de enero a marzo de 2017, se llevaron las actividades programadas para el seguimiento y sostenimiento del PIGA así:
USO EFICIENTE DEL AGUA : Medición del agua captada por el Registro instalado en el sistema de recolección de agua lluvia de la entidad y elaboración de los respectivos informes los cuales se encuentran en el archivo de gestión del PIGA.  
 • Se realizó el seguimiento y control a los consumos de agua potable en las sedes donde se cuenta con el control operacional. Los informes se encuentran el archivo de gestión del PIGA.
• Se ejecutaron las actividades establecidas en la estrategia de uso eficiente del agua, como envío de correos institucionales (Tips Ambientales). Verificación de consumos diarios de agua, en el formato establecido en el procedimiento.
• Se  recibieron los elementos adquiridos mediante el Contrato 20161228 de 2016,  para la adquisición de sistemas hidrosanitarios de bajo consumo para las sedes con control operacional de la Secretaria Distrital de Ambiente".
USO EFICIENTE DE LA ENERGIA: • Se realiza de manera mensual la estrategia denominada “Día de la Escalera” con el fin de  desmotivar el uso del ascensor, generando modificaciones en el hábito de consumo, obteniendo resultados importantes de reducción.
 Se envian de manera frecuente Tips sobre el uso eficiente y ahorro de energia. Adicionalmente teniendo en cuenta las recomendaciones nacionales se viene realizando estrategias para la reducción del consumo de energía mediante la suspensión del servicio de un ascensor.
GESTIÓN INTEGRAL DE RESIDUOS: • Se actualizo la información relacionada con el control de impresión los informes  se remiten por correo institucional.
• Se    envia por correo interno   y  se publica en las carteleras virtuales de la SDA el video cero papel.
• Se realizaron actividades tendientes a concientizar sobre el buen uso del papel, se continuo con la recolección del papel reutilizable que los usuarios desechan.
•Para sensibilizar en el manejo y aprovechamiento de residuos por lo menos una vez cada 15 días se coloca como inicio en los computadores  el juego "pegate a los residuos".
•Se realizo entrega de residuos aprovechables a la Cooperativa de Reciclaje El Porvenir  de elementos declarados como inservibles y dicto taller y capacitación para los servidores de la entidad.
 • Se hizo capacitación para el personal de aseo en relación con la gestión adecuada de los residuos atendiendo sus carácterísticas.
 • Se presenta en las carteleras virtuales el video del uso del punto ecológico.
CONSUMO SOSTENIBLE: Se ajusto la guia de  lineamientos ambientales a los contratos de bienes servicios aplicables en la SDA.
IMPLEMENTACIÓN DE PRACTICAS SOSTENIBLES: La SDA, esta participando en el programa " Bogotá se mueve sostenible",  el cual promueve la realización de un día al mes denominado "día sin carro distrital", se han enviado de manera permanente tips para motivar la participación de los funcionarios en esta actividad, se han colocado en las pantallas virtuales,  incrementado el número de biciusuarios en la entidad.
Se adquirieron e instalaron tres biciparqueaderos adicionales para que se mejoren las condiciones de los usuarios de bicicletas.
Se envia por correo institucional el listado  de los usuarios frecuentes de cada mes en la SDA, se les da un incentivo a los mas frecuentes y a los que vienen el día sin carro en bicicleta. 
</t>
  </si>
  <si>
    <t>Se han  realizado tres (3) jornadas de dia sin carro distrital en la cual han participado  (147) funcionarios y contratistas, se hizo la instalación de tres (3) bici parqueaderos adicionales para ofrecer mas disponibilidad de cupos y bienestar de los usuarios,Se enviaron por correo institucional las piezas comunicativas para motivar la participación de los servidores de la entidad, al igual se pasan por las pantallas virtuales.
Se realizo video para el ingreso de los bici usuarios a la entidad y se colocaron señalizaciones para ubicar los parqueaderos.
Entrega de paletas como motivación para la participación en el día sin carro.
Se realizo torneo relámpago de tenis de mesa – Parque Arte.
Se realizo capacitación en Eco conducción a los conductores de la SDA.
Se realizo bici recorrido al Humedal Córdoba
Se dio inicio a la convocatoria  a funcionarios que estén interesados en postularse a la modalidad de Teletrabajo Suplementario,han manifestado interés  catorce (14) funcionarios.
Se realizo video para motivar el uso de la bicicleta en carteleras virtuales  e inicio de pantalla.
Se realizo video con tips para el uso de la bicicleta en el medio urbano
Se brindo capacitación por parte de la ARL-SURA “bici segura”
Se promovió la actividad en las redes sociales.
Se realizo sensibilización en los pasillos de la entidad mediante actividad lúdica.</t>
  </si>
  <si>
    <t>Ejecución de estrategias para incentivar la cultura del uso de la bicicleta “Acuerdo 660 de 2016”</t>
  </si>
  <si>
    <t xml:space="preserve">Se actualizo el documento "GUIA PARA LA   CLASIFICACIÓN DE PROVEEDORES Y CRITERIOS 
AMBIENTALES PARA LAS COMPRAS PÚBLICAS SOTENIBLES  DE LA SECRETARIA DISTRITAL DE AMBIENTE VERSION 3" está en revisión y comentarios por parte de la Dirección de Gestión Corporativa.
</t>
  </si>
  <si>
    <t xml:space="preserve">Actualizar y adoptar los criterios ambientales definidos, en la Gestión Contractual con el fin de  utilizar de manera eficiente los recursos asignados a la SDA que  permitan realizar una contratación  sustentable. </t>
  </si>
  <si>
    <t>No hay actividades programadas  para este período.</t>
  </si>
  <si>
    <t>Desarrollar una estrategia de cosecha de agua en una de las sedes con control operacional de la SDA</t>
  </si>
  <si>
    <t xml:space="preserve">Implementar una recomendación identificada o establecida en la Auditoria energética, a fin de racionalizar el uso de este recurso </t>
  </si>
  <si>
    <t>Se han realizado entregas a la Cooperativa de Reciclaje El Porvenir de residuos aprovechables (papel, cartón, plástico, vidrio, metal) en una cantidad aproximada de 5482  Kg.
Se hizo entrega de residuos de envases de aseo (38 kg) devolución posconsumo y de RAEE´S (750 kg) por elementos dados de baja por almacén a GAIA VITARE gestor autorizado.</t>
  </si>
  <si>
    <t xml:space="preserve">Realizar clasificación y almacenamiento temporal de los residuos generados en la SDA y gestionar su entrega con gestor autorizado </t>
  </si>
  <si>
    <t>Realizar el seguimiento a las actividades de adecuación del semisotano de la SDA</t>
  </si>
  <si>
    <t>Realizar los procesos precontractuales y contractuales para la adjudicación de los contratos de adecuacion del Semisotano de la SDA</t>
  </si>
  <si>
    <t xml:space="preserve">Se realizo el seguimiento a las actividades de instalacion y acondicionamiento, en dicho proceso se realiza el acondicionamiento del 1 piso de las Area Financiera, Direccion de Gestion Corporativa y Subdireccion de Proyectos </t>
  </si>
  <si>
    <t>Realizar el proceso de seguimiento a las actividades de instalacion y acondicionamiento del nuevo mobiliario en los pisos 1 y 3 de la sede administrativa de la SDA</t>
  </si>
  <si>
    <t xml:space="preserve">Se realizaron reuniones con Planeacion, movilidad y demas entes que participan en el Plan de Regularizacion y manejo con el fin de dar directrices claras en la elaboracion el mismo </t>
  </si>
  <si>
    <t>Elaborar el Plan de Manejo y Regularizacion de la sede Administraiva de la SDA</t>
  </si>
  <si>
    <t>5, PONDERACIÓN HORIZONTAL AÑO: 2017</t>
  </si>
  <si>
    <t>7, OBSERVACIONES AVANCE ACUMULADO VIGENCIA 2017</t>
  </si>
  <si>
    <t xml:space="preserve">Especial (la meta se encuentra en la linea de direccionamieto juridico integral y busca que la entidad mantenga su eficiencia procesal con fallos a favor de la misma) </t>
  </si>
  <si>
    <t>Especial (la meta se encuentra en la linea de direccionamieto juridico integral y busca mejorar los tiempos de respuesta de la entidad a los requerimientos de carácter judicial)</t>
  </si>
  <si>
    <t xml:space="preserve">Especial (la meta se centra en el fortalecimiento institucional y por ende el punto de inversion es la Entidad y la poblacion afectada son los funcionarios y contratistas de la SDA </t>
  </si>
  <si>
    <t>7,4 Seguimiento Diciembre</t>
  </si>
  <si>
    <t>7,3 Seguimiento Septiembre</t>
  </si>
  <si>
    <t>7,2 Seguimiento Junio</t>
  </si>
  <si>
    <t>7,1 Seguimiento Marzo</t>
  </si>
  <si>
    <t>6,4 Actualización Diciembre</t>
  </si>
  <si>
    <t>6,3 Actualización Septiembre</t>
  </si>
  <si>
    <t>6,2 Actualización Junio</t>
  </si>
  <si>
    <t>6,1 Actualización Marzo</t>
  </si>
  <si>
    <t>7, SEGUIMIENTO</t>
  </si>
  <si>
    <t>6,  ACTUALIZACIÓN</t>
  </si>
  <si>
    <t>Enero 31 a marzo 31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</si>
</sst>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0.0"/>
  </numFmts>
  <fonts count="42">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sz val="9"/>
      <name val="Tahoma"/>
      <family val="2"/>
    </font>
    <font>
      <b/>
      <sz val="8"/>
      <name val="Arial"/>
      <family val="2"/>
    </font>
    <font>
      <b/>
      <sz val="7"/>
      <name val="Arial"/>
      <family val="2"/>
    </font>
    <font>
      <sz val="7"/>
      <name val="Arial"/>
      <family val="2"/>
    </font>
    <font>
      <sz val="11"/>
      <color indexed="8"/>
      <name val="Arial"/>
      <family val="2"/>
    </font>
    <font>
      <b/>
      <sz val="12"/>
      <name val="Tahoma"/>
      <family val="2"/>
    </font>
    <font>
      <sz val="8"/>
      <color indexed="8"/>
      <name val="Arial"/>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color theme="1"/>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1"/>
      <color indexed="8"/>
      <name val="Arial"/>
      <family val="2"/>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0"/>
      <color theme="1"/>
      <name val="Arial"/>
      <family val="2"/>
    </font>
    <font>
      <b/>
      <sz val="14"/>
      <name val="Calibri"/>
      <family val="2"/>
    </font>
    <font>
      <sz val="9"/>
      <name val="Arial Narrow"/>
      <family val="2"/>
    </font>
    <font>
      <sz val="9"/>
      <color theme="1"/>
      <name val="Arial Narrow"/>
      <family val="2"/>
    </font>
    <font>
      <sz val="9"/>
      <color theme="1"/>
      <name val="Arial"/>
      <family val="2"/>
    </font>
    <font>
      <sz val="10"/>
      <color theme="1"/>
      <name val="Arial Narrow"/>
      <family val="2"/>
    </font>
    <font>
      <b/>
      <sz val="8"/>
      <name val="Calibri"/>
      <family val="2"/>
    </font>
  </fonts>
  <fills count="9">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theme="6" tint="0.7999799847602844"/>
        <bgColor indexed="64"/>
      </patternFill>
    </fill>
    <fill>
      <patternFill patternType="solid">
        <fgColor indexed="65"/>
        <bgColor indexed="64"/>
      </patternFill>
    </fill>
  </fills>
  <borders count="71">
    <border>
      <left/>
      <right/>
      <top/>
      <bottom/>
      <diagonal/>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thin"/>
      <bottom/>
    </border>
    <border>
      <left style="medium"/>
      <right/>
      <top/>
      <bottom style="medium"/>
    </border>
    <border>
      <left/>
      <right/>
      <top/>
      <bottom style="medium"/>
    </border>
    <border>
      <left style="medium"/>
      <right/>
      <top/>
      <bottom/>
    </border>
    <border>
      <left/>
      <right style="medium"/>
      <top/>
      <bottom/>
    </border>
    <border>
      <left style="thin"/>
      <right style="thin"/>
      <top/>
      <bottom style="thin"/>
    </border>
    <border>
      <left style="thin"/>
      <right style="thin"/>
      <top/>
      <bottom/>
    </border>
    <border>
      <left/>
      <right style="medium"/>
      <top/>
      <bottom style="medium"/>
    </border>
    <border>
      <left/>
      <right style="thin"/>
      <top style="thin"/>
      <bottom style="thin"/>
    </border>
    <border>
      <left/>
      <right style="thin"/>
      <top style="thin"/>
      <botto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style="thin"/>
      <right style="medium"/>
      <top style="thin"/>
      <bottom/>
    </border>
    <border>
      <left style="thin"/>
      <right style="thin"/>
      <top/>
      <bottom style="medium"/>
    </border>
    <border>
      <left style="thin"/>
      <right style="medium"/>
      <top/>
      <bottom style="medium"/>
    </border>
    <border>
      <left/>
      <right style="thin"/>
      <top style="thin"/>
      <bottom style="medium"/>
    </border>
    <border>
      <left style="medium"/>
      <right style="medium"/>
      <top/>
      <bottom style="medium"/>
    </border>
    <border>
      <left style="medium"/>
      <right style="medium"/>
      <top style="medium"/>
      <bottom style="medium"/>
    </border>
    <border>
      <left/>
      <right style="thin"/>
      <top/>
      <bottom style="medium"/>
    </border>
    <border>
      <left style="medium"/>
      <right style="medium"/>
      <top/>
      <bottom/>
    </border>
    <border>
      <left style="thin"/>
      <right style="medium"/>
      <top style="thin"/>
      <bottom style="medium"/>
    </border>
    <border>
      <left style="thin"/>
      <right/>
      <top style="thin"/>
      <bottom style="medium"/>
    </border>
    <border>
      <left style="thin"/>
      <right style="medium"/>
      <top/>
      <bottom style="thin"/>
    </border>
    <border>
      <left style="thin"/>
      <right/>
      <top style="thin"/>
      <bottom style="thin"/>
    </border>
    <border>
      <left style="thin"/>
      <right style="medium"/>
      <top style="thin"/>
      <bottom style="thin"/>
    </border>
    <border>
      <left style="thin"/>
      <right style="medium"/>
      <top style="medium"/>
      <bottom style="thin"/>
    </border>
    <border>
      <left style="thin"/>
      <right/>
      <top/>
      <bottom style="thin"/>
    </border>
    <border>
      <left style="thin"/>
      <right/>
      <top style="medium"/>
      <bottom style="thin"/>
    </border>
    <border>
      <left style="thin"/>
      <right style="medium"/>
      <top/>
      <bottom/>
    </border>
    <border>
      <left style="medium"/>
      <right style="thin"/>
      <top/>
      <bottom/>
    </border>
    <border>
      <left/>
      <right style="thin"/>
      <top/>
      <bottom/>
    </border>
    <border>
      <left style="thin"/>
      <right/>
      <top/>
      <bottom/>
    </border>
    <border>
      <left style="medium"/>
      <right style="thin"/>
      <top style="medium"/>
      <bottom style="thin"/>
    </border>
    <border>
      <left style="medium"/>
      <right style="medium"/>
      <top/>
      <bottom style="thin"/>
    </border>
    <border>
      <left style="medium"/>
      <right style="medium"/>
      <top style="medium"/>
      <bottom/>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medium"/>
      <right style="thin"/>
      <top style="thin"/>
      <bottom style="thin"/>
    </border>
    <border>
      <left style="medium"/>
      <right style="thin"/>
      <top style="thin"/>
      <bottom style="medium"/>
    </border>
    <border>
      <left/>
      <right/>
      <top style="thin"/>
      <bottom style="thin"/>
    </border>
    <border>
      <left/>
      <right style="medium"/>
      <top style="thin"/>
      <bottom style="thin"/>
    </border>
    <border>
      <left style="thin"/>
      <right style="thin"/>
      <top style="medium"/>
      <bottom/>
    </border>
    <border>
      <left style="thin"/>
      <right style="medium"/>
      <top style="medium"/>
      <bottom/>
    </border>
    <border>
      <left/>
      <right/>
      <top style="medium"/>
      <bottom style="thin"/>
    </border>
    <border>
      <left/>
      <right style="medium"/>
      <top style="medium"/>
      <bottom style="thin"/>
    </border>
    <border>
      <left style="medium"/>
      <right style="thin"/>
      <top style="medium"/>
      <bottom/>
    </border>
    <border>
      <left style="medium"/>
      <right style="thin"/>
      <top/>
      <bottom style="medium"/>
    </border>
    <border>
      <left style="medium"/>
      <right style="thin"/>
      <top style="thin"/>
      <bottom/>
    </border>
    <border>
      <left style="medium"/>
      <right/>
      <top/>
      <bottom style="thin"/>
    </border>
    <border>
      <left style="medium"/>
      <right/>
      <top style="thin"/>
      <bottom style="thin"/>
    </border>
    <border>
      <left style="medium"/>
      <right/>
      <top style="thin"/>
      <bottom/>
    </border>
    <border>
      <left style="thin"/>
      <right/>
      <top style="medium"/>
      <bottom/>
    </border>
    <border>
      <left style="thin"/>
      <right/>
      <top/>
      <bottom style="medium"/>
    </border>
    <border>
      <left/>
      <right style="medium"/>
      <top/>
      <bottom style="thin"/>
    </border>
    <border>
      <left style="medium"/>
      <right style="thin"/>
      <top/>
      <bottom style="thin"/>
    </border>
    <border>
      <left/>
      <right style="medium"/>
      <top style="medium"/>
      <bottom/>
    </border>
    <border>
      <left/>
      <right style="medium"/>
      <top style="thin"/>
      <bottom/>
    </border>
    <border>
      <left style="medium"/>
      <right/>
      <top style="medium"/>
      <bottom style="thin"/>
    </border>
    <border>
      <left style="medium"/>
      <right/>
      <top style="thin"/>
      <bottom style="medium"/>
    </border>
    <border>
      <left style="medium"/>
      <right style="medium"/>
      <top style="thin"/>
      <bottom/>
    </border>
    <border>
      <left/>
      <right/>
      <top style="medium"/>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protection/>
    </xf>
    <xf numFmtId="9" fontId="0" fillId="0" borderId="0" applyFont="0" applyFill="0" applyBorder="0" applyAlignment="0" applyProtection="0"/>
    <xf numFmtId="165" fontId="2"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512">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21"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22"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10" fontId="23"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22"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4" fontId="0" fillId="0" borderId="0" xfId="0" applyNumberFormat="1" applyFill="1" applyAlignment="1">
      <alignment horizontal="center"/>
    </xf>
    <xf numFmtId="10" fontId="24" fillId="2" borderId="1" xfId="35" applyNumberFormat="1" applyFont="1" applyFill="1" applyBorder="1" applyAlignment="1">
      <alignment horizontal="center" vertical="center" wrapText="1"/>
      <protection/>
    </xf>
    <xf numFmtId="10" fontId="24" fillId="2" borderId="2" xfId="35" applyNumberFormat="1" applyFont="1" applyFill="1" applyBorder="1" applyAlignment="1">
      <alignment horizontal="center" vertical="center" wrapText="1"/>
      <protection/>
    </xf>
    <xf numFmtId="0" fontId="0" fillId="0" borderId="0" xfId="0" applyFill="1" applyAlignment="1">
      <alignment horizontal="center"/>
    </xf>
    <xf numFmtId="0" fontId="0" fillId="0" borderId="0" xfId="0" applyFill="1" applyAlignment="1">
      <alignment horizontal="center"/>
    </xf>
    <xf numFmtId="0" fontId="3" fillId="4" borderId="3" xfId="35" applyFont="1" applyFill="1" applyBorder="1" applyAlignment="1">
      <alignment horizontal="left" vertical="center" wrapText="1"/>
      <protection/>
    </xf>
    <xf numFmtId="170" fontId="25" fillId="5" borderId="1" xfId="0" applyNumberFormat="1" applyFont="1" applyFill="1" applyBorder="1" applyAlignment="1">
      <alignment vertical="center"/>
    </xf>
    <xf numFmtId="170" fontId="25" fillId="6" borderId="4" xfId="0" applyNumberFormat="1" applyFont="1" applyFill="1" applyBorder="1" applyAlignment="1">
      <alignment vertical="center"/>
    </xf>
    <xf numFmtId="0" fontId="0" fillId="0" borderId="5" xfId="0" applyFill="1" applyBorder="1"/>
    <xf numFmtId="0" fontId="0" fillId="0" borderId="6" xfId="0" applyFill="1" applyBorder="1"/>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lignment/>
      <protection/>
    </xf>
    <xf numFmtId="0" fontId="5" fillId="0" borderId="0" xfId="38" applyFont="1" applyBorder="1">
      <alignment/>
      <protection/>
    </xf>
    <xf numFmtId="0" fontId="5" fillId="0" borderId="0" xfId="38" applyFont="1" applyBorder="1" applyAlignment="1">
      <alignment vertical="center" wrapText="1"/>
      <protection/>
    </xf>
    <xf numFmtId="0" fontId="5" fillId="0" borderId="0" xfId="38" applyFont="1" applyBorder="1" applyAlignment="1">
      <alignment wrapText="1"/>
      <protection/>
    </xf>
    <xf numFmtId="0" fontId="5" fillId="0" borderId="0" xfId="38" applyFont="1">
      <alignment/>
      <protection/>
    </xf>
    <xf numFmtId="0" fontId="10" fillId="0" borderId="0" xfId="43" applyFont="1" applyBorder="1" applyAlignment="1">
      <alignment horizontal="center" vertical="center" wrapText="1"/>
      <protection/>
    </xf>
    <xf numFmtId="0" fontId="5" fillId="0" borderId="0" xfId="38" applyFont="1" applyBorder="1" applyAlignment="1">
      <alignment horizontal="center" vertical="center" wrapText="1"/>
      <protection/>
    </xf>
    <xf numFmtId="0" fontId="10" fillId="0" borderId="0" xfId="43" applyFont="1" applyBorder="1" applyAlignment="1">
      <alignment vertical="center" wrapText="1"/>
      <protection/>
    </xf>
    <xf numFmtId="0" fontId="11" fillId="0" borderId="0" xfId="43" applyFont="1" applyBorder="1" applyAlignment="1">
      <alignment vertical="center" wrapText="1"/>
      <protection/>
    </xf>
    <xf numFmtId="0" fontId="11" fillId="0" borderId="0" xfId="38" applyFont="1" applyBorder="1" applyAlignment="1">
      <alignment vertical="center" wrapText="1"/>
      <protection/>
    </xf>
    <xf numFmtId="3" fontId="19" fillId="2" borderId="3" xfId="38" applyNumberFormat="1" applyFont="1" applyFill="1" applyBorder="1" applyAlignment="1">
      <alignment horizontal="center" vertical="center" wrapText="1"/>
      <protection/>
    </xf>
    <xf numFmtId="0" fontId="1" fillId="7" borderId="0" xfId="38" applyFill="1">
      <alignment/>
      <protection/>
    </xf>
    <xf numFmtId="0" fontId="1" fillId="7" borderId="0" xfId="38" applyFill="1" applyBorder="1">
      <alignment/>
      <protection/>
    </xf>
    <xf numFmtId="173" fontId="1" fillId="0" borderId="0" xfId="38" applyNumberFormat="1">
      <alignment/>
      <protection/>
    </xf>
    <xf numFmtId="165" fontId="1" fillId="0" borderId="0" xfId="24" applyFont="1" applyBorder="1"/>
    <xf numFmtId="165" fontId="1" fillId="0" borderId="0" xfId="38" applyNumberFormat="1" applyBorder="1">
      <alignment/>
      <protection/>
    </xf>
    <xf numFmtId="0" fontId="1" fillId="0" borderId="0" xfId="38" applyAlignment="1">
      <alignment/>
      <protection/>
    </xf>
    <xf numFmtId="0" fontId="1" fillId="2" borderId="0" xfId="38" applyFill="1" applyBorder="1">
      <alignment/>
      <protection/>
    </xf>
    <xf numFmtId="0" fontId="1" fillId="2" borderId="0" xfId="38" applyFill="1" applyBorder="1" applyAlignment="1">
      <alignment wrapText="1"/>
      <protection/>
    </xf>
    <xf numFmtId="165" fontId="1" fillId="2" borderId="0" xfId="24" applyFont="1" applyFill="1" applyBorder="1"/>
    <xf numFmtId="0" fontId="1" fillId="2" borderId="0" xfId="38" applyFill="1" applyBorder="1" applyAlignment="1">
      <alignment vertical="center" wrapText="1"/>
      <protection/>
    </xf>
    <xf numFmtId="0" fontId="31" fillId="0" borderId="0" xfId="0" applyFont="1" applyFill="1" applyAlignment="1">
      <alignment horizontal="center" vertical="center"/>
    </xf>
    <xf numFmtId="0" fontId="5" fillId="2" borderId="7"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32" fillId="2" borderId="7" xfId="0" applyFont="1" applyFill="1" applyBorder="1"/>
    <xf numFmtId="0" fontId="32" fillId="2" borderId="0" xfId="0" applyFont="1" applyFill="1" applyBorder="1"/>
    <xf numFmtId="0" fontId="32" fillId="2" borderId="0" xfId="0" applyFont="1" applyFill="1" applyBorder="1" applyAlignment="1">
      <alignment horizontal="center"/>
    </xf>
    <xf numFmtId="0" fontId="32" fillId="2" borderId="8" xfId="0" applyFont="1" applyFill="1" applyBorder="1"/>
    <xf numFmtId="0" fontId="16" fillId="6" borderId="1"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10" fontId="27" fillId="6" borderId="0" xfId="40" applyNumberFormat="1" applyFont="1" applyFill="1" applyBorder="1" applyAlignment="1">
      <alignment/>
    </xf>
    <xf numFmtId="0" fontId="27" fillId="6" borderId="0" xfId="0" applyFont="1" applyFill="1" applyBorder="1" applyAlignment="1">
      <alignment/>
    </xf>
    <xf numFmtId="0" fontId="28" fillId="6" borderId="0" xfId="0" applyFont="1" applyFill="1" applyBorder="1" applyAlignment="1">
      <alignment/>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xf>
    <xf numFmtId="174" fontId="7" fillId="0" borderId="10" xfId="22" applyNumberFormat="1" applyFont="1" applyBorder="1" applyAlignment="1">
      <alignment vertical="center"/>
    </xf>
    <xf numFmtId="174" fontId="7" fillId="0" borderId="10" xfId="22" applyNumberFormat="1" applyFont="1" applyBorder="1" applyAlignment="1">
      <alignment horizontal="left" vertical="center"/>
    </xf>
    <xf numFmtId="0" fontId="28" fillId="6" borderId="8" xfId="0" applyFont="1" applyFill="1" applyBorder="1" applyAlignment="1">
      <alignment/>
    </xf>
    <xf numFmtId="0" fontId="27" fillId="6" borderId="6" xfId="0" applyFont="1" applyFill="1" applyBorder="1" applyAlignment="1">
      <alignment/>
    </xf>
    <xf numFmtId="0" fontId="28" fillId="6" borderId="6" xfId="0" applyFont="1" applyFill="1" applyBorder="1" applyAlignment="1">
      <alignment/>
    </xf>
    <xf numFmtId="0" fontId="10" fillId="6" borderId="11" xfId="0" applyFont="1" applyFill="1" applyBorder="1" applyAlignment="1">
      <alignment horizontal="right"/>
    </xf>
    <xf numFmtId="0" fontId="3" fillId="4" borderId="2" xfId="35" applyFont="1" applyFill="1" applyBorder="1" applyAlignment="1">
      <alignment horizontal="left" vertical="center" wrapText="1"/>
      <protection/>
    </xf>
    <xf numFmtId="170" fontId="25" fillId="5" borderId="9" xfId="0" applyNumberFormat="1" applyFont="1" applyFill="1" applyBorder="1" applyAlignment="1">
      <alignment vertical="center"/>
    </xf>
    <xf numFmtId="43" fontId="1" fillId="6" borderId="0" xfId="38" applyNumberFormat="1" applyFill="1" applyBorder="1">
      <alignment/>
      <protection/>
    </xf>
    <xf numFmtId="0" fontId="1" fillId="6" borderId="0" xfId="38" applyFill="1" applyBorder="1">
      <alignment/>
      <protection/>
    </xf>
    <xf numFmtId="0" fontId="1" fillId="6" borderId="0" xfId="38" applyFill="1" applyBorder="1" applyAlignment="1">
      <alignment/>
      <protection/>
    </xf>
    <xf numFmtId="0" fontId="1" fillId="6" borderId="6" xfId="38" applyFill="1" applyBorder="1">
      <alignment/>
      <protection/>
    </xf>
    <xf numFmtId="10" fontId="10" fillId="2" borderId="0" xfId="35" applyNumberFormat="1" applyFont="1" applyFill="1" applyBorder="1" applyAlignment="1">
      <alignment horizontal="center" vertical="center"/>
      <protection/>
    </xf>
    <xf numFmtId="0" fontId="7" fillId="0" borderId="10" xfId="0" applyFont="1" applyBorder="1" applyAlignment="1">
      <alignment horizontal="justify" vertical="center"/>
    </xf>
    <xf numFmtId="0" fontId="16" fillId="6" borderId="12" xfId="0" applyFont="1" applyFill="1" applyBorder="1" applyAlignment="1" applyProtection="1">
      <alignment horizontal="left" vertical="center" wrapText="1"/>
      <protection locked="0"/>
    </xf>
    <xf numFmtId="0" fontId="16" fillId="6" borderId="13" xfId="0" applyFont="1" applyFill="1" applyBorder="1" applyAlignment="1" applyProtection="1">
      <alignment horizontal="left" vertical="center" wrapText="1"/>
      <protection locked="0"/>
    </xf>
    <xf numFmtId="9" fontId="16" fillId="6" borderId="1" xfId="40" applyFont="1" applyFill="1" applyBorder="1" applyAlignment="1" applyProtection="1">
      <alignment horizontal="left" vertical="center" wrapText="1"/>
      <protection locked="0"/>
    </xf>
    <xf numFmtId="9" fontId="0" fillId="0" borderId="0" xfId="40" applyFont="1" applyFill="1" applyAlignment="1">
      <alignment horizontal="center" vertical="center"/>
    </xf>
    <xf numFmtId="9" fontId="16" fillId="6" borderId="12" xfId="40" applyFont="1" applyFill="1" applyBorder="1" applyAlignment="1" applyProtection="1">
      <alignment horizontal="left" vertical="center" wrapText="1"/>
      <protection locked="0"/>
    </xf>
    <xf numFmtId="9" fontId="16" fillId="6" borderId="14" xfId="40" applyFont="1" applyFill="1" applyBorder="1" applyAlignment="1" applyProtection="1">
      <alignment horizontal="left" vertical="center" wrapText="1"/>
      <protection locked="0"/>
    </xf>
    <xf numFmtId="2" fontId="16" fillId="6" borderId="12" xfId="0" applyNumberFormat="1" applyFont="1" applyFill="1" applyBorder="1" applyAlignment="1" applyProtection="1">
      <alignment horizontal="left" vertical="center" wrapText="1"/>
      <protection locked="0"/>
    </xf>
    <xf numFmtId="2" fontId="0" fillId="0" borderId="0" xfId="0" applyNumberFormat="1" applyFill="1" applyAlignment="1">
      <alignment horizontal="center" vertical="center"/>
    </xf>
    <xf numFmtId="0" fontId="16" fillId="6" borderId="15" xfId="0" applyFont="1" applyFill="1" applyBorder="1" applyAlignment="1" applyProtection="1">
      <alignment horizontal="left" vertical="center" wrapText="1"/>
      <protection locked="0"/>
    </xf>
    <xf numFmtId="0" fontId="16" fillId="6" borderId="16" xfId="0" applyFont="1" applyFill="1" applyBorder="1" applyAlignment="1" applyProtection="1">
      <alignment horizontal="left" vertical="center" wrapText="1"/>
      <protection locked="0"/>
    </xf>
    <xf numFmtId="0" fontId="16" fillId="6" borderId="17" xfId="0" applyFont="1" applyFill="1" applyBorder="1" applyAlignment="1" applyProtection="1">
      <alignment horizontal="left" vertical="center" wrapText="1"/>
      <protection locked="0"/>
    </xf>
    <xf numFmtId="9" fontId="16" fillId="6" borderId="3" xfId="40" applyFont="1" applyFill="1" applyBorder="1" applyAlignment="1" applyProtection="1">
      <alignment horizontal="left" vertical="center" wrapText="1"/>
      <protection locked="0"/>
    </xf>
    <xf numFmtId="2" fontId="16" fillId="6" borderId="3" xfId="0" applyNumberFormat="1" applyFont="1" applyFill="1" applyBorder="1" applyAlignment="1" applyProtection="1">
      <alignment horizontal="left" vertical="center" wrapText="1"/>
      <protection locked="0"/>
    </xf>
    <xf numFmtId="9" fontId="3" fillId="2" borderId="9" xfId="40" applyFont="1" applyFill="1" applyBorder="1" applyAlignment="1">
      <alignment horizontal="center" vertical="center" wrapText="1"/>
    </xf>
    <xf numFmtId="9" fontId="1" fillId="2" borderId="9" xfId="40" applyFont="1" applyFill="1" applyBorder="1" applyAlignment="1">
      <alignment horizontal="center" vertical="center" wrapText="1"/>
    </xf>
    <xf numFmtId="9" fontId="33" fillId="2" borderId="9" xfId="40" applyFont="1" applyFill="1" applyBorder="1" applyAlignment="1">
      <alignment horizontal="center" vertical="center"/>
    </xf>
    <xf numFmtId="37" fontId="30" fillId="2" borderId="3" xfId="28" applyNumberFormat="1" applyFont="1" applyFill="1" applyBorder="1" applyAlignment="1">
      <alignment horizontal="center" vertical="center"/>
    </xf>
    <xf numFmtId="37" fontId="34" fillId="2" borderId="3" xfId="28" applyNumberFormat="1" applyFont="1" applyFill="1" applyBorder="1" applyAlignment="1">
      <alignment horizontal="center" vertical="center"/>
    </xf>
    <xf numFmtId="174" fontId="33" fillId="2" borderId="3" xfId="22" applyNumberFormat="1" applyFont="1" applyFill="1" applyBorder="1" applyAlignment="1">
      <alignment horizontal="center" vertical="center"/>
    </xf>
    <xf numFmtId="9" fontId="30" fillId="2" borderId="3" xfId="40" applyFont="1" applyFill="1" applyBorder="1" applyAlignment="1">
      <alignment horizontal="center" vertical="center"/>
    </xf>
    <xf numFmtId="9" fontId="34" fillId="2" borderId="3" xfId="40" applyFont="1" applyFill="1" applyBorder="1" applyAlignment="1">
      <alignment horizontal="right" vertical="center"/>
    </xf>
    <xf numFmtId="9" fontId="33" fillId="2" borderId="3" xfId="40" applyFont="1" applyFill="1" applyBorder="1" applyAlignment="1">
      <alignment horizontal="center" vertical="center"/>
    </xf>
    <xf numFmtId="2" fontId="30" fillId="2" borderId="3" xfId="28" applyNumberFormat="1" applyFont="1" applyFill="1" applyBorder="1" applyAlignment="1">
      <alignment horizontal="center" vertical="center"/>
    </xf>
    <xf numFmtId="2" fontId="34" fillId="2" borderId="3" xfId="0" applyNumberFormat="1" applyFont="1" applyFill="1" applyBorder="1" applyAlignment="1">
      <alignment horizontal="right" vertical="center"/>
    </xf>
    <xf numFmtId="2" fontId="33" fillId="2" borderId="3" xfId="22" applyNumberFormat="1" applyFont="1" applyFill="1" applyBorder="1" applyAlignment="1">
      <alignment horizontal="center" vertical="center"/>
    </xf>
    <xf numFmtId="2" fontId="33" fillId="2" borderId="3" xfId="0" applyNumberFormat="1" applyFont="1" applyFill="1" applyBorder="1" applyAlignment="1">
      <alignment horizontal="center" vertical="center"/>
    </xf>
    <xf numFmtId="9" fontId="3" fillId="2" borderId="3" xfId="40" applyFont="1" applyFill="1" applyBorder="1" applyAlignment="1">
      <alignment horizontal="center" vertical="center" wrapText="1"/>
    </xf>
    <xf numFmtId="9" fontId="1" fillId="2" borderId="3" xfId="40" applyFont="1" applyFill="1" applyBorder="1" applyAlignment="1">
      <alignment horizontal="center" vertical="center" wrapText="1"/>
    </xf>
    <xf numFmtId="37" fontId="30" fillId="2" borderId="4" xfId="28" applyNumberFormat="1" applyFont="1" applyFill="1" applyBorder="1" applyAlignment="1">
      <alignment horizontal="center" vertical="center"/>
    </xf>
    <xf numFmtId="3" fontId="3" fillId="2" borderId="18"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7" fontId="30" fillId="2" borderId="13" xfId="28" applyNumberFormat="1" applyFont="1" applyFill="1" applyBorder="1" applyAlignment="1">
      <alignment horizontal="center" vertical="center"/>
    </xf>
    <xf numFmtId="3" fontId="3" fillId="2" borderId="1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34" fillId="2" borderId="3" xfId="0" applyFont="1" applyFill="1" applyBorder="1" applyAlignment="1">
      <alignment horizontal="right" vertical="center"/>
    </xf>
    <xf numFmtId="169" fontId="34" fillId="2" borderId="3" xfId="0" applyNumberFormat="1" applyFont="1" applyFill="1" applyBorder="1" applyAlignment="1">
      <alignment horizontal="right" vertical="center"/>
    </xf>
    <xf numFmtId="3" fontId="3" fillId="2" borderId="12" xfId="29" applyNumberFormat="1" applyFont="1" applyFill="1" applyBorder="1" applyAlignment="1">
      <alignment horizontal="center" vertical="center" wrapText="1"/>
    </xf>
    <xf numFmtId="3" fontId="1" fillId="2" borderId="3" xfId="29" applyNumberFormat="1" applyFont="1" applyFill="1" applyBorder="1" applyAlignment="1">
      <alignment horizontal="center" vertical="center" wrapText="1"/>
    </xf>
    <xf numFmtId="37" fontId="30" fillId="2" borderId="1" xfId="28" applyNumberFormat="1" applyFont="1" applyFill="1" applyBorder="1" applyAlignment="1">
      <alignment horizontal="center" vertical="center"/>
    </xf>
    <xf numFmtId="174" fontId="35" fillId="2" borderId="3" xfId="22" applyNumberFormat="1" applyFont="1" applyFill="1" applyBorder="1" applyAlignment="1">
      <alignment horizontal="center" vertical="center"/>
    </xf>
    <xf numFmtId="37" fontId="30" fillId="2" borderId="2" xfId="28" applyNumberFormat="1" applyFont="1" applyFill="1" applyBorder="1" applyAlignment="1">
      <alignment horizontal="center" vertical="center"/>
    </xf>
    <xf numFmtId="174" fontId="35" fillId="2" borderId="2" xfId="22" applyNumberFormat="1" applyFont="1" applyFill="1" applyBorder="1" applyAlignment="1">
      <alignment horizontal="center" vertical="center"/>
    </xf>
    <xf numFmtId="9" fontId="30" fillId="2" borderId="1" xfId="40" applyFont="1" applyFill="1" applyBorder="1" applyAlignment="1">
      <alignment horizontal="center" vertical="center"/>
    </xf>
    <xf numFmtId="170" fontId="30" fillId="2" borderId="1" xfId="40" applyNumberFormat="1" applyFont="1" applyFill="1" applyBorder="1" applyAlignment="1">
      <alignment horizontal="center" vertical="center"/>
    </xf>
    <xf numFmtId="9" fontId="35" fillId="2" borderId="1" xfId="40" applyFont="1" applyFill="1" applyBorder="1" applyAlignment="1">
      <alignment horizontal="center" vertical="center"/>
    </xf>
    <xf numFmtId="37" fontId="35" fillId="0" borderId="0" xfId="0" applyNumberFormat="1" applyFont="1" applyFill="1" applyAlignment="1">
      <alignment horizontal="center" vertical="center"/>
    </xf>
    <xf numFmtId="37" fontId="3" fillId="2" borderId="3" xfId="29" applyNumberFormat="1" applyFont="1" applyFill="1" applyBorder="1" applyAlignment="1">
      <alignment horizontal="center" vertical="center"/>
    </xf>
    <xf numFmtId="9" fontId="35" fillId="2" borderId="3" xfId="40" applyFont="1" applyFill="1" applyBorder="1" applyAlignment="1">
      <alignment horizontal="center" vertical="center"/>
    </xf>
    <xf numFmtId="9" fontId="3" fillId="0" borderId="1" xfId="40" applyFont="1" applyFill="1" applyBorder="1" applyAlignment="1">
      <alignment horizontal="center" vertical="center" wrapText="1"/>
    </xf>
    <xf numFmtId="9" fontId="1" fillId="0" borderId="1" xfId="40" applyFont="1" applyFill="1" applyBorder="1" applyAlignment="1">
      <alignment horizontal="center" vertical="center" wrapText="1"/>
    </xf>
    <xf numFmtId="9" fontId="33" fillId="0" borderId="1" xfId="40" applyFont="1" applyFill="1" applyBorder="1" applyAlignment="1">
      <alignment horizontal="center" vertical="center"/>
    </xf>
    <xf numFmtId="37" fontId="35" fillId="0" borderId="3" xfId="0" applyNumberFormat="1" applyFont="1" applyFill="1" applyBorder="1" applyAlignment="1">
      <alignment horizontal="center" vertical="center"/>
    </xf>
    <xf numFmtId="174" fontId="33" fillId="0" borderId="3" xfId="22" applyNumberFormat="1" applyFont="1" applyFill="1" applyBorder="1" applyAlignment="1">
      <alignment horizontal="center" vertical="center"/>
    </xf>
    <xf numFmtId="9" fontId="3" fillId="0" borderId="9" xfId="40" applyFont="1" applyFill="1" applyBorder="1" applyAlignment="1">
      <alignment horizontal="center" vertical="center" wrapText="1"/>
    </xf>
    <xf numFmtId="37" fontId="35" fillId="0" borderId="9" xfId="0" applyNumberFormat="1" applyFont="1" applyFill="1" applyBorder="1" applyAlignment="1">
      <alignment horizontal="center" vertical="center"/>
    </xf>
    <xf numFmtId="3" fontId="1" fillId="2" borderId="9" xfId="29" applyNumberFormat="1" applyFont="1" applyFill="1" applyBorder="1" applyAlignment="1">
      <alignment horizontal="center" vertical="center" wrapText="1"/>
    </xf>
    <xf numFmtId="174" fontId="33" fillId="2" borderId="3" xfId="0" applyNumberFormat="1" applyFont="1" applyFill="1" applyBorder="1" applyAlignment="1">
      <alignment horizontal="center"/>
    </xf>
    <xf numFmtId="3" fontId="3" fillId="8" borderId="2" xfId="0" applyNumberFormat="1" applyFont="1" applyFill="1" applyBorder="1" applyAlignment="1">
      <alignment horizontal="center" vertical="center" wrapText="1"/>
    </xf>
    <xf numFmtId="0" fontId="14" fillId="4" borderId="4" xfId="35" applyFont="1" applyFill="1" applyBorder="1" applyAlignment="1">
      <alignment horizontal="center" vertical="center" textRotation="180" wrapText="1"/>
      <protection/>
    </xf>
    <xf numFmtId="10" fontId="1" fillId="4" borderId="4" xfId="35" applyNumberFormat="1" applyFont="1" applyFill="1" applyBorder="1" applyAlignment="1">
      <alignment horizontal="center" vertical="center" wrapText="1"/>
      <protection/>
    </xf>
    <xf numFmtId="170" fontId="25" fillId="6" borderId="2" xfId="0" applyNumberFormat="1" applyFont="1" applyFill="1" applyBorder="1" applyAlignment="1">
      <alignment vertical="center"/>
    </xf>
    <xf numFmtId="170" fontId="26" fillId="2" borderId="2" xfId="0" applyNumberFormat="1" applyFont="1" applyFill="1" applyBorder="1" applyAlignment="1">
      <alignment horizontal="center" vertical="center"/>
    </xf>
    <xf numFmtId="170" fontId="11" fillId="2" borderId="2" xfId="0" applyNumberFormat="1" applyFont="1" applyFill="1" applyBorder="1" applyAlignment="1">
      <alignment horizontal="center" vertical="center"/>
    </xf>
    <xf numFmtId="170" fontId="37" fillId="6" borderId="19" xfId="0" applyNumberFormat="1" applyFont="1" applyFill="1" applyBorder="1" applyAlignment="1">
      <alignment vertical="center"/>
    </xf>
    <xf numFmtId="9" fontId="11" fillId="2" borderId="1" xfId="44" applyFont="1" applyFill="1" applyBorder="1" applyAlignment="1">
      <alignment horizontal="center" vertical="center"/>
    </xf>
    <xf numFmtId="9" fontId="11" fillId="2" borderId="2" xfId="44" applyFont="1" applyFill="1" applyBorder="1" applyAlignment="1">
      <alignment horizontal="center" vertical="center"/>
    </xf>
    <xf numFmtId="170" fontId="16" fillId="2" borderId="2" xfId="0" applyNumberFormat="1" applyFont="1" applyFill="1" applyBorder="1" applyAlignment="1">
      <alignment horizontal="center" vertical="center"/>
    </xf>
    <xf numFmtId="170" fontId="37" fillId="0" borderId="2" xfId="0" applyNumberFormat="1" applyFont="1" applyFill="1" applyBorder="1" applyAlignment="1">
      <alignment horizontal="center" vertical="center"/>
    </xf>
    <xf numFmtId="170" fontId="3" fillId="4" borderId="20" xfId="44" applyNumberFormat="1" applyFont="1" applyFill="1" applyBorder="1" applyAlignment="1">
      <alignment horizontal="center" vertical="center" wrapText="1"/>
    </xf>
    <xf numFmtId="0" fontId="3" fillId="4" borderId="21" xfId="35" applyFont="1" applyFill="1" applyBorder="1" applyAlignment="1">
      <alignment horizontal="center" vertical="center" wrapText="1"/>
      <protection/>
    </xf>
    <xf numFmtId="170" fontId="37" fillId="0" borderId="3" xfId="0" applyNumberFormat="1" applyFont="1" applyFill="1" applyBorder="1" applyAlignment="1">
      <alignment horizontal="center" vertical="center"/>
    </xf>
    <xf numFmtId="10" fontId="38" fillId="0" borderId="2" xfId="35" applyNumberFormat="1" applyFont="1" applyFill="1" applyBorder="1" applyAlignment="1">
      <alignment horizontal="center" vertical="center" wrapText="1"/>
      <protection/>
    </xf>
    <xf numFmtId="170" fontId="37" fillId="0" borderId="3" xfId="0" applyNumberFormat="1" applyFont="1" applyFill="1" applyBorder="1" applyAlignment="1">
      <alignment vertical="center"/>
    </xf>
    <xf numFmtId="170" fontId="37" fillId="0" borderId="1" xfId="0" applyNumberFormat="1" applyFont="1" applyFill="1" applyBorder="1" applyAlignment="1">
      <alignment vertical="center"/>
    </xf>
    <xf numFmtId="3" fontId="19" fillId="2" borderId="22" xfId="38" applyNumberFormat="1" applyFont="1" applyFill="1" applyBorder="1" applyAlignment="1">
      <alignment horizontal="center" vertical="center" wrapText="1"/>
      <protection/>
    </xf>
    <xf numFmtId="0" fontId="19" fillId="6" borderId="23" xfId="38" applyFont="1" applyFill="1" applyBorder="1" applyAlignment="1">
      <alignment horizontal="center" vertical="center" wrapText="1"/>
      <protection/>
    </xf>
    <xf numFmtId="0" fontId="19" fillId="6" borderId="24" xfId="38" applyFont="1" applyFill="1" applyBorder="1" applyAlignment="1">
      <alignment horizontal="center" vertical="center" wrapText="1"/>
      <protection/>
    </xf>
    <xf numFmtId="3" fontId="19" fillId="2" borderId="25" xfId="38" applyNumberFormat="1" applyFont="1" applyFill="1" applyBorder="1" applyAlignment="1">
      <alignment horizontal="center" vertical="center" wrapText="1"/>
      <protection/>
    </xf>
    <xf numFmtId="0" fontId="19" fillId="6" borderId="26" xfId="38" applyFont="1" applyFill="1" applyBorder="1" applyAlignment="1">
      <alignment horizontal="center" vertical="center" wrapText="1"/>
      <protection/>
    </xf>
    <xf numFmtId="3" fontId="19" fillId="2" borderId="27" xfId="38" applyNumberFormat="1" applyFont="1" applyFill="1" applyBorder="1" applyAlignment="1">
      <alignment horizontal="center" vertical="center" wrapText="1"/>
      <protection/>
    </xf>
    <xf numFmtId="3" fontId="19" fillId="2" borderId="2" xfId="38" applyNumberFormat="1" applyFont="1" applyFill="1" applyBorder="1" applyAlignment="1">
      <alignment horizontal="center" vertical="center" wrapText="1"/>
      <protection/>
    </xf>
    <xf numFmtId="168" fontId="19" fillId="6" borderId="28" xfId="38" applyNumberFormat="1" applyFont="1" applyFill="1" applyBorder="1" applyAlignment="1">
      <alignment vertical="center" wrapText="1"/>
      <protection/>
    </xf>
    <xf numFmtId="9" fontId="19" fillId="2" borderId="29" xfId="44" applyFont="1" applyFill="1" applyBorder="1" applyAlignment="1">
      <alignment horizontal="center" vertical="center" wrapText="1"/>
    </xf>
    <xf numFmtId="9" fontId="19" fillId="2" borderId="9" xfId="44" applyFont="1" applyFill="1" applyBorder="1" applyAlignment="1">
      <alignment horizontal="center" vertical="center" wrapText="1"/>
    </xf>
    <xf numFmtId="168" fontId="19" fillId="6" borderId="30" xfId="38" applyNumberFormat="1" applyFont="1" applyFill="1" applyBorder="1" applyAlignment="1">
      <alignment horizontal="left" vertical="center" wrapText="1"/>
      <protection/>
    </xf>
    <xf numFmtId="3" fontId="19" fillId="2" borderId="31" xfId="38" applyNumberFormat="1" applyFont="1" applyFill="1" applyBorder="1" applyAlignment="1">
      <alignment horizontal="center" vertical="center" wrapText="1"/>
      <protection/>
    </xf>
    <xf numFmtId="9" fontId="19" fillId="2" borderId="32" xfId="44" applyFont="1" applyFill="1" applyBorder="1" applyAlignment="1">
      <alignment horizontal="center" vertical="center" wrapText="1"/>
    </xf>
    <xf numFmtId="0" fontId="19" fillId="6" borderId="33" xfId="38" applyFont="1" applyFill="1" applyBorder="1" applyAlignment="1">
      <alignment horizontal="left" vertical="center" wrapText="1"/>
      <protection/>
    </xf>
    <xf numFmtId="175" fontId="19" fillId="2" borderId="21" xfId="44" applyNumberFormat="1" applyFont="1" applyFill="1" applyBorder="1" applyAlignment="1">
      <alignment horizontal="center" vertical="center" wrapText="1"/>
    </xf>
    <xf numFmtId="175" fontId="19" fillId="2" borderId="20" xfId="44" applyNumberFormat="1" applyFont="1" applyFill="1" applyBorder="1" applyAlignment="1">
      <alignment horizontal="center" vertical="center" wrapText="1"/>
    </xf>
    <xf numFmtId="175" fontId="19" fillId="2" borderId="32" xfId="44" applyNumberFormat="1" applyFont="1" applyFill="1" applyBorder="1" applyAlignment="1">
      <alignment horizontal="center" vertical="center" wrapText="1"/>
    </xf>
    <xf numFmtId="175" fontId="19" fillId="2" borderId="29" xfId="44" applyNumberFormat="1" applyFont="1" applyFill="1" applyBorder="1" applyAlignment="1">
      <alignment horizontal="center" vertical="center" wrapText="1"/>
    </xf>
    <xf numFmtId="175" fontId="19" fillId="2" borderId="9" xfId="44" applyNumberFormat="1" applyFont="1" applyFill="1" applyBorder="1" applyAlignment="1">
      <alignment horizontal="center" vertical="center" wrapText="1"/>
    </xf>
    <xf numFmtId="9" fontId="19" fillId="2" borderId="31" xfId="44" applyFont="1" applyFill="1" applyBorder="1" applyAlignment="1">
      <alignment horizontal="center" vertical="center" wrapText="1"/>
    </xf>
    <xf numFmtId="9" fontId="19" fillId="2" borderId="3" xfId="44" applyFont="1" applyFill="1" applyBorder="1" applyAlignment="1">
      <alignment horizontal="center" vertical="center" wrapText="1"/>
    </xf>
    <xf numFmtId="0" fontId="19" fillId="6" borderId="34" xfId="38" applyFont="1" applyFill="1" applyBorder="1" applyAlignment="1">
      <alignment horizontal="left" vertical="center" wrapText="1"/>
      <protection/>
    </xf>
    <xf numFmtId="0" fontId="14" fillId="6" borderId="35" xfId="38" applyFont="1" applyFill="1" applyBorder="1" applyAlignment="1">
      <alignment horizontal="center" vertical="center" wrapText="1"/>
      <protection/>
    </xf>
    <xf numFmtId="0" fontId="14" fillId="6" borderId="36" xfId="38" applyFont="1" applyFill="1" applyBorder="1" applyAlignment="1">
      <alignment horizontal="center" vertical="center"/>
      <protection/>
    </xf>
    <xf numFmtId="0" fontId="14" fillId="6" borderId="37" xfId="38" applyFont="1" applyFill="1" applyBorder="1" applyAlignment="1">
      <alignment horizontal="center" vertical="center" wrapText="1"/>
      <protection/>
    </xf>
    <xf numFmtId="0" fontId="14" fillId="6" borderId="10" xfId="38" applyFont="1" applyFill="1" applyBorder="1" applyAlignment="1">
      <alignment horizontal="center" vertical="center" wrapText="1"/>
      <protection/>
    </xf>
    <xf numFmtId="0" fontId="14" fillId="6" borderId="38" xfId="38" applyFont="1" applyFill="1" applyBorder="1" applyAlignment="1">
      <alignment horizontal="center" vertical="center" wrapText="1"/>
      <protection/>
    </xf>
    <xf numFmtId="0" fontId="7" fillId="0" borderId="39" xfId="0" applyFon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xf>
    <xf numFmtId="9" fontId="7" fillId="0" borderId="10" xfId="40" applyFont="1" applyBorder="1" applyAlignment="1">
      <alignment horizontal="center" vertical="center"/>
    </xf>
    <xf numFmtId="9" fontId="7" fillId="0" borderId="10" xfId="40" applyFont="1" applyBorder="1" applyAlignment="1">
      <alignment horizontal="left" vertical="center"/>
    </xf>
    <xf numFmtId="170" fontId="37" fillId="0" borderId="9" xfId="0" applyNumberFormat="1" applyFont="1" applyFill="1" applyBorder="1" applyAlignment="1">
      <alignment horizontal="center" vertical="center"/>
    </xf>
    <xf numFmtId="170" fontId="38" fillId="0" borderId="2" xfId="35" applyNumberFormat="1" applyFont="1" applyFill="1" applyBorder="1" applyAlignment="1">
      <alignment horizontal="center" vertical="center" wrapText="1"/>
      <protection/>
    </xf>
    <xf numFmtId="170" fontId="38" fillId="0" borderId="2" xfId="35" applyNumberFormat="1" applyFont="1" applyFill="1" applyBorder="1" applyAlignment="1">
      <alignment horizontal="right" vertical="center" wrapText="1"/>
      <protection/>
    </xf>
    <xf numFmtId="170" fontId="37" fillId="0" borderId="2" xfId="0" applyNumberFormat="1" applyFont="1" applyFill="1" applyBorder="1" applyAlignment="1">
      <alignment horizontal="right" vertical="center"/>
    </xf>
    <xf numFmtId="2" fontId="33" fillId="2" borderId="9" xfId="40" applyNumberFormat="1" applyFont="1" applyFill="1" applyBorder="1" applyAlignment="1">
      <alignment horizontal="center" vertical="center"/>
    </xf>
    <xf numFmtId="175" fontId="33" fillId="2" borderId="9" xfId="40" applyNumberFormat="1" applyFont="1" applyFill="1" applyBorder="1" applyAlignment="1">
      <alignment horizontal="center" vertical="center"/>
    </xf>
    <xf numFmtId="1" fontId="33" fillId="2" borderId="9" xfId="40" applyNumberFormat="1" applyFont="1" applyFill="1" applyBorder="1" applyAlignment="1">
      <alignment horizontal="center" vertical="center"/>
    </xf>
    <xf numFmtId="2" fontId="33" fillId="2" borderId="3" xfId="40" applyNumberFormat="1" applyFont="1" applyFill="1" applyBorder="1" applyAlignment="1">
      <alignment horizontal="center" vertical="center"/>
    </xf>
    <xf numFmtId="1" fontId="33" fillId="2" borderId="3" xfId="40" applyNumberFormat="1" applyFont="1" applyFill="1" applyBorder="1" applyAlignment="1">
      <alignment horizontal="center" vertical="center"/>
    </xf>
    <xf numFmtId="10" fontId="38" fillId="0" borderId="2" xfId="35" applyNumberFormat="1" applyFont="1" applyFill="1" applyBorder="1" applyAlignment="1">
      <alignment horizontal="right" vertical="center" wrapText="1"/>
      <protection/>
    </xf>
    <xf numFmtId="9" fontId="39" fillId="2" borderId="9" xfId="40" applyFont="1" applyFill="1" applyBorder="1" applyAlignment="1">
      <alignment horizontal="center" vertical="center"/>
    </xf>
    <xf numFmtId="9" fontId="39" fillId="2" borderId="2" xfId="40" applyFont="1" applyFill="1" applyBorder="1" applyAlignment="1">
      <alignment horizontal="center" vertical="center"/>
    </xf>
    <xf numFmtId="9" fontId="39" fillId="2" borderId="20" xfId="40" applyFont="1" applyFill="1" applyBorder="1" applyAlignment="1">
      <alignment horizontal="center" vertical="center"/>
    </xf>
    <xf numFmtId="174" fontId="33" fillId="2" borderId="2" xfId="22" applyNumberFormat="1" applyFont="1" applyFill="1" applyBorder="1" applyAlignment="1">
      <alignment horizontal="center" vertical="center"/>
    </xf>
    <xf numFmtId="175" fontId="19" fillId="2" borderId="15" xfId="44" applyNumberFormat="1" applyFont="1" applyFill="1" applyBorder="1" applyAlignment="1">
      <alignment horizontal="center" vertical="center" wrapText="1"/>
    </xf>
    <xf numFmtId="175" fontId="19" fillId="2" borderId="40" xfId="44" applyNumberFormat="1" applyFont="1" applyFill="1" applyBorder="1" applyAlignment="1">
      <alignment horizontal="center" vertical="center" wrapText="1"/>
    </xf>
    <xf numFmtId="175" fontId="19" fillId="2" borderId="17" xfId="44" applyNumberFormat="1" applyFont="1" applyFill="1" applyBorder="1" applyAlignment="1">
      <alignment horizontal="center" vertical="center" wrapText="1"/>
    </xf>
    <xf numFmtId="175" fontId="19" fillId="2" borderId="16" xfId="44" applyNumberFormat="1" applyFont="1" applyFill="1" applyBorder="1" applyAlignment="1">
      <alignment horizontal="center" vertical="center" wrapText="1"/>
    </xf>
    <xf numFmtId="3" fontId="19" fillId="2" borderId="16" xfId="44" applyNumberFormat="1" applyFont="1" applyFill="1" applyBorder="1" applyAlignment="1">
      <alignment horizontal="center" vertical="center" wrapText="1"/>
    </xf>
    <xf numFmtId="175" fontId="19" fillId="2" borderId="23" xfId="44" applyNumberFormat="1" applyFont="1" applyFill="1" applyBorder="1" applyAlignment="1">
      <alignment horizontal="center" vertical="center" wrapText="1"/>
    </xf>
    <xf numFmtId="9" fontId="19" fillId="2" borderId="41" xfId="44" applyFont="1" applyFill="1" applyBorder="1" applyAlignment="1">
      <alignment horizontal="center" vertical="center" wrapText="1"/>
    </xf>
    <xf numFmtId="9" fontId="19" fillId="2" borderId="16" xfId="44" applyFont="1" applyFill="1" applyBorder="1" applyAlignment="1">
      <alignment horizontal="center" vertical="center" wrapText="1"/>
    </xf>
    <xf numFmtId="9" fontId="19" fillId="2" borderId="15" xfId="44" applyFont="1" applyFill="1" applyBorder="1" applyAlignment="1">
      <alignment horizontal="center" vertical="center" wrapText="1"/>
    </xf>
    <xf numFmtId="3" fontId="19" fillId="2" borderId="17" xfId="44" applyNumberFormat="1" applyFont="1" applyFill="1" applyBorder="1" applyAlignment="1">
      <alignment horizontal="center" vertical="center" wrapText="1"/>
    </xf>
    <xf numFmtId="9" fontId="7" fillId="0" borderId="10" xfId="40" applyFont="1" applyBorder="1" applyAlignment="1">
      <alignment vertical="center"/>
    </xf>
    <xf numFmtId="170" fontId="39" fillId="2" borderId="9" xfId="40" applyNumberFormat="1" applyFont="1" applyFill="1" applyBorder="1" applyAlignment="1">
      <alignment horizontal="center" vertical="center"/>
    </xf>
    <xf numFmtId="9" fontId="39" fillId="2" borderId="9" xfId="40" applyNumberFormat="1" applyFont="1" applyFill="1" applyBorder="1" applyAlignment="1">
      <alignment horizontal="center" vertical="center"/>
    </xf>
    <xf numFmtId="9" fontId="3" fillId="4" borderId="20" xfId="44" applyNumberFormat="1" applyFont="1" applyFill="1" applyBorder="1" applyAlignment="1">
      <alignment horizontal="center" vertical="center" wrapText="1"/>
    </xf>
    <xf numFmtId="170" fontId="39" fillId="2" borderId="2" xfId="40" applyNumberFormat="1" applyFont="1" applyFill="1" applyBorder="1" applyAlignment="1">
      <alignment horizontal="center" vertical="center"/>
    </xf>
    <xf numFmtId="170" fontId="7" fillId="0" borderId="10" xfId="40" applyNumberFormat="1" applyFont="1" applyBorder="1" applyAlignment="1">
      <alignment vertical="center"/>
    </xf>
    <xf numFmtId="0" fontId="9" fillId="0" borderId="0" xfId="38" applyFont="1" applyBorder="1" applyAlignment="1">
      <alignment horizontal="center" vertical="center"/>
      <protection/>
    </xf>
    <xf numFmtId="0" fontId="3" fillId="4" borderId="4" xfId="35" applyFont="1" applyFill="1" applyBorder="1" applyAlignment="1">
      <alignment horizontal="center" vertical="center" wrapText="1"/>
      <protection/>
    </xf>
    <xf numFmtId="10" fontId="7" fillId="0" borderId="10" xfId="40" applyNumberFormat="1" applyFont="1" applyBorder="1" applyAlignment="1">
      <alignment vertical="center"/>
    </xf>
    <xf numFmtId="0" fontId="17" fillId="2" borderId="3" xfId="0" applyFont="1" applyFill="1" applyBorder="1" applyAlignment="1">
      <alignment horizontal="center" vertical="center" wrapText="1"/>
    </xf>
    <xf numFmtId="10" fontId="39" fillId="2" borderId="9" xfId="40" applyNumberFormat="1" applyFont="1" applyFill="1" applyBorder="1" applyAlignment="1">
      <alignment horizontal="center" vertical="center"/>
    </xf>
    <xf numFmtId="9" fontId="40" fillId="2" borderId="2" xfId="35" applyNumberFormat="1" applyFont="1" applyFill="1" applyBorder="1" applyAlignment="1">
      <alignment horizontal="center" vertical="center" wrapText="1"/>
      <protection/>
    </xf>
    <xf numFmtId="170" fontId="37" fillId="0" borderId="20" xfId="0" applyNumberFormat="1" applyFont="1" applyFill="1" applyBorder="1" applyAlignment="1">
      <alignment vertical="center"/>
    </xf>
    <xf numFmtId="10" fontId="38" fillId="0" borderId="2" xfId="35" applyNumberFormat="1" applyFont="1" applyFill="1" applyBorder="1" applyAlignment="1">
      <alignment vertical="center" wrapText="1"/>
      <protection/>
    </xf>
    <xf numFmtId="170" fontId="38" fillId="0" borderId="2" xfId="35" applyNumberFormat="1" applyFont="1" applyFill="1" applyBorder="1" applyAlignment="1">
      <alignment vertical="center" wrapText="1"/>
      <protection/>
    </xf>
    <xf numFmtId="170" fontId="26" fillId="0" borderId="2" xfId="0" applyNumberFormat="1" applyFont="1" applyFill="1" applyBorder="1" applyAlignment="1">
      <alignment horizontal="center" vertical="center"/>
    </xf>
    <xf numFmtId="0" fontId="9" fillId="0" borderId="6" xfId="0" applyFont="1" applyFill="1" applyBorder="1" applyAlignment="1">
      <alignment horizontal="right" vertical="center"/>
    </xf>
    <xf numFmtId="0" fontId="6" fillId="0" borderId="6" xfId="0" applyFont="1" applyFill="1" applyBorder="1" applyAlignment="1">
      <alignment horizontal="right" vertical="center"/>
    </xf>
    <xf numFmtId="0" fontId="6" fillId="0" borderId="42" xfId="0" applyFont="1" applyFill="1" applyBorder="1" applyAlignment="1">
      <alignment horizontal="right" vertical="center"/>
    </xf>
    <xf numFmtId="0" fontId="6" fillId="0" borderId="43" xfId="0" applyFont="1" applyFill="1" applyBorder="1" applyAlignment="1">
      <alignment horizontal="right" vertical="center"/>
    </xf>
    <xf numFmtId="0" fontId="32" fillId="0" borderId="44" xfId="0" applyFont="1" applyFill="1" applyBorder="1" applyAlignment="1">
      <alignment horizontal="center"/>
    </xf>
    <xf numFmtId="0" fontId="32" fillId="0" borderId="45" xfId="0" applyFont="1" applyFill="1" applyBorder="1" applyAlignment="1">
      <alignment horizontal="center"/>
    </xf>
    <xf numFmtId="0" fontId="32" fillId="0" borderId="46" xfId="0" applyFont="1" applyFill="1" applyBorder="1" applyAlignment="1">
      <alignment horizontal="center"/>
    </xf>
    <xf numFmtId="0" fontId="32" fillId="0" borderId="7" xfId="0" applyFont="1" applyFill="1" applyBorder="1" applyAlignment="1">
      <alignment horizontal="center"/>
    </xf>
    <xf numFmtId="0" fontId="32" fillId="0" borderId="0" xfId="0" applyFont="1" applyFill="1" applyBorder="1" applyAlignment="1">
      <alignment horizontal="center"/>
    </xf>
    <xf numFmtId="0" fontId="32" fillId="0" borderId="37" xfId="0" applyFont="1" applyFill="1" applyBorder="1" applyAlignment="1">
      <alignment horizontal="center"/>
    </xf>
    <xf numFmtId="0" fontId="5" fillId="6" borderId="39"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10" fillId="2" borderId="28" xfId="0" applyFont="1" applyFill="1" applyBorder="1" applyAlignment="1">
      <alignment vertical="center" wrapText="1"/>
    </xf>
    <xf numFmtId="0" fontId="10" fillId="2" borderId="42" xfId="0" applyFont="1" applyFill="1" applyBorder="1" applyAlignment="1">
      <alignment vertical="center" wrapText="1"/>
    </xf>
    <xf numFmtId="0" fontId="10" fillId="2" borderId="43" xfId="0" applyFont="1" applyFill="1" applyBorder="1" applyAlignment="1">
      <alignment vertical="center" wrapText="1"/>
    </xf>
    <xf numFmtId="0" fontId="9" fillId="6" borderId="4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0" fillId="2" borderId="30" xfId="0" applyFont="1" applyFill="1" applyBorder="1" applyAlignment="1">
      <alignment vertical="center" wrapText="1"/>
    </xf>
    <xf numFmtId="0" fontId="10" fillId="2" borderId="49" xfId="0" applyFont="1" applyFill="1" applyBorder="1" applyAlignment="1">
      <alignment vertical="center" wrapText="1"/>
    </xf>
    <xf numFmtId="0" fontId="10" fillId="2" borderId="50" xfId="0" applyFont="1" applyFill="1" applyBorder="1" applyAlignment="1">
      <alignment vertical="center" wrapText="1"/>
    </xf>
    <xf numFmtId="0" fontId="5" fillId="6" borderId="1"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2"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30" xfId="0" applyFont="1" applyFill="1" applyBorder="1" applyAlignment="1">
      <alignment horizontal="center" vertical="center"/>
    </xf>
    <xf numFmtId="0" fontId="5" fillId="6" borderId="49"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47"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21" fillId="0" borderId="51"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20" xfId="0" applyFont="1" applyFill="1" applyBorder="1" applyAlignment="1">
      <alignment horizontal="justify" vertical="center" wrapText="1"/>
    </xf>
    <xf numFmtId="0" fontId="21" fillId="0" borderId="52" xfId="0" applyFont="1" applyFill="1" applyBorder="1" applyAlignment="1">
      <alignment horizontal="justify" vertical="center" wrapText="1"/>
    </xf>
    <xf numFmtId="0" fontId="21" fillId="0" borderId="35" xfId="0" applyFont="1" applyFill="1" applyBorder="1" applyAlignment="1">
      <alignment horizontal="justify" vertical="center" wrapText="1"/>
    </xf>
    <xf numFmtId="0" fontId="21" fillId="0" borderId="21" xfId="0" applyFont="1" applyFill="1" applyBorder="1" applyAlignment="1">
      <alignment horizontal="justify" vertical="center" wrapText="1"/>
    </xf>
    <xf numFmtId="0" fontId="21" fillId="2" borderId="51" xfId="0" applyFont="1" applyFill="1" applyBorder="1" applyAlignment="1">
      <alignment horizontal="justify" vertical="center" wrapText="1"/>
    </xf>
    <xf numFmtId="0" fontId="21" fillId="2" borderId="10" xfId="0" applyFont="1" applyFill="1" applyBorder="1" applyAlignment="1">
      <alignment horizontal="justify" vertical="center" wrapText="1"/>
    </xf>
    <xf numFmtId="0" fontId="21" fillId="2" borderId="20" xfId="0" applyFont="1" applyFill="1" applyBorder="1" applyAlignment="1">
      <alignment horizontal="justify" vertical="center" wrapText="1"/>
    </xf>
    <xf numFmtId="0" fontId="21" fillId="2" borderId="51"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0" fillId="0" borderId="39" xfId="0" applyFill="1" applyBorder="1" applyAlignment="1">
      <alignment horizontal="center"/>
    </xf>
    <xf numFmtId="0" fontId="0" fillId="0" borderId="1" xfId="0" applyFill="1" applyBorder="1" applyAlignment="1">
      <alignment horizontal="center"/>
    </xf>
    <xf numFmtId="0" fontId="0" fillId="0" borderId="47" xfId="0" applyFill="1" applyBorder="1" applyAlignment="1">
      <alignment horizontal="center"/>
    </xf>
    <xf numFmtId="0" fontId="0" fillId="0" borderId="3" xfId="0" applyFill="1" applyBorder="1" applyAlignment="1">
      <alignment horizontal="center"/>
    </xf>
    <xf numFmtId="0" fontId="0" fillId="0" borderId="48" xfId="0" applyFill="1" applyBorder="1" applyAlignment="1">
      <alignment horizontal="center"/>
    </xf>
    <xf numFmtId="0" fontId="0" fillId="0" borderId="2" xfId="0" applyFill="1" applyBorder="1" applyAlignment="1">
      <alignment horizontal="center"/>
    </xf>
    <xf numFmtId="0" fontId="9" fillId="6" borderId="30"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9" fillId="6" borderId="54"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 xfId="0" applyFont="1" applyFill="1" applyBorder="1" applyAlignment="1">
      <alignment horizontal="center"/>
    </xf>
    <xf numFmtId="0" fontId="5" fillId="6" borderId="34" xfId="0" applyFont="1" applyFill="1" applyBorder="1" applyAlignment="1">
      <alignment horizontal="center" vertical="center"/>
    </xf>
    <xf numFmtId="0" fontId="5" fillId="6" borderId="53" xfId="0" applyFont="1" applyFill="1" applyBorder="1" applyAlignment="1">
      <alignment horizontal="center" vertical="center"/>
    </xf>
    <xf numFmtId="0" fontId="5" fillId="6" borderId="18" xfId="0" applyFont="1" applyFill="1" applyBorder="1" applyAlignment="1">
      <alignment horizontal="center" vertical="center"/>
    </xf>
    <xf numFmtId="0" fontId="21" fillId="0" borderId="29" xfId="0" applyFont="1" applyFill="1" applyBorder="1" applyAlignment="1">
      <alignment horizontal="justify" vertical="center" wrapText="1"/>
    </xf>
    <xf numFmtId="0" fontId="21" fillId="0" borderId="31" xfId="0" applyFont="1" applyFill="1" applyBorder="1" applyAlignment="1">
      <alignment horizontal="justify" vertical="center" wrapText="1"/>
    </xf>
    <xf numFmtId="0" fontId="21" fillId="0" borderId="19" xfId="0" applyFont="1" applyFill="1" applyBorder="1" applyAlignment="1">
      <alignment horizontal="justify" vertical="center" wrapText="1"/>
    </xf>
    <xf numFmtId="0" fontId="18" fillId="0" borderId="0" xfId="0" applyFont="1" applyFill="1" applyAlignment="1">
      <alignment horizontal="right" vertical="center"/>
    </xf>
    <xf numFmtId="0" fontId="10" fillId="0" borderId="39"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21" fillId="0" borderId="3" xfId="0" applyFont="1" applyFill="1" applyBorder="1" applyAlignment="1">
      <alignment horizontal="justify" vertical="center"/>
    </xf>
    <xf numFmtId="0" fontId="21" fillId="0" borderId="4" xfId="0" applyFont="1" applyFill="1" applyBorder="1" applyAlignment="1">
      <alignment horizontal="justify" vertical="center"/>
    </xf>
    <xf numFmtId="0" fontId="4" fillId="6" borderId="7"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37"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0" fontId="5" fillId="0" borderId="3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justify" vertical="center" wrapText="1"/>
    </xf>
    <xf numFmtId="0" fontId="3" fillId="0" borderId="4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1" fillId="0" borderId="39" xfId="0" applyFont="1" applyFill="1" applyBorder="1" applyAlignment="1">
      <alignment horizontal="justify" vertical="center" wrapText="1"/>
    </xf>
    <xf numFmtId="0" fontId="1" fillId="0" borderId="47" xfId="0" applyFont="1" applyFill="1" applyBorder="1" applyAlignment="1">
      <alignment horizontal="justify" vertical="center" wrapText="1"/>
    </xf>
    <xf numFmtId="0" fontId="1" fillId="0" borderId="48" xfId="0" applyFont="1" applyFill="1" applyBorder="1" applyAlignment="1">
      <alignment horizontal="justify" vertical="center" wrapText="1"/>
    </xf>
    <xf numFmtId="0" fontId="1" fillId="0" borderId="5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3" fillId="0" borderId="23" xfId="0" applyFont="1" applyFill="1" applyBorder="1" applyAlignment="1">
      <alignment horizontal="center" vertical="center" wrapText="1"/>
    </xf>
    <xf numFmtId="9" fontId="3" fillId="0" borderId="26" xfId="40" applyFont="1" applyFill="1" applyBorder="1" applyAlignment="1">
      <alignment horizontal="center" vertical="center" wrapText="1"/>
    </xf>
    <xf numFmtId="9" fontId="3" fillId="0" borderId="23" xfId="4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1" fillId="0" borderId="63" xfId="35" applyFont="1" applyFill="1" applyBorder="1" applyAlignment="1">
      <alignment horizontal="justify" vertical="center" wrapText="1"/>
      <protection/>
    </xf>
    <xf numFmtId="0" fontId="11" fillId="0" borderId="43" xfId="35" applyFont="1" applyFill="1" applyBorder="1" applyAlignment="1">
      <alignment horizontal="justify" vertical="center" wrapText="1"/>
      <protection/>
    </xf>
    <xf numFmtId="0" fontId="11" fillId="0" borderId="64" xfId="35" applyFont="1" applyFill="1" applyBorder="1" applyAlignment="1">
      <alignment horizontal="justify" vertical="center" wrapText="1"/>
      <protection/>
    </xf>
    <xf numFmtId="0" fontId="11" fillId="0" borderId="48" xfId="35" applyFont="1" applyFill="1" applyBorder="1" applyAlignment="1">
      <alignment horizontal="justify" vertical="center" wrapText="1"/>
      <protection/>
    </xf>
    <xf numFmtId="0" fontId="14" fillId="4" borderId="34" xfId="35" applyFont="1" applyFill="1" applyBorder="1" applyAlignment="1">
      <alignment horizontal="center" vertical="center" wrapText="1"/>
      <protection/>
    </xf>
    <xf numFmtId="0" fontId="14" fillId="4" borderId="18" xfId="35" applyFont="1" applyFill="1" applyBorder="1" applyAlignment="1">
      <alignment horizontal="center" vertical="center" wrapText="1"/>
      <protection/>
    </xf>
    <xf numFmtId="0" fontId="3" fillId="4" borderId="1" xfId="35" applyFont="1" applyFill="1" applyBorder="1" applyAlignment="1">
      <alignment horizontal="center" vertical="center" wrapText="1"/>
      <protection/>
    </xf>
    <xf numFmtId="0" fontId="3" fillId="4" borderId="32" xfId="35" applyFont="1" applyFill="1" applyBorder="1" applyAlignment="1">
      <alignment horizontal="center" vertical="center" wrapText="1"/>
      <protection/>
    </xf>
    <xf numFmtId="0" fontId="3" fillId="4" borderId="19" xfId="35" applyFont="1" applyFill="1" applyBorder="1" applyAlignment="1">
      <alignment horizontal="center" vertical="center" wrapText="1"/>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10" fontId="16" fillId="0" borderId="15" xfId="0" applyNumberFormat="1" applyFont="1" applyFill="1" applyBorder="1" applyAlignment="1" applyProtection="1">
      <alignment horizontal="center" vertical="center" wrapText="1"/>
      <protection locked="0"/>
    </xf>
    <xf numFmtId="10" fontId="16" fillId="0" borderId="17" xfId="0" applyNumberFormat="1" applyFont="1" applyFill="1" applyBorder="1" applyAlignment="1" applyProtection="1">
      <alignment horizontal="center" vertical="center" wrapText="1"/>
      <protection locked="0"/>
    </xf>
    <xf numFmtId="0" fontId="11" fillId="2" borderId="54" xfId="35" applyFont="1" applyFill="1" applyBorder="1" applyAlignment="1">
      <alignment horizontal="justify" vertical="center" wrapText="1"/>
      <protection/>
    </xf>
    <xf numFmtId="0" fontId="11" fillId="2" borderId="43" xfId="35" applyFont="1" applyFill="1" applyBorder="1" applyAlignment="1">
      <alignment horizontal="justify" vertical="center" wrapText="1"/>
      <protection/>
    </xf>
    <xf numFmtId="0" fontId="11" fillId="0" borderId="41" xfId="35" applyFont="1" applyFill="1" applyBorder="1" applyAlignment="1">
      <alignment horizontal="center" vertical="center" wrapText="1"/>
      <protection/>
    </xf>
    <xf numFmtId="0" fontId="11" fillId="0" borderId="26" xfId="35" applyFont="1" applyFill="1" applyBorder="1" applyAlignment="1">
      <alignment horizontal="center" vertical="center" wrapText="1"/>
      <protection/>
    </xf>
    <xf numFmtId="0" fontId="11" fillId="0" borderId="39" xfId="35" applyFont="1" applyFill="1" applyBorder="1" applyAlignment="1">
      <alignment horizontal="justify" vertical="center" wrapText="1"/>
      <protection/>
    </xf>
    <xf numFmtId="0" fontId="1" fillId="0" borderId="39" xfId="35" applyBorder="1">
      <alignment/>
      <protection/>
    </xf>
    <xf numFmtId="0" fontId="1" fillId="0" borderId="1" xfId="35" applyBorder="1">
      <alignment/>
      <protection/>
    </xf>
    <xf numFmtId="0" fontId="1" fillId="0" borderId="47" xfId="35" applyBorder="1">
      <alignment/>
      <protection/>
    </xf>
    <xf numFmtId="0" fontId="1" fillId="0" borderId="3" xfId="35" applyBorder="1">
      <alignment/>
      <protection/>
    </xf>
    <xf numFmtId="0" fontId="1" fillId="0" borderId="48" xfId="35" applyBorder="1">
      <alignment/>
      <protection/>
    </xf>
    <xf numFmtId="0" fontId="1" fillId="0" borderId="2" xfId="35" applyBorder="1">
      <alignment/>
      <protection/>
    </xf>
    <xf numFmtId="0" fontId="20" fillId="4" borderId="1"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31"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27" xfId="0" applyFont="1" applyFill="1" applyBorder="1" applyAlignment="1">
      <alignment horizontal="center" vertical="center" wrapText="1"/>
    </xf>
    <xf numFmtId="0" fontId="3" fillId="4" borderId="44" xfId="35" applyFont="1" applyFill="1" applyBorder="1" applyAlignment="1">
      <alignment horizontal="center" vertical="center" wrapText="1"/>
      <protection/>
    </xf>
    <xf numFmtId="0" fontId="3" fillId="4" borderId="7" xfId="35" applyFont="1" applyFill="1" applyBorder="1" applyAlignment="1">
      <alignment horizontal="center" vertical="center" wrapText="1"/>
      <protection/>
    </xf>
    <xf numFmtId="0" fontId="3" fillId="4" borderId="4" xfId="35" applyFont="1" applyFill="1" applyBorder="1" applyAlignment="1">
      <alignment horizontal="center" vertical="center" wrapText="1"/>
      <protection/>
    </xf>
    <xf numFmtId="0" fontId="3" fillId="4" borderId="51" xfId="35" applyFont="1" applyFill="1" applyBorder="1" applyAlignment="1">
      <alignment horizontal="center" vertical="center" wrapText="1"/>
      <protection/>
    </xf>
    <xf numFmtId="0" fontId="3" fillId="4" borderId="10" xfId="35" applyFont="1" applyFill="1" applyBorder="1" applyAlignment="1">
      <alignment horizontal="center" vertical="center" wrapText="1"/>
      <protection/>
    </xf>
    <xf numFmtId="0" fontId="11" fillId="0" borderId="57" xfId="35" applyFont="1" applyFill="1" applyBorder="1" applyAlignment="1">
      <alignment horizontal="justify" vertical="center" wrapText="1"/>
      <protection/>
    </xf>
    <xf numFmtId="0" fontId="14" fillId="0" borderId="4" xfId="0" applyFont="1" applyBorder="1" applyAlignment="1" applyProtection="1">
      <alignment horizontal="center" vertical="center" wrapText="1"/>
      <protection locked="0"/>
    </xf>
    <xf numFmtId="0" fontId="11" fillId="0" borderId="15" xfId="35" applyFont="1" applyFill="1" applyBorder="1" applyAlignment="1">
      <alignment horizontal="justify" vertical="center" wrapText="1"/>
      <protection/>
    </xf>
    <xf numFmtId="0" fontId="11" fillId="0" borderId="17" xfId="35" applyFont="1" applyFill="1" applyBorder="1" applyAlignment="1">
      <alignment horizontal="justify" vertical="center" wrapText="1"/>
      <protection/>
    </xf>
    <xf numFmtId="0" fontId="14" fillId="0" borderId="18"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1" fillId="0" borderId="54" xfId="35" applyFont="1" applyFill="1" applyBorder="1" applyAlignment="1">
      <alignment horizontal="justify" vertical="center" wrapText="1"/>
      <protection/>
    </xf>
    <xf numFmtId="0" fontId="11" fillId="2" borderId="65" xfId="35" applyFont="1" applyFill="1" applyBorder="1" applyAlignment="1">
      <alignment horizontal="center" vertical="center" wrapText="1"/>
      <protection/>
    </xf>
    <xf numFmtId="0" fontId="11" fillId="2" borderId="8" xfId="35" applyFont="1" applyFill="1" applyBorder="1" applyAlignment="1">
      <alignment horizontal="center" vertical="center" wrapText="1"/>
      <protection/>
    </xf>
    <xf numFmtId="10" fontId="15" fillId="0" borderId="41" xfId="0" applyNumberFormat="1" applyFont="1" applyFill="1" applyBorder="1" applyAlignment="1" applyProtection="1">
      <alignment horizontal="center" vertical="center" wrapText="1"/>
      <protection locked="0"/>
    </xf>
    <xf numFmtId="10" fontId="15" fillId="0" borderId="26" xfId="0" applyNumberFormat="1" applyFont="1" applyFill="1" applyBorder="1" applyAlignment="1" applyProtection="1">
      <alignment horizontal="center" vertical="center" wrapText="1"/>
      <protection locked="0"/>
    </xf>
    <xf numFmtId="0" fontId="11" fillId="0" borderId="65" xfId="35" applyFont="1" applyFill="1" applyBorder="1" applyAlignment="1">
      <alignment horizontal="center" vertical="center" wrapText="1"/>
      <protection/>
    </xf>
    <xf numFmtId="0" fontId="11" fillId="0" borderId="8" xfId="35" applyFont="1" applyFill="1" applyBorder="1" applyAlignment="1">
      <alignment horizontal="center" vertical="center" wrapText="1"/>
      <protection/>
    </xf>
    <xf numFmtId="0" fontId="11" fillId="0" borderId="11" xfId="35" applyFont="1" applyFill="1" applyBorder="1" applyAlignment="1">
      <alignment horizontal="center" vertical="center" wrapText="1"/>
      <protection/>
    </xf>
    <xf numFmtId="0" fontId="14" fillId="0" borderId="9" xfId="0" applyFont="1" applyBorder="1" applyAlignment="1" applyProtection="1">
      <alignment horizontal="center" vertical="center" wrapText="1"/>
      <protection locked="0"/>
    </xf>
    <xf numFmtId="10" fontId="16" fillId="0" borderId="40" xfId="0" applyNumberFormat="1" applyFont="1" applyFill="1" applyBorder="1" applyAlignment="1" applyProtection="1">
      <alignment horizontal="center" vertical="center" wrapText="1"/>
      <protection locked="0"/>
    </xf>
    <xf numFmtId="0" fontId="11" fillId="0" borderId="3" xfId="35" applyFont="1" applyFill="1" applyBorder="1" applyAlignment="1">
      <alignment horizontal="justify" vertical="center" wrapText="1"/>
      <protection/>
    </xf>
    <xf numFmtId="0" fontId="11" fillId="0" borderId="43" xfId="35" applyFont="1" applyFill="1" applyBorder="1" applyAlignment="1">
      <alignment horizontal="justify" vertical="center"/>
      <protection/>
    </xf>
    <xf numFmtId="0" fontId="11" fillId="0" borderId="41" xfId="35" applyFont="1" applyFill="1" applyBorder="1" applyAlignment="1">
      <alignment vertical="center" wrapText="1"/>
      <protection/>
    </xf>
    <xf numFmtId="0" fontId="11" fillId="0" borderId="23" xfId="35" applyFont="1" applyFill="1" applyBorder="1" applyAlignment="1">
      <alignment vertical="center" wrapText="1"/>
      <protection/>
    </xf>
    <xf numFmtId="0" fontId="11" fillId="0" borderId="66" xfId="35" applyFont="1" applyFill="1" applyBorder="1" applyAlignment="1">
      <alignment horizontal="justify" vertical="center" wrapText="1"/>
      <protection/>
    </xf>
    <xf numFmtId="10" fontId="15" fillId="0" borderId="23" xfId="0" applyNumberFormat="1" applyFont="1" applyFill="1" applyBorder="1" applyAlignment="1" applyProtection="1">
      <alignment horizontal="center" vertical="center" wrapText="1"/>
      <protection locked="0"/>
    </xf>
    <xf numFmtId="0" fontId="11" fillId="2" borderId="39" xfId="35" applyFont="1" applyFill="1" applyBorder="1" applyAlignment="1">
      <alignment horizontal="justify" vertical="center" wrapText="1"/>
      <protection/>
    </xf>
    <xf numFmtId="0" fontId="11" fillId="2" borderId="48" xfId="35" applyFont="1" applyFill="1" applyBorder="1" applyAlignment="1">
      <alignment horizontal="justify" vertical="center" wrapText="1"/>
      <protection/>
    </xf>
    <xf numFmtId="10" fontId="16" fillId="0" borderId="67" xfId="0" applyNumberFormat="1" applyFont="1" applyFill="1" applyBorder="1" applyAlignment="1" applyProtection="1">
      <alignment horizontal="center" vertical="center" wrapText="1"/>
      <protection locked="0"/>
    </xf>
    <xf numFmtId="10" fontId="16" fillId="0" borderId="68" xfId="0" applyNumberFormat="1" applyFont="1" applyFill="1" applyBorder="1" applyAlignment="1" applyProtection="1">
      <alignment horizontal="center" vertical="center" wrapText="1"/>
      <protection locked="0"/>
    </xf>
    <xf numFmtId="0" fontId="11" fillId="0" borderId="55" xfId="35" applyFont="1" applyFill="1" applyBorder="1" applyAlignment="1">
      <alignment horizontal="center" vertical="center" wrapText="1"/>
      <protection/>
    </xf>
    <xf numFmtId="0" fontId="11" fillId="0" borderId="36" xfId="35" applyFont="1" applyFill="1" applyBorder="1" applyAlignment="1">
      <alignment horizontal="center" vertical="center" wrapText="1"/>
      <protection/>
    </xf>
    <xf numFmtId="0" fontId="11" fillId="0" borderId="56" xfId="35" applyFont="1" applyFill="1" applyBorder="1" applyAlignment="1">
      <alignment horizontal="center" vertical="center" wrapText="1"/>
      <protection/>
    </xf>
    <xf numFmtId="0" fontId="11" fillId="2" borderId="52" xfId="35" applyFont="1" applyFill="1" applyBorder="1" applyAlignment="1">
      <alignment horizontal="center" vertical="center" wrapText="1"/>
      <protection/>
    </xf>
    <xf numFmtId="0" fontId="11" fillId="2" borderId="35" xfId="35" applyFont="1" applyFill="1" applyBorder="1" applyAlignment="1">
      <alignment horizontal="center" vertical="center" wrapText="1"/>
      <protection/>
    </xf>
    <xf numFmtId="0" fontId="11" fillId="2" borderId="21" xfId="35" applyFont="1" applyFill="1" applyBorder="1" applyAlignment="1">
      <alignment horizontal="center" vertical="center" wrapText="1"/>
      <protection/>
    </xf>
    <xf numFmtId="0" fontId="11" fillId="0" borderId="15" xfId="35" applyFont="1" applyFill="1" applyBorder="1" applyAlignment="1">
      <alignment horizontal="justify" vertical="top" wrapText="1"/>
      <protection/>
    </xf>
    <xf numFmtId="0" fontId="11" fillId="0" borderId="17" xfId="35" applyFont="1" applyFill="1" applyBorder="1" applyAlignment="1">
      <alignment horizontal="justify" vertical="top" wrapText="1"/>
      <protection/>
    </xf>
    <xf numFmtId="10" fontId="16" fillId="0" borderId="41" xfId="0" applyNumberFormat="1" applyFont="1" applyFill="1" applyBorder="1" applyAlignment="1" applyProtection="1">
      <alignment horizontal="left" vertical="center" wrapText="1"/>
      <protection locked="0"/>
    </xf>
    <xf numFmtId="10" fontId="16" fillId="0" borderId="23" xfId="0" applyNumberFormat="1" applyFont="1" applyFill="1" applyBorder="1" applyAlignment="1" applyProtection="1">
      <alignment horizontal="left" vertical="center" wrapText="1"/>
      <protection locked="0"/>
    </xf>
    <xf numFmtId="0" fontId="3" fillId="4" borderId="56" xfId="35" applyFont="1" applyFill="1" applyBorder="1" applyAlignment="1">
      <alignment horizontal="center" vertical="center" wrapText="1"/>
      <protection/>
    </xf>
    <xf numFmtId="0" fontId="3" fillId="4" borderId="20" xfId="35" applyFont="1" applyFill="1" applyBorder="1" applyAlignment="1">
      <alignment horizontal="center" vertical="center" wrapText="1"/>
      <protection/>
    </xf>
    <xf numFmtId="0" fontId="11" fillId="0" borderId="40" xfId="35" applyFont="1" applyFill="1" applyBorder="1" applyAlignment="1">
      <alignment horizontal="justify" vertical="top" wrapText="1"/>
      <protection/>
    </xf>
    <xf numFmtId="0" fontId="11" fillId="0" borderId="23" xfId="35" applyFont="1" applyFill="1" applyBorder="1" applyAlignment="1">
      <alignment horizontal="center" vertical="center" wrapText="1"/>
      <protection/>
    </xf>
    <xf numFmtId="0" fontId="14" fillId="0" borderId="51"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10" fontId="16" fillId="0" borderId="41" xfId="0" applyNumberFormat="1" applyFont="1" applyFill="1" applyBorder="1" applyAlignment="1" applyProtection="1">
      <alignment horizontal="center" vertical="center" wrapText="1"/>
      <protection locked="0"/>
    </xf>
    <xf numFmtId="10" fontId="16" fillId="0" borderId="23" xfId="0" applyNumberFormat="1" applyFont="1" applyFill="1" applyBorder="1" applyAlignment="1" applyProtection="1">
      <alignment horizontal="center" vertical="center" wrapText="1"/>
      <protection locked="0"/>
    </xf>
    <xf numFmtId="0" fontId="11" fillId="2" borderId="64" xfId="35" applyFont="1" applyFill="1" applyBorder="1" applyAlignment="1">
      <alignment horizontal="justify" vertical="center" wrapText="1"/>
      <protection/>
    </xf>
    <xf numFmtId="10" fontId="16" fillId="0" borderId="26" xfId="0" applyNumberFormat="1" applyFont="1" applyFill="1" applyBorder="1" applyAlignment="1" applyProtection="1">
      <alignment horizontal="left" vertical="center" wrapText="1"/>
      <protection locked="0"/>
    </xf>
    <xf numFmtId="0" fontId="11" fillId="0" borderId="15" xfId="35" applyFont="1" applyFill="1" applyBorder="1" applyAlignment="1">
      <alignment horizontal="center" vertical="center" wrapText="1"/>
      <protection/>
    </xf>
    <xf numFmtId="0" fontId="11" fillId="0" borderId="17" xfId="35" applyFont="1" applyFill="1" applyBorder="1" applyAlignment="1">
      <alignment horizontal="center" vertical="center" wrapText="1"/>
      <protection/>
    </xf>
    <xf numFmtId="0" fontId="11" fillId="0" borderId="54" xfId="35" applyFont="1" applyFill="1" applyBorder="1" applyAlignment="1">
      <alignment horizontal="justify" vertical="top" wrapText="1"/>
      <protection/>
    </xf>
    <xf numFmtId="0" fontId="11" fillId="0" borderId="43" xfId="35" applyFont="1" applyFill="1" applyBorder="1" applyAlignment="1">
      <alignment horizontal="justify" vertical="top"/>
      <protection/>
    </xf>
    <xf numFmtId="0" fontId="11" fillId="0" borderId="41" xfId="35" applyFont="1" applyFill="1" applyBorder="1" applyAlignment="1">
      <alignment horizontal="justify" vertical="center" wrapText="1"/>
      <protection/>
    </xf>
    <xf numFmtId="0" fontId="11" fillId="0" borderId="23" xfId="35" applyFont="1" applyFill="1" applyBorder="1" applyAlignment="1">
      <alignment horizontal="justify" vertical="center" wrapText="1"/>
      <protection/>
    </xf>
    <xf numFmtId="0" fontId="11" fillId="0" borderId="69" xfId="35" applyFont="1" applyFill="1" applyBorder="1" applyAlignment="1">
      <alignment horizontal="center" vertical="center" wrapText="1"/>
      <protection/>
    </xf>
    <xf numFmtId="0" fontId="10" fillId="0" borderId="0" xfId="38" applyFont="1" applyAlignment="1">
      <alignment horizontal="right"/>
      <protection/>
    </xf>
    <xf numFmtId="0" fontId="26" fillId="2" borderId="9"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1" fontId="26" fillId="2" borderId="9" xfId="0" applyNumberFormat="1"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1" fontId="26" fillId="2" borderId="2" xfId="0" applyNumberFormat="1" applyFont="1" applyFill="1" applyBorder="1" applyAlignment="1">
      <alignment horizontal="center" vertical="center" wrapText="1"/>
    </xf>
    <xf numFmtId="0" fontId="30" fillId="6" borderId="28" xfId="38" applyFont="1" applyFill="1" applyBorder="1" applyAlignment="1">
      <alignment horizontal="center" vertical="center" wrapText="1"/>
      <protection/>
    </xf>
    <xf numFmtId="0" fontId="30" fillId="6" borderId="42" xfId="38" applyFont="1" applyFill="1" applyBorder="1" applyAlignment="1">
      <alignment horizontal="center" vertical="center" wrapText="1"/>
      <protection/>
    </xf>
    <xf numFmtId="0" fontId="30" fillId="6" borderId="30" xfId="38" applyFont="1" applyFill="1" applyBorder="1" applyAlignment="1">
      <alignment horizontal="center" vertical="center" wrapText="1"/>
      <protection/>
    </xf>
    <xf numFmtId="0" fontId="30" fillId="6" borderId="49" xfId="38" applyFont="1" applyFill="1" applyBorder="1" applyAlignment="1">
      <alignment horizontal="center" vertical="center" wrapText="1"/>
      <protection/>
    </xf>
    <xf numFmtId="1" fontId="26" fillId="2" borderId="1" xfId="0" applyNumberFormat="1" applyFont="1" applyFill="1" applyBorder="1" applyAlignment="1">
      <alignment horizontal="center" vertical="center" wrapText="1"/>
    </xf>
    <xf numFmtId="0" fontId="14" fillId="6" borderId="44" xfId="38" applyFont="1" applyFill="1" applyBorder="1" applyAlignment="1">
      <alignment horizontal="center" vertical="center" wrapText="1"/>
      <protection/>
    </xf>
    <xf numFmtId="0" fontId="14" fillId="6" borderId="0" xfId="38" applyFont="1" applyFill="1" applyBorder="1" applyAlignment="1">
      <alignment horizontal="center" vertical="center" wrapText="1"/>
      <protection/>
    </xf>
    <xf numFmtId="0" fontId="14" fillId="6" borderId="8" xfId="38" applyFont="1" applyFill="1" applyBorder="1" applyAlignment="1">
      <alignment horizontal="center" vertical="center" wrapText="1"/>
      <protection/>
    </xf>
    <xf numFmtId="0" fontId="14" fillId="6" borderId="7" xfId="38" applyFont="1" applyFill="1" applyBorder="1" applyAlignment="1">
      <alignment horizontal="center" vertical="center" wrapText="1"/>
      <protection/>
    </xf>
    <xf numFmtId="0" fontId="14" fillId="6" borderId="5" xfId="38" applyFont="1" applyFill="1" applyBorder="1" applyAlignment="1">
      <alignment horizontal="center" vertical="center" wrapText="1"/>
      <protection/>
    </xf>
    <xf numFmtId="0" fontId="14" fillId="6" borderId="6" xfId="38" applyFont="1" applyFill="1" applyBorder="1" applyAlignment="1">
      <alignment horizontal="center" vertical="center" wrapText="1"/>
      <protection/>
    </xf>
    <xf numFmtId="0" fontId="14" fillId="6" borderId="11" xfId="38" applyFont="1" applyFill="1" applyBorder="1" applyAlignment="1">
      <alignment horizontal="center" vertical="center" wrapText="1"/>
      <protection/>
    </xf>
    <xf numFmtId="0" fontId="3" fillId="6" borderId="6" xfId="38" applyFont="1" applyFill="1" applyBorder="1" applyAlignment="1">
      <alignment horizontal="right"/>
      <protection/>
    </xf>
    <xf numFmtId="0" fontId="19" fillId="0" borderId="7" xfId="38" applyFont="1" applyFill="1" applyBorder="1" applyAlignment="1">
      <alignment horizontal="center" vertical="center" wrapText="1"/>
      <protection/>
    </xf>
    <xf numFmtId="0" fontId="19" fillId="0" borderId="64" xfId="38" applyFont="1" applyFill="1" applyBorder="1" applyAlignment="1">
      <alignment horizontal="center" vertical="center" wrapText="1"/>
      <protection/>
    </xf>
    <xf numFmtId="0" fontId="19" fillId="0" borderId="47" xfId="38" applyFont="1" applyFill="1" applyBorder="1" applyAlignment="1">
      <alignment horizontal="center" vertical="center" wrapText="1"/>
      <protection/>
    </xf>
    <xf numFmtId="0" fontId="19" fillId="0" borderId="48" xfId="38" applyFont="1" applyFill="1" applyBorder="1" applyAlignment="1">
      <alignment horizontal="center" vertical="center" wrapText="1"/>
      <protection/>
    </xf>
    <xf numFmtId="0" fontId="19" fillId="0" borderId="1" xfId="38" applyFont="1" applyFill="1" applyBorder="1" applyAlignment="1">
      <alignment horizontal="center" vertical="center" wrapText="1"/>
      <protection/>
    </xf>
    <xf numFmtId="0" fontId="19" fillId="0" borderId="3" xfId="38" applyFont="1" applyFill="1" applyBorder="1" applyAlignment="1">
      <alignment horizontal="center" vertical="center" wrapText="1"/>
      <protection/>
    </xf>
    <xf numFmtId="0" fontId="19" fillId="0" borderId="2" xfId="38" applyFont="1" applyFill="1" applyBorder="1" applyAlignment="1">
      <alignment horizontal="center" vertical="center" wrapText="1"/>
      <protection/>
    </xf>
    <xf numFmtId="0" fontId="19" fillId="0" borderId="9" xfId="38" applyFont="1" applyFill="1" applyBorder="1" applyAlignment="1">
      <alignment horizontal="center" vertical="center" wrapText="1"/>
      <protection/>
    </xf>
    <xf numFmtId="0" fontId="19" fillId="0" borderId="39" xfId="38" applyFont="1" applyFill="1" applyBorder="1" applyAlignment="1">
      <alignment horizontal="center" vertical="center" wrapText="1"/>
      <protection/>
    </xf>
    <xf numFmtId="0" fontId="26" fillId="2" borderId="1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1" fillId="0" borderId="44" xfId="38" applyBorder="1" applyAlignment="1">
      <alignment horizontal="center"/>
      <protection/>
    </xf>
    <xf numFmtId="0" fontId="1" fillId="0" borderId="45" xfId="38" applyBorder="1" applyAlignment="1">
      <alignment horizontal="center"/>
      <protection/>
    </xf>
    <xf numFmtId="0" fontId="1" fillId="0" borderId="46" xfId="38" applyBorder="1" applyAlignment="1">
      <alignment horizontal="center"/>
      <protection/>
    </xf>
    <xf numFmtId="0" fontId="1" fillId="0" borderId="7" xfId="38" applyBorder="1" applyAlignment="1">
      <alignment horizontal="center"/>
      <protection/>
    </xf>
    <xf numFmtId="0" fontId="1" fillId="0" borderId="0" xfId="38" applyBorder="1" applyAlignment="1">
      <alignment horizontal="center"/>
      <protection/>
    </xf>
    <xf numFmtId="0" fontId="1" fillId="0" borderId="37" xfId="38" applyBorder="1" applyAlignment="1">
      <alignment horizontal="center"/>
      <protection/>
    </xf>
    <xf numFmtId="0" fontId="29" fillId="6" borderId="34" xfId="38" applyFont="1" applyFill="1" applyBorder="1" applyAlignment="1">
      <alignment horizontal="center" vertical="center" wrapText="1"/>
      <protection/>
    </xf>
    <xf numFmtId="0" fontId="29" fillId="6" borderId="53" xfId="38" applyFont="1" applyFill="1" applyBorder="1" applyAlignment="1">
      <alignment horizontal="center" vertical="center" wrapText="1"/>
      <protection/>
    </xf>
    <xf numFmtId="0" fontId="29" fillId="6" borderId="30" xfId="38" applyFont="1" applyFill="1" applyBorder="1" applyAlignment="1">
      <alignment horizontal="center" vertical="center" wrapText="1"/>
      <protection/>
    </xf>
    <xf numFmtId="0" fontId="29" fillId="6" borderId="49" xfId="38" applyFont="1" applyFill="1" applyBorder="1" applyAlignment="1">
      <alignment horizontal="center" vertical="center" wrapText="1"/>
      <protection/>
    </xf>
    <xf numFmtId="0" fontId="14" fillId="6" borderId="70" xfId="38" applyFont="1" applyFill="1" applyBorder="1" applyAlignment="1">
      <alignment horizontal="center" vertical="center" wrapText="1"/>
      <protection/>
    </xf>
    <xf numFmtId="0" fontId="14" fillId="6" borderId="41" xfId="38" applyFont="1" applyFill="1" applyBorder="1" applyAlignment="1">
      <alignment horizontal="center" vertical="center" wrapText="1"/>
      <protection/>
    </xf>
    <xf numFmtId="0" fontId="14" fillId="6" borderId="26" xfId="38" applyFont="1" applyFill="1" applyBorder="1" applyAlignment="1">
      <alignment horizontal="center" vertical="center" wrapText="1"/>
      <protection/>
    </xf>
    <xf numFmtId="0" fontId="9" fillId="0" borderId="0" xfId="38" applyFont="1" applyBorder="1" applyAlignment="1">
      <alignment horizontal="center" vertical="center"/>
      <protection/>
    </xf>
    <xf numFmtId="3" fontId="19" fillId="0" borderId="22" xfId="38" applyNumberFormat="1" applyFont="1" applyFill="1" applyBorder="1" applyAlignment="1">
      <alignment horizontal="center" vertical="center" wrapText="1"/>
      <protection/>
    </xf>
    <xf numFmtId="3" fontId="19" fillId="0" borderId="25" xfId="38" applyNumberFormat="1" applyFont="1" applyFill="1" applyBorder="1" applyAlignment="1">
      <alignment horizontal="center" vertical="center" wrapText="1"/>
      <protection/>
    </xf>
    <xf numFmtId="3" fontId="19" fillId="0" borderId="27" xfId="38" applyNumberFormat="1" applyFont="1" applyFill="1" applyBorder="1" applyAlignment="1">
      <alignment horizontal="center" vertical="center" wrapText="1"/>
      <protection/>
    </xf>
    <xf numFmtId="9" fontId="19" fillId="0" borderId="31" xfId="44" applyFont="1" applyFill="1" applyBorder="1" applyAlignment="1">
      <alignment horizontal="center" vertical="center" wrapText="1"/>
    </xf>
    <xf numFmtId="3" fontId="19" fillId="0" borderId="31" xfId="38" applyNumberFormat="1" applyFont="1" applyFill="1" applyBorder="1" applyAlignment="1">
      <alignment horizontal="center" vertical="center" wrapText="1"/>
      <protection/>
    </xf>
    <xf numFmtId="9" fontId="19" fillId="0" borderId="32" xfId="44" applyFont="1" applyFill="1" applyBorder="1" applyAlignment="1">
      <alignment horizontal="center" vertical="center" wrapText="1"/>
    </xf>
    <xf numFmtId="10" fontId="19" fillId="2" borderId="32" xfId="44" applyNumberFormat="1" applyFont="1" applyFill="1" applyBorder="1" applyAlignment="1">
      <alignment horizontal="center" vertical="center" wrapText="1"/>
    </xf>
    <xf numFmtId="175" fontId="19" fillId="0" borderId="21" xfId="44" applyNumberFormat="1" applyFont="1" applyFill="1" applyBorder="1" applyAlignment="1">
      <alignment horizontal="center" vertical="center" wrapText="1"/>
    </xf>
    <xf numFmtId="175" fontId="19" fillId="0" borderId="32" xfId="44" applyNumberFormat="1" applyFont="1" applyFill="1" applyBorder="1" applyAlignment="1">
      <alignment horizontal="center" vertical="center" wrapText="1"/>
    </xf>
    <xf numFmtId="175" fontId="19" fillId="0" borderId="29" xfId="44" applyNumberFormat="1" applyFont="1" applyFill="1" applyBorder="1" applyAlignment="1">
      <alignment horizontal="center" vertical="center" wrapText="1"/>
    </xf>
    <xf numFmtId="0" fontId="14" fillId="6" borderId="4" xfId="38" applyFont="1" applyFill="1" applyBorder="1" applyAlignment="1">
      <alignment horizontal="center" vertical="center" wrapText="1"/>
      <protection/>
    </xf>
    <xf numFmtId="0" fontId="14" fillId="6" borderId="34" xfId="38" applyFont="1" applyFill="1" applyBorder="1" applyAlignment="1">
      <alignment horizontal="center" vertical="center" wrapText="1"/>
      <protection/>
    </xf>
    <xf numFmtId="0" fontId="30" fillId="6" borderId="3" xfId="38" applyFont="1" applyFill="1" applyBorder="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Normal_573_2009_ Actualizado 22_12_2009" xfId="43"/>
    <cellStyle name="Porcentaje 2" xfId="44"/>
    <cellStyle name="Millares 5" xfId="45"/>
    <cellStyle name="Moneda 3 2" xfId="46"/>
    <cellStyle name="Moneda 5" xfId="47"/>
    <cellStyle name="Porcentaje 3"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1</xdr:row>
      <xdr:rowOff>333375</xdr:rowOff>
    </xdr:from>
    <xdr:to>
      <xdr:col>3</xdr:col>
      <xdr:colOff>1724025</xdr:colOff>
      <xdr:row>4</xdr:row>
      <xdr:rowOff>66675</xdr:rowOff>
    </xdr:to>
    <xdr:pic>
      <xdr:nvPicPr>
        <xdr:cNvPr id="15579" name="Picture 110"/>
        <xdr:cNvPicPr preferRelativeResize="1">
          <a:picLocks noChangeAspect="1"/>
        </xdr:cNvPicPr>
      </xdr:nvPicPr>
      <xdr:blipFill>
        <a:blip r:embed="rId1"/>
        <a:stretch>
          <a:fillRect/>
        </a:stretch>
      </xdr:blipFill>
      <xdr:spPr bwMode="auto">
        <a:xfrm>
          <a:off x="1381125" y="600075"/>
          <a:ext cx="291465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0</xdr:row>
      <xdr:rowOff>276225</xdr:rowOff>
    </xdr:from>
    <xdr:to>
      <xdr:col>3</xdr:col>
      <xdr:colOff>180975</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2476500" y="276225"/>
          <a:ext cx="1362075" cy="9810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200025</xdr:rowOff>
    </xdr:from>
    <xdr:to>
      <xdr:col>1</xdr:col>
      <xdr:colOff>323850</xdr:colOff>
      <xdr:row>1</xdr:row>
      <xdr:rowOff>314325</xdr:rowOff>
    </xdr:to>
    <xdr:pic>
      <xdr:nvPicPr>
        <xdr:cNvPr id="2" name="Imagen 2"/>
        <xdr:cNvPicPr preferRelativeResize="1">
          <a:picLocks noChangeAspect="1"/>
        </xdr:cNvPicPr>
      </xdr:nvPicPr>
      <xdr:blipFill>
        <a:blip r:embed="rId1"/>
        <a:stretch>
          <a:fillRect/>
        </a:stretch>
      </xdr:blipFill>
      <xdr:spPr bwMode="auto">
        <a:xfrm>
          <a:off x="323850" y="200025"/>
          <a:ext cx="819150" cy="533400"/>
        </a:xfrm>
        <a:prstGeom prst="rect">
          <a:avLst/>
        </a:prstGeom>
        <a:solidFill>
          <a:srgbClr val="FFFFFF"/>
        </a:solidFill>
        <a:ln w="9525">
          <a:noFill/>
        </a:ln>
      </xdr:spPr>
    </xdr:pic>
    <xdr:clientData/>
  </xdr:twoCellAnchor>
  <xdr:twoCellAnchor editAs="oneCell">
    <xdr:from>
      <xdr:col>0</xdr:col>
      <xdr:colOff>19050</xdr:colOff>
      <xdr:row>0</xdr:row>
      <xdr:rowOff>200025</xdr:rowOff>
    </xdr:from>
    <xdr:to>
      <xdr:col>1</xdr:col>
      <xdr:colOff>1038225</xdr:colOff>
      <xdr:row>2</xdr:row>
      <xdr:rowOff>171450</xdr:rowOff>
    </xdr:to>
    <xdr:pic>
      <xdr:nvPicPr>
        <xdr:cNvPr id="3" name="2 Imagen" descr="http://190.27.245.106/IsolucionSDA/GrafVinetas/logo%202016-20.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050" y="200025"/>
          <a:ext cx="183832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0</xdr:row>
      <xdr:rowOff>190500</xdr:rowOff>
    </xdr:from>
    <xdr:to>
      <xdr:col>2</xdr:col>
      <xdr:colOff>371475</xdr:colOff>
      <xdr:row>3</xdr:row>
      <xdr:rowOff>200025</xdr:rowOff>
    </xdr:to>
    <xdr:pic>
      <xdr:nvPicPr>
        <xdr:cNvPr id="2" name="Imagen 2"/>
        <xdr:cNvPicPr preferRelativeResize="1">
          <a:picLocks noChangeAspect="1"/>
        </xdr:cNvPicPr>
      </xdr:nvPicPr>
      <xdr:blipFill>
        <a:blip r:embed="rId1"/>
        <a:stretch>
          <a:fillRect/>
        </a:stretch>
      </xdr:blipFill>
      <xdr:spPr bwMode="auto">
        <a:xfrm>
          <a:off x="1714500" y="190500"/>
          <a:ext cx="962025" cy="781050"/>
        </a:xfrm>
        <a:prstGeom prst="rect">
          <a:avLst/>
        </a:prstGeom>
        <a:solidFill>
          <a:srgbClr val="FFFFFF"/>
        </a:solid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AppData\Local\Temp\Temp1_ParaPublicar%20(1).zip\ParaPublicar\103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vmlDrawing" Target="../drawings/vmlDrawing5.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view="pageBreakPreview" zoomScale="60" workbookViewId="0" topLeftCell="A13">
      <selection activeCell="G11" sqref="G11:G13"/>
    </sheetView>
  </sheetViews>
  <sheetFormatPr defaultColWidth="11.421875" defaultRowHeight="15"/>
  <cols>
    <col min="1" max="1" width="8.8515625" style="1" customWidth="1"/>
    <col min="2" max="2" width="20.8515625" style="1" customWidth="1"/>
    <col min="3" max="3" width="8.8515625" style="1" customWidth="1"/>
    <col min="4" max="4" width="27.140625" style="1" customWidth="1"/>
    <col min="5" max="5" width="7.57421875" style="1" customWidth="1"/>
    <col min="6" max="6" width="14.28125" style="1" customWidth="1"/>
    <col min="7" max="7" width="12.8515625" style="1" customWidth="1"/>
    <col min="8" max="8" width="13.28125" style="1" customWidth="1"/>
    <col min="9" max="9" width="13.57421875" style="22" bestFit="1" customWidth="1"/>
    <col min="10" max="10" width="12.7109375" style="31" customWidth="1"/>
    <col min="11" max="11" width="12.7109375" style="22" customWidth="1"/>
    <col min="12" max="12" width="19.00390625" style="32" bestFit="1" customWidth="1"/>
    <col min="13" max="13" width="12.7109375" style="31" customWidth="1"/>
    <col min="14" max="14" width="14.28125" style="31" customWidth="1"/>
    <col min="15" max="16" width="12.7109375" style="31" customWidth="1"/>
    <col min="17" max="17" width="12.7109375" style="32" customWidth="1"/>
    <col min="18" max="18" width="9.00390625" style="31" customWidth="1"/>
    <col min="19" max="21" width="12.7109375" style="31" customWidth="1"/>
    <col min="22" max="22" width="12.7109375" style="32" customWidth="1"/>
    <col min="23" max="26" width="12.7109375" style="31" customWidth="1"/>
    <col min="27" max="32" width="12.7109375" style="32" customWidth="1"/>
    <col min="33" max="33" width="12.8515625" style="1" customWidth="1"/>
    <col min="34" max="34" width="16.57421875" style="1" customWidth="1"/>
    <col min="35" max="35" width="12.8515625" style="1" customWidth="1"/>
    <col min="36" max="36" width="14.28125" style="1" customWidth="1"/>
    <col min="37" max="37" width="13.140625" style="1" customWidth="1"/>
    <col min="38" max="38" width="12.28125" style="1" customWidth="1"/>
    <col min="39" max="39" width="89.8515625" style="1" customWidth="1"/>
    <col min="40" max="43" width="69.7109375" style="1" customWidth="1"/>
    <col min="44" max="44" width="11.421875" style="1" customWidth="1"/>
    <col min="45" max="45" width="56.57421875" style="1" customWidth="1"/>
    <col min="46" max="16384" width="11.421875" style="1" customWidth="1"/>
  </cols>
  <sheetData>
    <row r="1" spans="1:43" ht="21" customHeight="1" thickBot="1">
      <c r="A1" s="4"/>
      <c r="B1" s="4"/>
      <c r="C1" s="4"/>
      <c r="D1" s="4"/>
      <c r="E1" s="4"/>
      <c r="F1" s="4"/>
      <c r="G1" s="4"/>
      <c r="H1" s="4"/>
      <c r="I1" s="21"/>
      <c r="J1" s="21"/>
      <c r="K1" s="21"/>
      <c r="L1" s="21"/>
      <c r="M1" s="21"/>
      <c r="N1" s="21"/>
      <c r="O1" s="21"/>
      <c r="P1" s="21"/>
      <c r="Q1" s="21"/>
      <c r="R1" s="21"/>
      <c r="S1" s="21"/>
      <c r="T1" s="21"/>
      <c r="U1" s="21"/>
      <c r="V1" s="21"/>
      <c r="W1" s="21"/>
      <c r="X1" s="21"/>
      <c r="Y1" s="21"/>
      <c r="Z1" s="21"/>
      <c r="AA1" s="21"/>
      <c r="AB1" s="21"/>
      <c r="AC1" s="21"/>
      <c r="AD1" s="21"/>
      <c r="AE1" s="21"/>
      <c r="AF1" s="21"/>
      <c r="AG1" s="4"/>
      <c r="AH1" s="4"/>
      <c r="AI1" s="4"/>
      <c r="AJ1" s="4"/>
      <c r="AK1" s="4"/>
      <c r="AL1" s="4"/>
      <c r="AM1" s="4"/>
      <c r="AN1" s="4"/>
      <c r="AO1" s="4"/>
      <c r="AP1" s="4"/>
      <c r="AQ1" s="4"/>
    </row>
    <row r="2" spans="1:43" ht="38.25" customHeight="1">
      <c r="A2" s="246"/>
      <c r="B2" s="247"/>
      <c r="C2" s="247"/>
      <c r="D2" s="247"/>
      <c r="E2" s="247"/>
      <c r="F2" s="248"/>
      <c r="G2" s="254" t="s">
        <v>0</v>
      </c>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5"/>
    </row>
    <row r="3" spans="1:43" ht="28.5" customHeight="1">
      <c r="A3" s="249"/>
      <c r="B3" s="250"/>
      <c r="C3" s="250"/>
      <c r="D3" s="250"/>
      <c r="E3" s="250"/>
      <c r="F3" s="251"/>
      <c r="G3" s="256" t="s">
        <v>111</v>
      </c>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7"/>
    </row>
    <row r="4" spans="1:43" ht="27.75" customHeight="1">
      <c r="A4" s="249"/>
      <c r="B4" s="250"/>
      <c r="C4" s="250"/>
      <c r="D4" s="250"/>
      <c r="E4" s="250"/>
      <c r="F4" s="251"/>
      <c r="G4" s="256" t="s">
        <v>1</v>
      </c>
      <c r="H4" s="256"/>
      <c r="I4" s="256"/>
      <c r="J4" s="256"/>
      <c r="K4" s="256"/>
      <c r="L4" s="256"/>
      <c r="M4" s="256"/>
      <c r="N4" s="256"/>
      <c r="O4" s="256"/>
      <c r="P4" s="256" t="s">
        <v>113</v>
      </c>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7"/>
    </row>
    <row r="5" spans="1:43" ht="26.25" customHeight="1">
      <c r="A5" s="249"/>
      <c r="B5" s="250"/>
      <c r="C5" s="250"/>
      <c r="D5" s="250"/>
      <c r="E5" s="250"/>
      <c r="F5" s="251"/>
      <c r="G5" s="256" t="s">
        <v>3</v>
      </c>
      <c r="H5" s="256"/>
      <c r="I5" s="256"/>
      <c r="J5" s="256"/>
      <c r="K5" s="256"/>
      <c r="L5" s="256"/>
      <c r="M5" s="256"/>
      <c r="N5" s="256"/>
      <c r="O5" s="256"/>
      <c r="P5" s="256" t="s">
        <v>114</v>
      </c>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7"/>
    </row>
    <row r="6" spans="1:43" ht="15.75">
      <c r="A6" s="66"/>
      <c r="B6" s="67"/>
      <c r="C6" s="67"/>
      <c r="D6" s="67"/>
      <c r="E6" s="67"/>
      <c r="F6" s="67"/>
      <c r="G6" s="67"/>
      <c r="H6" s="67"/>
      <c r="I6" s="68"/>
      <c r="J6" s="68"/>
      <c r="K6" s="68"/>
      <c r="L6" s="68"/>
      <c r="M6" s="68"/>
      <c r="N6" s="68"/>
      <c r="O6" s="68"/>
      <c r="P6" s="68"/>
      <c r="Q6" s="68"/>
      <c r="R6" s="68"/>
      <c r="S6" s="68"/>
      <c r="T6" s="68"/>
      <c r="U6" s="68"/>
      <c r="V6" s="68"/>
      <c r="W6" s="68"/>
      <c r="X6" s="68"/>
      <c r="Y6" s="68"/>
      <c r="Z6" s="68"/>
      <c r="AA6" s="68"/>
      <c r="AB6" s="68"/>
      <c r="AC6" s="68"/>
      <c r="AD6" s="68"/>
      <c r="AE6" s="68"/>
      <c r="AF6" s="68"/>
      <c r="AG6" s="67"/>
      <c r="AH6" s="67"/>
      <c r="AI6" s="67"/>
      <c r="AJ6" s="67"/>
      <c r="AK6" s="67"/>
      <c r="AL6" s="67"/>
      <c r="AM6" s="67"/>
      <c r="AN6" s="67"/>
      <c r="AO6" s="67"/>
      <c r="AP6" s="67"/>
      <c r="AQ6" s="69"/>
    </row>
    <row r="7" spans="1:43" ht="30" customHeight="1">
      <c r="A7" s="261" t="s">
        <v>4</v>
      </c>
      <c r="B7" s="256"/>
      <c r="C7" s="256"/>
      <c r="D7" s="256"/>
      <c r="E7" s="256"/>
      <c r="F7" s="256"/>
      <c r="G7" s="256"/>
      <c r="H7" s="256"/>
      <c r="I7" s="256"/>
      <c r="J7" s="256"/>
      <c r="K7" s="256"/>
      <c r="L7" s="256"/>
      <c r="M7" s="256"/>
      <c r="N7" s="256"/>
      <c r="O7" s="256"/>
      <c r="P7" s="264" t="s">
        <v>162</v>
      </c>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6"/>
    </row>
    <row r="8" spans="1:43" ht="30" customHeight="1" thickBot="1">
      <c r="A8" s="262" t="s">
        <v>2</v>
      </c>
      <c r="B8" s="263"/>
      <c r="C8" s="263" t="s">
        <v>2</v>
      </c>
      <c r="D8" s="263"/>
      <c r="E8" s="263"/>
      <c r="F8" s="263"/>
      <c r="G8" s="263"/>
      <c r="H8" s="263"/>
      <c r="I8" s="263"/>
      <c r="J8" s="263"/>
      <c r="K8" s="263"/>
      <c r="L8" s="263"/>
      <c r="M8" s="263"/>
      <c r="N8" s="263"/>
      <c r="O8" s="263"/>
      <c r="P8" s="258" t="s">
        <v>163</v>
      </c>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60"/>
    </row>
    <row r="9" spans="1:43" ht="36" customHeight="1" thickBot="1">
      <c r="A9" s="63"/>
      <c r="B9" s="64"/>
      <c r="C9" s="64"/>
      <c r="D9" s="64"/>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7"/>
      <c r="AH9" s="67"/>
      <c r="AI9" s="67"/>
      <c r="AJ9" s="67"/>
      <c r="AK9" s="67"/>
      <c r="AL9" s="67"/>
      <c r="AM9" s="67"/>
      <c r="AN9" s="67"/>
      <c r="AO9" s="67"/>
      <c r="AP9" s="67"/>
      <c r="AQ9" s="69"/>
    </row>
    <row r="10" spans="1:43" s="2" customFormat="1" ht="70.5" customHeight="1">
      <c r="A10" s="252" t="s">
        <v>88</v>
      </c>
      <c r="B10" s="253"/>
      <c r="C10" s="253" t="s">
        <v>91</v>
      </c>
      <c r="D10" s="253"/>
      <c r="E10" s="253" t="s">
        <v>93</v>
      </c>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t="s">
        <v>101</v>
      </c>
      <c r="AL10" s="253" t="s">
        <v>102</v>
      </c>
      <c r="AM10" s="267" t="s">
        <v>103</v>
      </c>
      <c r="AN10" s="267" t="s">
        <v>104</v>
      </c>
      <c r="AO10" s="267" t="s">
        <v>105</v>
      </c>
      <c r="AP10" s="267" t="s">
        <v>106</v>
      </c>
      <c r="AQ10" s="273" t="s">
        <v>107</v>
      </c>
    </row>
    <row r="11" spans="1:43" s="3" customFormat="1" ht="45.75" customHeight="1">
      <c r="A11" s="279" t="s">
        <v>89</v>
      </c>
      <c r="B11" s="271" t="s">
        <v>90</v>
      </c>
      <c r="C11" s="271" t="s">
        <v>71</v>
      </c>
      <c r="D11" s="271" t="s">
        <v>92</v>
      </c>
      <c r="E11" s="271" t="s">
        <v>94</v>
      </c>
      <c r="F11" s="271" t="s">
        <v>95</v>
      </c>
      <c r="G11" s="271" t="s">
        <v>96</v>
      </c>
      <c r="H11" s="271" t="s">
        <v>97</v>
      </c>
      <c r="I11" s="271" t="s">
        <v>98</v>
      </c>
      <c r="J11" s="276" t="s">
        <v>99</v>
      </c>
      <c r="K11" s="277"/>
      <c r="L11" s="277"/>
      <c r="M11" s="277"/>
      <c r="N11" s="277"/>
      <c r="O11" s="277"/>
      <c r="P11" s="277"/>
      <c r="Q11" s="277"/>
      <c r="R11" s="277"/>
      <c r="S11" s="277"/>
      <c r="T11" s="277"/>
      <c r="U11" s="277"/>
      <c r="V11" s="277"/>
      <c r="W11" s="277"/>
      <c r="X11" s="277"/>
      <c r="Y11" s="277"/>
      <c r="Z11" s="277"/>
      <c r="AA11" s="277"/>
      <c r="AB11" s="277"/>
      <c r="AC11" s="277"/>
      <c r="AD11" s="277"/>
      <c r="AE11" s="277"/>
      <c r="AF11" s="278"/>
      <c r="AG11" s="270" t="s">
        <v>100</v>
      </c>
      <c r="AH11" s="270"/>
      <c r="AI11" s="270"/>
      <c r="AJ11" s="270"/>
      <c r="AK11" s="271"/>
      <c r="AL11" s="271"/>
      <c r="AM11" s="268"/>
      <c r="AN11" s="268"/>
      <c r="AO11" s="268"/>
      <c r="AP11" s="268"/>
      <c r="AQ11" s="274"/>
    </row>
    <row r="12" spans="1:43" s="3" customFormat="1" ht="51" customHeight="1">
      <c r="A12" s="279"/>
      <c r="B12" s="271"/>
      <c r="C12" s="271"/>
      <c r="D12" s="271"/>
      <c r="E12" s="271"/>
      <c r="F12" s="271"/>
      <c r="G12" s="271"/>
      <c r="H12" s="271"/>
      <c r="I12" s="271"/>
      <c r="J12" s="270">
        <v>2016</v>
      </c>
      <c r="K12" s="270"/>
      <c r="L12" s="270"/>
      <c r="M12" s="270">
        <v>2017</v>
      </c>
      <c r="N12" s="270"/>
      <c r="O12" s="270"/>
      <c r="P12" s="270"/>
      <c r="Q12" s="270"/>
      <c r="R12" s="270">
        <v>2018</v>
      </c>
      <c r="S12" s="270"/>
      <c r="T12" s="270"/>
      <c r="U12" s="270"/>
      <c r="V12" s="270"/>
      <c r="W12" s="270">
        <v>2019</v>
      </c>
      <c r="X12" s="270"/>
      <c r="Y12" s="270"/>
      <c r="Z12" s="270"/>
      <c r="AA12" s="270"/>
      <c r="AB12" s="270">
        <v>2020</v>
      </c>
      <c r="AC12" s="270"/>
      <c r="AD12" s="270"/>
      <c r="AE12" s="270"/>
      <c r="AF12" s="270"/>
      <c r="AG12" s="271" t="s">
        <v>5</v>
      </c>
      <c r="AH12" s="271" t="s">
        <v>6</v>
      </c>
      <c r="AI12" s="271" t="s">
        <v>7</v>
      </c>
      <c r="AJ12" s="271" t="s">
        <v>8</v>
      </c>
      <c r="AK12" s="271"/>
      <c r="AL12" s="271"/>
      <c r="AM12" s="268"/>
      <c r="AN12" s="268"/>
      <c r="AO12" s="268"/>
      <c r="AP12" s="268"/>
      <c r="AQ12" s="274"/>
    </row>
    <row r="13" spans="1:43" s="3" customFormat="1" ht="54" customHeight="1" thickBot="1">
      <c r="A13" s="280"/>
      <c r="B13" s="272"/>
      <c r="C13" s="272"/>
      <c r="D13" s="272"/>
      <c r="E13" s="272"/>
      <c r="F13" s="272"/>
      <c r="G13" s="272"/>
      <c r="H13" s="272"/>
      <c r="I13" s="272"/>
      <c r="J13" s="77" t="s">
        <v>7</v>
      </c>
      <c r="K13" s="77" t="s">
        <v>8</v>
      </c>
      <c r="L13" s="77" t="s">
        <v>33</v>
      </c>
      <c r="M13" s="77" t="s">
        <v>5</v>
      </c>
      <c r="N13" s="77" t="s">
        <v>6</v>
      </c>
      <c r="O13" s="77" t="s">
        <v>7</v>
      </c>
      <c r="P13" s="77" t="s">
        <v>8</v>
      </c>
      <c r="Q13" s="77" t="s">
        <v>33</v>
      </c>
      <c r="R13" s="77" t="s">
        <v>5</v>
      </c>
      <c r="S13" s="77" t="s">
        <v>6</v>
      </c>
      <c r="T13" s="77" t="s">
        <v>7</v>
      </c>
      <c r="U13" s="77" t="s">
        <v>8</v>
      </c>
      <c r="V13" s="77" t="s">
        <v>33</v>
      </c>
      <c r="W13" s="77" t="s">
        <v>5</v>
      </c>
      <c r="X13" s="77" t="s">
        <v>6</v>
      </c>
      <c r="Y13" s="77" t="s">
        <v>7</v>
      </c>
      <c r="Z13" s="77" t="s">
        <v>8</v>
      </c>
      <c r="AA13" s="77" t="s">
        <v>33</v>
      </c>
      <c r="AB13" s="78" t="s">
        <v>5</v>
      </c>
      <c r="AC13" s="78" t="s">
        <v>6</v>
      </c>
      <c r="AD13" s="78" t="s">
        <v>7</v>
      </c>
      <c r="AE13" s="78" t="s">
        <v>8</v>
      </c>
      <c r="AF13" s="78" t="s">
        <v>33</v>
      </c>
      <c r="AG13" s="272"/>
      <c r="AH13" s="272"/>
      <c r="AI13" s="272"/>
      <c r="AJ13" s="272"/>
      <c r="AK13" s="272"/>
      <c r="AL13" s="272"/>
      <c r="AM13" s="269"/>
      <c r="AN13" s="269"/>
      <c r="AO13" s="269"/>
      <c r="AP13" s="269"/>
      <c r="AQ13" s="275"/>
    </row>
    <row r="14" spans="1:43" s="3" customFormat="1" ht="409.5">
      <c r="A14" s="197">
        <v>189</v>
      </c>
      <c r="B14" s="198" t="s">
        <v>159</v>
      </c>
      <c r="C14" s="199">
        <v>379</v>
      </c>
      <c r="D14" s="198" t="s">
        <v>160</v>
      </c>
      <c r="E14" s="94">
        <v>411</v>
      </c>
      <c r="F14" s="79" t="s">
        <v>161</v>
      </c>
      <c r="G14" s="80" t="s">
        <v>115</v>
      </c>
      <c r="H14" s="80" t="s">
        <v>117</v>
      </c>
      <c r="I14" s="200">
        <v>1</v>
      </c>
      <c r="J14" s="201">
        <v>0.1</v>
      </c>
      <c r="K14" s="201">
        <v>0.1</v>
      </c>
      <c r="L14" s="231">
        <v>0.094</v>
      </c>
      <c r="M14" s="201">
        <v>0.4</v>
      </c>
      <c r="N14" s="82"/>
      <c r="O14" s="82"/>
      <c r="P14" s="81"/>
      <c r="Q14" s="81"/>
      <c r="R14" s="201">
        <v>0.65</v>
      </c>
      <c r="S14" s="82"/>
      <c r="T14" s="82"/>
      <c r="U14" s="81"/>
      <c r="V14" s="81"/>
      <c r="W14" s="201">
        <v>0.9</v>
      </c>
      <c r="X14" s="82"/>
      <c r="Y14" s="82"/>
      <c r="Z14" s="81"/>
      <c r="AA14" s="81"/>
      <c r="AB14" s="201">
        <v>1</v>
      </c>
      <c r="AC14" s="82"/>
      <c r="AD14" s="82"/>
      <c r="AE14" s="81"/>
      <c r="AF14" s="81"/>
      <c r="AG14" s="226">
        <v>0.35</v>
      </c>
      <c r="AH14" s="81"/>
      <c r="AI14" s="226"/>
      <c r="AJ14" s="231"/>
      <c r="AK14" s="234">
        <f>AG14/M14</f>
        <v>0.8749999999999999</v>
      </c>
      <c r="AL14" s="234">
        <f>AG14/I14</f>
        <v>0.35</v>
      </c>
      <c r="AM14" s="235" t="s">
        <v>176</v>
      </c>
      <c r="AN14" s="235" t="s">
        <v>177</v>
      </c>
      <c r="AO14" s="235" t="s">
        <v>178</v>
      </c>
      <c r="AP14" s="235" t="s">
        <v>179</v>
      </c>
      <c r="AQ14" s="235" t="s">
        <v>180</v>
      </c>
    </row>
    <row r="15" spans="1:43" ht="90.75" customHeight="1" thickBot="1">
      <c r="A15" s="36"/>
      <c r="B15" s="37"/>
      <c r="C15" s="242" t="s">
        <v>112</v>
      </c>
      <c r="D15" s="243"/>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5"/>
    </row>
  </sheetData>
  <mergeCells count="42">
    <mergeCell ref="A11:A13"/>
    <mergeCell ref="B11:B13"/>
    <mergeCell ref="C11:C13"/>
    <mergeCell ref="D11:D13"/>
    <mergeCell ref="E11:E13"/>
    <mergeCell ref="P5:AQ5"/>
    <mergeCell ref="I11:I13"/>
    <mergeCell ref="AP10:AP13"/>
    <mergeCell ref="AQ10:AQ13"/>
    <mergeCell ref="F11:F13"/>
    <mergeCell ref="G11:G13"/>
    <mergeCell ref="H11:H13"/>
    <mergeCell ref="AI12:AI13"/>
    <mergeCell ref="AJ12:AJ13"/>
    <mergeCell ref="AK10:AK13"/>
    <mergeCell ref="AL10:AL13"/>
    <mergeCell ref="AN10:AN13"/>
    <mergeCell ref="R12:V12"/>
    <mergeCell ref="W12:AA12"/>
    <mergeCell ref="AB12:AF12"/>
    <mergeCell ref="J11:AF11"/>
    <mergeCell ref="AM10:AM13"/>
    <mergeCell ref="AG12:AG13"/>
    <mergeCell ref="AH12:AH13"/>
    <mergeCell ref="E10:AJ10"/>
    <mergeCell ref="AG11:AJ11"/>
    <mergeCell ref="C15:AQ15"/>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s>
  <printOptions horizontalCentered="1" verticalCentered="1"/>
  <pageMargins left="0" right="0" top="0.5511811023622047" bottom="0" header="0.31496062992125984" footer="0.31496062992125984"/>
  <pageSetup fitToWidth="0" horizontalDpi="600" verticalDpi="600" orientation="landscape" scale="1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view="pageBreakPreview" zoomScale="80" zoomScaleSheetLayoutView="80" workbookViewId="0" topLeftCell="A43">
      <selection activeCell="AH45" sqref="AH45"/>
    </sheetView>
  </sheetViews>
  <sheetFormatPr defaultColWidth="11.421875" defaultRowHeight="15"/>
  <cols>
    <col min="1" max="1" width="17.28125" style="1" customWidth="1"/>
    <col min="2" max="2" width="12.421875" style="1" customWidth="1"/>
    <col min="3" max="3" width="25.140625" style="1" customWidth="1"/>
    <col min="4" max="4" width="17.8515625" style="7" customWidth="1"/>
    <col min="5" max="5" width="19.8515625" style="7" customWidth="1"/>
    <col min="6" max="6" width="15.57421875" style="7" customWidth="1"/>
    <col min="7" max="7" width="13.8515625" style="27" customWidth="1"/>
    <col min="8" max="8" width="17.00390625" style="8" customWidth="1"/>
    <col min="9" max="9" width="16.28125" style="8" customWidth="1"/>
    <col min="10" max="10" width="14.28125" style="8" customWidth="1"/>
    <col min="11" max="11" width="18.28125" style="8" customWidth="1"/>
    <col min="12" max="12" width="15.28125" style="8" customWidth="1"/>
    <col min="13" max="13" width="13.7109375" style="8" customWidth="1"/>
    <col min="14" max="14" width="13.421875" style="8" customWidth="1"/>
    <col min="15" max="15" width="13.7109375" style="8" customWidth="1"/>
    <col min="16" max="16" width="18.28125" style="8" customWidth="1"/>
    <col min="17" max="17" width="15.8515625" style="8" customWidth="1"/>
    <col min="18" max="18" width="13.140625" style="8" customWidth="1"/>
    <col min="19" max="19" width="14.00390625" style="8" customWidth="1"/>
    <col min="20" max="20" width="13.421875" style="8" customWidth="1"/>
    <col min="21" max="23" width="18.00390625" style="8" customWidth="1"/>
    <col min="24" max="25" width="16.28125" style="8" customWidth="1"/>
    <col min="26" max="26" width="18.28125" style="8" customWidth="1"/>
    <col min="27" max="30" width="16.28125" style="8" customWidth="1"/>
    <col min="31" max="31" width="18.28125" style="8" customWidth="1"/>
    <col min="32" max="32" width="19.00390625" style="1" customWidth="1"/>
    <col min="33" max="33" width="13.140625" style="1" customWidth="1"/>
    <col min="34" max="34" width="14.7109375" style="22" customWidth="1"/>
    <col min="35" max="35" width="15.57421875" style="22" customWidth="1"/>
    <col min="36" max="36" width="14.57421875" style="1" customWidth="1"/>
    <col min="37" max="37" width="14.00390625" style="1" customWidth="1"/>
    <col min="38" max="38" width="69.7109375" style="1" customWidth="1"/>
    <col min="39" max="39" width="35.421875" style="1" customWidth="1"/>
    <col min="40" max="40" width="31.421875" style="1" customWidth="1"/>
    <col min="41" max="41" width="32.57421875" style="1" customWidth="1"/>
    <col min="42" max="42" width="29.7109375" style="1" customWidth="1"/>
    <col min="43" max="16384" width="11.421875" style="1" customWidth="1"/>
  </cols>
  <sheetData>
    <row r="1" spans="1:42" ht="38.25" customHeight="1">
      <c r="A1" s="293"/>
      <c r="B1" s="294"/>
      <c r="C1" s="294"/>
      <c r="D1" s="294"/>
      <c r="E1" s="294"/>
      <c r="F1" s="305" t="s">
        <v>0</v>
      </c>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7"/>
    </row>
    <row r="2" spans="1:42" ht="30.75" customHeight="1">
      <c r="A2" s="295"/>
      <c r="B2" s="296"/>
      <c r="C2" s="296"/>
      <c r="D2" s="296"/>
      <c r="E2" s="296"/>
      <c r="F2" s="299" t="s">
        <v>110</v>
      </c>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1"/>
    </row>
    <row r="3" spans="1:42" ht="27.75" customHeight="1">
      <c r="A3" s="295"/>
      <c r="B3" s="296"/>
      <c r="C3" s="296"/>
      <c r="D3" s="296"/>
      <c r="E3" s="296"/>
      <c r="F3" s="256" t="s">
        <v>1</v>
      </c>
      <c r="G3" s="256"/>
      <c r="H3" s="256"/>
      <c r="I3" s="256"/>
      <c r="J3" s="256"/>
      <c r="K3" s="256"/>
      <c r="L3" s="256"/>
      <c r="M3" s="256"/>
      <c r="N3" s="256"/>
      <c r="O3" s="299" t="s">
        <v>113</v>
      </c>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1"/>
    </row>
    <row r="4" spans="1:42" ht="26.25" customHeight="1" thickBot="1">
      <c r="A4" s="297"/>
      <c r="B4" s="298"/>
      <c r="C4" s="298"/>
      <c r="D4" s="298"/>
      <c r="E4" s="298"/>
      <c r="F4" s="263" t="s">
        <v>3</v>
      </c>
      <c r="G4" s="263"/>
      <c r="H4" s="263"/>
      <c r="I4" s="263"/>
      <c r="J4" s="263"/>
      <c r="K4" s="263"/>
      <c r="L4" s="263"/>
      <c r="M4" s="263"/>
      <c r="N4" s="263"/>
      <c r="O4" s="302" t="s">
        <v>114</v>
      </c>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4"/>
    </row>
    <row r="5" ht="14.25" customHeight="1" thickBot="1">
      <c r="AI5" s="28"/>
    </row>
    <row r="6" spans="1:42" s="62" customFormat="1" ht="53.25" customHeight="1">
      <c r="A6" s="308" t="s">
        <v>60</v>
      </c>
      <c r="B6" s="253" t="s">
        <v>70</v>
      </c>
      <c r="C6" s="253"/>
      <c r="D6" s="253"/>
      <c r="E6" s="253" t="s">
        <v>74</v>
      </c>
      <c r="F6" s="253" t="s">
        <v>75</v>
      </c>
      <c r="G6" s="253" t="s">
        <v>76</v>
      </c>
      <c r="H6" s="253" t="s">
        <v>77</v>
      </c>
      <c r="I6" s="315" t="s">
        <v>78</v>
      </c>
      <c r="J6" s="316"/>
      <c r="K6" s="316"/>
      <c r="L6" s="316"/>
      <c r="M6" s="316"/>
      <c r="N6" s="316"/>
      <c r="O6" s="316"/>
      <c r="P6" s="316"/>
      <c r="Q6" s="316"/>
      <c r="R6" s="316"/>
      <c r="S6" s="316"/>
      <c r="T6" s="316"/>
      <c r="U6" s="316"/>
      <c r="V6" s="316"/>
      <c r="W6" s="316"/>
      <c r="X6" s="316"/>
      <c r="Y6" s="316"/>
      <c r="Z6" s="316"/>
      <c r="AA6" s="316"/>
      <c r="AB6" s="316"/>
      <c r="AC6" s="316"/>
      <c r="AD6" s="316"/>
      <c r="AE6" s="317"/>
      <c r="AF6" s="253" t="s">
        <v>79</v>
      </c>
      <c r="AG6" s="253"/>
      <c r="AH6" s="253"/>
      <c r="AI6" s="253"/>
      <c r="AJ6" s="253" t="s">
        <v>81</v>
      </c>
      <c r="AK6" s="253" t="s">
        <v>82</v>
      </c>
      <c r="AL6" s="253" t="s">
        <v>83</v>
      </c>
      <c r="AM6" s="253" t="s">
        <v>84</v>
      </c>
      <c r="AN6" s="253" t="s">
        <v>85</v>
      </c>
      <c r="AO6" s="253" t="s">
        <v>86</v>
      </c>
      <c r="AP6" s="311" t="s">
        <v>87</v>
      </c>
    </row>
    <row r="7" spans="1:42" s="62" customFormat="1" ht="53.25" customHeight="1">
      <c r="A7" s="309"/>
      <c r="B7" s="271"/>
      <c r="C7" s="271"/>
      <c r="D7" s="271"/>
      <c r="E7" s="271"/>
      <c r="F7" s="271"/>
      <c r="G7" s="271"/>
      <c r="H7" s="271"/>
      <c r="I7" s="270">
        <v>2016</v>
      </c>
      <c r="J7" s="270"/>
      <c r="K7" s="270"/>
      <c r="L7" s="270">
        <v>2017</v>
      </c>
      <c r="M7" s="270"/>
      <c r="N7" s="270"/>
      <c r="O7" s="270"/>
      <c r="P7" s="270"/>
      <c r="Q7" s="270">
        <v>2018</v>
      </c>
      <c r="R7" s="270"/>
      <c r="S7" s="270"/>
      <c r="T7" s="270"/>
      <c r="U7" s="270"/>
      <c r="V7" s="276">
        <v>2019</v>
      </c>
      <c r="W7" s="277"/>
      <c r="X7" s="277"/>
      <c r="Y7" s="277"/>
      <c r="Z7" s="278"/>
      <c r="AA7" s="276">
        <v>2020</v>
      </c>
      <c r="AB7" s="277"/>
      <c r="AC7" s="277"/>
      <c r="AD7" s="277"/>
      <c r="AE7" s="278"/>
      <c r="AF7" s="270" t="s">
        <v>80</v>
      </c>
      <c r="AG7" s="270"/>
      <c r="AH7" s="270"/>
      <c r="AI7" s="270"/>
      <c r="AJ7" s="271"/>
      <c r="AK7" s="271"/>
      <c r="AL7" s="271"/>
      <c r="AM7" s="271"/>
      <c r="AN7" s="271"/>
      <c r="AO7" s="271"/>
      <c r="AP7" s="312"/>
    </row>
    <row r="8" spans="1:42" s="62" customFormat="1" ht="60.75" customHeight="1" thickBot="1">
      <c r="A8" s="310"/>
      <c r="B8" s="78" t="s">
        <v>71</v>
      </c>
      <c r="C8" s="77" t="s">
        <v>72</v>
      </c>
      <c r="D8" s="77" t="s">
        <v>73</v>
      </c>
      <c r="E8" s="272"/>
      <c r="F8" s="272"/>
      <c r="G8" s="272"/>
      <c r="H8" s="314"/>
      <c r="I8" s="77" t="s">
        <v>7</v>
      </c>
      <c r="J8" s="77" t="s">
        <v>8</v>
      </c>
      <c r="K8" s="77" t="s">
        <v>33</v>
      </c>
      <c r="L8" s="77" t="s">
        <v>5</v>
      </c>
      <c r="M8" s="77" t="s">
        <v>6</v>
      </c>
      <c r="N8" s="77" t="s">
        <v>7</v>
      </c>
      <c r="O8" s="77" t="s">
        <v>8</v>
      </c>
      <c r="P8" s="77" t="s">
        <v>33</v>
      </c>
      <c r="Q8" s="77" t="s">
        <v>5</v>
      </c>
      <c r="R8" s="77" t="s">
        <v>6</v>
      </c>
      <c r="S8" s="77" t="s">
        <v>7</v>
      </c>
      <c r="T8" s="77" t="s">
        <v>8</v>
      </c>
      <c r="U8" s="77" t="s">
        <v>33</v>
      </c>
      <c r="V8" s="77" t="s">
        <v>5</v>
      </c>
      <c r="W8" s="77" t="s">
        <v>6</v>
      </c>
      <c r="X8" s="77" t="s">
        <v>7</v>
      </c>
      <c r="Y8" s="77" t="s">
        <v>8</v>
      </c>
      <c r="Z8" s="78" t="s">
        <v>33</v>
      </c>
      <c r="AA8" s="78" t="s">
        <v>5</v>
      </c>
      <c r="AB8" s="78" t="s">
        <v>6</v>
      </c>
      <c r="AC8" s="78" t="s">
        <v>7</v>
      </c>
      <c r="AD8" s="78" t="s">
        <v>8</v>
      </c>
      <c r="AE8" s="77" t="s">
        <v>33</v>
      </c>
      <c r="AF8" s="77" t="s">
        <v>5</v>
      </c>
      <c r="AG8" s="77" t="s">
        <v>6</v>
      </c>
      <c r="AH8" s="77" t="s">
        <v>7</v>
      </c>
      <c r="AI8" s="77" t="s">
        <v>8</v>
      </c>
      <c r="AJ8" s="272"/>
      <c r="AK8" s="272"/>
      <c r="AL8" s="272"/>
      <c r="AM8" s="272"/>
      <c r="AN8" s="272"/>
      <c r="AO8" s="272"/>
      <c r="AP8" s="313"/>
    </row>
    <row r="9" spans="1:42" s="98" customFormat="1" ht="30.75" customHeight="1">
      <c r="A9" s="345" t="s">
        <v>125</v>
      </c>
      <c r="B9" s="347">
        <v>1</v>
      </c>
      <c r="C9" s="350" t="s">
        <v>116</v>
      </c>
      <c r="D9" s="328" t="s">
        <v>117</v>
      </c>
      <c r="E9" s="353">
        <v>379</v>
      </c>
      <c r="F9" s="356">
        <v>189</v>
      </c>
      <c r="G9" s="100" t="s">
        <v>9</v>
      </c>
      <c r="H9" s="108">
        <v>1</v>
      </c>
      <c r="I9" s="108">
        <v>0.2</v>
      </c>
      <c r="J9" s="108">
        <v>0.2</v>
      </c>
      <c r="K9" s="110">
        <v>0.2</v>
      </c>
      <c r="L9" s="108">
        <v>0.25</v>
      </c>
      <c r="M9" s="108"/>
      <c r="N9" s="108"/>
      <c r="O9" s="108"/>
      <c r="P9" s="108"/>
      <c r="Q9" s="108">
        <v>0.9</v>
      </c>
      <c r="R9" s="108"/>
      <c r="S9" s="108"/>
      <c r="T9" s="108"/>
      <c r="U9" s="108"/>
      <c r="V9" s="108">
        <v>1</v>
      </c>
      <c r="W9" s="108"/>
      <c r="X9" s="108"/>
      <c r="Y9" s="108"/>
      <c r="Z9" s="108"/>
      <c r="AA9" s="108">
        <v>0</v>
      </c>
      <c r="AB9" s="109"/>
      <c r="AC9" s="109"/>
      <c r="AD9" s="109"/>
      <c r="AE9" s="109"/>
      <c r="AF9" s="110">
        <v>0.1</v>
      </c>
      <c r="AG9" s="110"/>
      <c r="AH9" s="110"/>
      <c r="AI9" s="110"/>
      <c r="AJ9" s="212">
        <f>AF13/L13</f>
        <v>0.4</v>
      </c>
      <c r="AK9" s="212">
        <f>AF9/H9</f>
        <v>0.1</v>
      </c>
      <c r="AL9" s="290" t="s">
        <v>181</v>
      </c>
      <c r="AM9" s="290" t="s">
        <v>164</v>
      </c>
      <c r="AN9" s="290" t="s">
        <v>164</v>
      </c>
      <c r="AO9" s="331" t="s">
        <v>173</v>
      </c>
      <c r="AP9" s="318" t="s">
        <v>174</v>
      </c>
    </row>
    <row r="10" spans="1:42" s="5" customFormat="1" ht="30.75" customHeight="1">
      <c r="A10" s="346"/>
      <c r="B10" s="348"/>
      <c r="C10" s="351"/>
      <c r="D10" s="329"/>
      <c r="E10" s="354"/>
      <c r="F10" s="357"/>
      <c r="G10" s="95" t="s">
        <v>10</v>
      </c>
      <c r="H10" s="111">
        <f>+J10+L10+Q10+V10+AA10</f>
        <v>2007828324</v>
      </c>
      <c r="I10" s="111">
        <v>300000000</v>
      </c>
      <c r="J10" s="111">
        <f>913728324+63100000</f>
        <v>976828324</v>
      </c>
      <c r="K10" s="113">
        <v>973165848</v>
      </c>
      <c r="L10" s="111">
        <v>531000000</v>
      </c>
      <c r="M10" s="111"/>
      <c r="N10" s="111"/>
      <c r="O10" s="111"/>
      <c r="P10" s="111"/>
      <c r="Q10" s="111">
        <v>350000000</v>
      </c>
      <c r="R10" s="111"/>
      <c r="S10" s="111"/>
      <c r="T10" s="111"/>
      <c r="U10" s="111"/>
      <c r="V10" s="111">
        <v>150000000</v>
      </c>
      <c r="W10" s="111"/>
      <c r="X10" s="111"/>
      <c r="Y10" s="111"/>
      <c r="Z10" s="111"/>
      <c r="AA10" s="111">
        <v>0</v>
      </c>
      <c r="AB10" s="112"/>
      <c r="AC10" s="112"/>
      <c r="AD10" s="112"/>
      <c r="AE10" s="112"/>
      <c r="AF10" s="113">
        <v>0</v>
      </c>
      <c r="AG10" s="113"/>
      <c r="AH10" s="113"/>
      <c r="AI10" s="113"/>
      <c r="AJ10" s="212">
        <f>AF10/L10</f>
        <v>0</v>
      </c>
      <c r="AK10" s="212">
        <f>(AF10+L10)/H10</f>
        <v>0.2644648417660234</v>
      </c>
      <c r="AL10" s="291"/>
      <c r="AM10" s="291"/>
      <c r="AN10" s="291"/>
      <c r="AO10" s="332"/>
      <c r="AP10" s="319"/>
    </row>
    <row r="11" spans="1:42" s="98" customFormat="1" ht="30.75" customHeight="1">
      <c r="A11" s="346"/>
      <c r="B11" s="348"/>
      <c r="C11" s="351"/>
      <c r="D11" s="329"/>
      <c r="E11" s="354"/>
      <c r="F11" s="357"/>
      <c r="G11" s="99" t="s">
        <v>11</v>
      </c>
      <c r="H11" s="114">
        <v>0</v>
      </c>
      <c r="I11" s="114">
        <v>0</v>
      </c>
      <c r="J11" s="114">
        <v>0</v>
      </c>
      <c r="K11" s="116">
        <v>0</v>
      </c>
      <c r="L11" s="114">
        <v>0</v>
      </c>
      <c r="M11" s="115"/>
      <c r="N11" s="115"/>
      <c r="O11" s="115"/>
      <c r="P11" s="115"/>
      <c r="Q11" s="114"/>
      <c r="R11" s="115"/>
      <c r="S11" s="115"/>
      <c r="T11" s="115"/>
      <c r="U11" s="115"/>
      <c r="V11" s="114"/>
      <c r="W11" s="115"/>
      <c r="X11" s="115"/>
      <c r="Y11" s="115"/>
      <c r="Z11" s="115"/>
      <c r="AA11" s="114"/>
      <c r="AB11" s="115"/>
      <c r="AC11" s="115"/>
      <c r="AD11" s="115"/>
      <c r="AE11" s="115"/>
      <c r="AF11" s="116"/>
      <c r="AG11" s="116"/>
      <c r="AH11" s="116"/>
      <c r="AI11" s="116"/>
      <c r="AJ11" s="212"/>
      <c r="AK11" s="212"/>
      <c r="AL11" s="291"/>
      <c r="AM11" s="291"/>
      <c r="AN11" s="291"/>
      <c r="AO11" s="332"/>
      <c r="AP11" s="319"/>
    </row>
    <row r="12" spans="1:42" s="102" customFormat="1" ht="30.75" customHeight="1">
      <c r="A12" s="346"/>
      <c r="B12" s="348"/>
      <c r="C12" s="351"/>
      <c r="D12" s="329"/>
      <c r="E12" s="354"/>
      <c r="F12" s="357"/>
      <c r="G12" s="101" t="s">
        <v>12</v>
      </c>
      <c r="H12" s="117">
        <v>0</v>
      </c>
      <c r="I12" s="117">
        <v>0</v>
      </c>
      <c r="J12" s="117">
        <v>0</v>
      </c>
      <c r="K12" s="113">
        <v>0</v>
      </c>
      <c r="L12" s="117">
        <v>1025129504</v>
      </c>
      <c r="M12" s="118"/>
      <c r="N12" s="118"/>
      <c r="O12" s="118"/>
      <c r="P12" s="118"/>
      <c r="Q12" s="117"/>
      <c r="R12" s="118"/>
      <c r="S12" s="118"/>
      <c r="T12" s="118"/>
      <c r="U12" s="118"/>
      <c r="V12" s="117"/>
      <c r="W12" s="118"/>
      <c r="X12" s="118"/>
      <c r="Y12" s="118"/>
      <c r="Z12" s="118"/>
      <c r="AA12" s="117"/>
      <c r="AB12" s="118"/>
      <c r="AC12" s="118"/>
      <c r="AD12" s="118"/>
      <c r="AE12" s="118"/>
      <c r="AF12" s="113">
        <v>0</v>
      </c>
      <c r="AG12" s="113"/>
      <c r="AH12" s="113"/>
      <c r="AI12" s="113"/>
      <c r="AJ12" s="212"/>
      <c r="AK12" s="212"/>
      <c r="AL12" s="291"/>
      <c r="AM12" s="291"/>
      <c r="AN12" s="291"/>
      <c r="AO12" s="332"/>
      <c r="AP12" s="319"/>
    </row>
    <row r="13" spans="1:42" s="98" customFormat="1" ht="30.75" customHeight="1">
      <c r="A13" s="346"/>
      <c r="B13" s="348"/>
      <c r="C13" s="351"/>
      <c r="D13" s="329"/>
      <c r="E13" s="354"/>
      <c r="F13" s="357"/>
      <c r="G13" s="99" t="s">
        <v>13</v>
      </c>
      <c r="H13" s="121">
        <f>+H9+H11</f>
        <v>1</v>
      </c>
      <c r="I13" s="121">
        <f aca="true" t="shared" si="0" ref="I13:AA13">+I9+I11</f>
        <v>0.2</v>
      </c>
      <c r="J13" s="121">
        <f aca="true" t="shared" si="1" ref="J13:K13">+J9+J11</f>
        <v>0.2</v>
      </c>
      <c r="K13" s="116">
        <f t="shared" si="1"/>
        <v>0.2</v>
      </c>
      <c r="L13" s="121">
        <v>0.25</v>
      </c>
      <c r="M13" s="122"/>
      <c r="N13" s="122"/>
      <c r="O13" s="122"/>
      <c r="P13" s="122"/>
      <c r="Q13" s="121">
        <f t="shared" si="0"/>
        <v>0.9</v>
      </c>
      <c r="R13" s="122"/>
      <c r="S13" s="122"/>
      <c r="T13" s="122"/>
      <c r="U13" s="122"/>
      <c r="V13" s="121">
        <f t="shared" si="0"/>
        <v>1</v>
      </c>
      <c r="W13" s="122"/>
      <c r="X13" s="122"/>
      <c r="Y13" s="122"/>
      <c r="Z13" s="122"/>
      <c r="AA13" s="121">
        <f t="shared" si="0"/>
        <v>0</v>
      </c>
      <c r="AB13" s="122"/>
      <c r="AC13" s="122"/>
      <c r="AD13" s="122"/>
      <c r="AE13" s="122"/>
      <c r="AF13" s="116">
        <v>0.1</v>
      </c>
      <c r="AG13" s="116"/>
      <c r="AH13" s="116"/>
      <c r="AI13" s="116"/>
      <c r="AJ13" s="212"/>
      <c r="AK13" s="212"/>
      <c r="AL13" s="291"/>
      <c r="AM13" s="291"/>
      <c r="AN13" s="291"/>
      <c r="AO13" s="332"/>
      <c r="AP13" s="319"/>
    </row>
    <row r="14" spans="1:42" s="5" customFormat="1" ht="30.75" customHeight="1" thickBot="1">
      <c r="A14" s="346"/>
      <c r="B14" s="349"/>
      <c r="C14" s="352"/>
      <c r="D14" s="330"/>
      <c r="E14" s="354"/>
      <c r="F14" s="357"/>
      <c r="G14" s="96" t="s">
        <v>14</v>
      </c>
      <c r="H14" s="111">
        <f>+H10+H12</f>
        <v>2007828324</v>
      </c>
      <c r="I14" s="111">
        <f>+I10+I12</f>
        <v>300000000</v>
      </c>
      <c r="J14" s="111">
        <f>+J10+J12</f>
        <v>976828324</v>
      </c>
      <c r="K14" s="137">
        <f aca="true" t="shared" si="2" ref="K14">+K10+K12</f>
        <v>973165848</v>
      </c>
      <c r="L14" s="111">
        <v>1556129504</v>
      </c>
      <c r="M14" s="111"/>
      <c r="N14" s="111"/>
      <c r="O14" s="111"/>
      <c r="P14" s="111"/>
      <c r="Q14" s="111">
        <f aca="true" t="shared" si="3" ref="Q14:AA14">+Q10+Q12</f>
        <v>350000000</v>
      </c>
      <c r="R14" s="111"/>
      <c r="S14" s="111"/>
      <c r="T14" s="111"/>
      <c r="U14" s="111"/>
      <c r="V14" s="111">
        <f t="shared" si="3"/>
        <v>150000000</v>
      </c>
      <c r="W14" s="111"/>
      <c r="X14" s="111"/>
      <c r="Y14" s="111"/>
      <c r="Z14" s="111"/>
      <c r="AA14" s="111">
        <f t="shared" si="3"/>
        <v>0</v>
      </c>
      <c r="AB14" s="112"/>
      <c r="AC14" s="112"/>
      <c r="AD14" s="112"/>
      <c r="AE14" s="112"/>
      <c r="AF14" s="137">
        <v>0</v>
      </c>
      <c r="AG14" s="137"/>
      <c r="AH14" s="137"/>
      <c r="AI14" s="137"/>
      <c r="AJ14" s="230"/>
      <c r="AK14" s="213"/>
      <c r="AL14" s="292"/>
      <c r="AM14" s="292"/>
      <c r="AN14" s="292"/>
      <c r="AO14" s="333"/>
      <c r="AP14" s="320"/>
    </row>
    <row r="15" spans="1:42" s="5" customFormat="1" ht="30.75" customHeight="1">
      <c r="A15" s="346"/>
      <c r="B15" s="340">
        <v>2</v>
      </c>
      <c r="C15" s="325" t="s">
        <v>118</v>
      </c>
      <c r="D15" s="328" t="s">
        <v>119</v>
      </c>
      <c r="E15" s="354"/>
      <c r="F15" s="357"/>
      <c r="G15" s="103" t="s">
        <v>9</v>
      </c>
      <c r="H15" s="124">
        <v>5</v>
      </c>
      <c r="I15" s="125">
        <v>1</v>
      </c>
      <c r="J15" s="125">
        <v>1</v>
      </c>
      <c r="K15" s="207">
        <v>0.6</v>
      </c>
      <c r="L15" s="125">
        <v>1</v>
      </c>
      <c r="M15" s="125"/>
      <c r="N15" s="125"/>
      <c r="O15" s="125"/>
      <c r="P15" s="125"/>
      <c r="Q15" s="125">
        <v>1</v>
      </c>
      <c r="R15" s="125"/>
      <c r="S15" s="125"/>
      <c r="T15" s="125"/>
      <c r="U15" s="125"/>
      <c r="V15" s="125">
        <v>1</v>
      </c>
      <c r="W15" s="125"/>
      <c r="X15" s="125"/>
      <c r="Y15" s="125"/>
      <c r="Z15" s="125"/>
      <c r="AA15" s="125">
        <v>1</v>
      </c>
      <c r="AB15" s="126"/>
      <c r="AC15" s="126"/>
      <c r="AD15" s="126"/>
      <c r="AE15" s="126"/>
      <c r="AF15" s="206">
        <v>0.4</v>
      </c>
      <c r="AG15" s="208"/>
      <c r="AH15" s="207"/>
      <c r="AI15" s="207"/>
      <c r="AJ15" s="212">
        <f>AF19/L19</f>
        <v>0.5357142857142857</v>
      </c>
      <c r="AK15" s="212">
        <f>(AF15+L15)/H15</f>
        <v>0.27999999999999997</v>
      </c>
      <c r="AL15" s="287" t="s">
        <v>182</v>
      </c>
      <c r="AM15" s="290" t="s">
        <v>164</v>
      </c>
      <c r="AN15" s="290" t="s">
        <v>164</v>
      </c>
      <c r="AO15" s="281" t="s">
        <v>165</v>
      </c>
      <c r="AP15" s="284" t="s">
        <v>166</v>
      </c>
    </row>
    <row r="16" spans="1:42" s="5" customFormat="1" ht="30.75" customHeight="1">
      <c r="A16" s="346"/>
      <c r="B16" s="341"/>
      <c r="C16" s="326"/>
      <c r="D16" s="329"/>
      <c r="E16" s="354"/>
      <c r="F16" s="357"/>
      <c r="G16" s="104" t="s">
        <v>10</v>
      </c>
      <c r="H16" s="127">
        <f>+J16+L16+Q16+V16+AA16</f>
        <v>1029000000</v>
      </c>
      <c r="I16" s="123">
        <v>124000000</v>
      </c>
      <c r="J16" s="123">
        <f>85595420+38404580</f>
        <v>124000000</v>
      </c>
      <c r="K16" s="113">
        <v>110575745</v>
      </c>
      <c r="L16" s="111">
        <v>155000000</v>
      </c>
      <c r="M16" s="111"/>
      <c r="N16" s="111"/>
      <c r="O16" s="111"/>
      <c r="P16" s="111"/>
      <c r="Q16" s="111">
        <v>270000000</v>
      </c>
      <c r="R16" s="111"/>
      <c r="S16" s="111"/>
      <c r="T16" s="111"/>
      <c r="U16" s="111"/>
      <c r="V16" s="111">
        <v>280000000</v>
      </c>
      <c r="W16" s="111"/>
      <c r="X16" s="111"/>
      <c r="Y16" s="111"/>
      <c r="Z16" s="111"/>
      <c r="AA16" s="111">
        <v>200000000</v>
      </c>
      <c r="AB16" s="112"/>
      <c r="AC16" s="112"/>
      <c r="AD16" s="112"/>
      <c r="AE16" s="112"/>
      <c r="AF16" s="113">
        <v>24234500</v>
      </c>
      <c r="AG16" s="113"/>
      <c r="AH16" s="113"/>
      <c r="AI16" s="113"/>
      <c r="AJ16" s="212">
        <f>AF16/L16</f>
        <v>0.1563516129032258</v>
      </c>
      <c r="AK16" s="212">
        <f>(AF16+L16)/H16</f>
        <v>0.17418318756073858</v>
      </c>
      <c r="AL16" s="288"/>
      <c r="AM16" s="291"/>
      <c r="AN16" s="291"/>
      <c r="AO16" s="282"/>
      <c r="AP16" s="285"/>
    </row>
    <row r="17" spans="1:42" s="5" customFormat="1" ht="30.75" customHeight="1">
      <c r="A17" s="346"/>
      <c r="B17" s="341"/>
      <c r="C17" s="326"/>
      <c r="D17" s="329"/>
      <c r="E17" s="354"/>
      <c r="F17" s="357"/>
      <c r="G17" s="104" t="s">
        <v>11</v>
      </c>
      <c r="H17" s="128">
        <v>0</v>
      </c>
      <c r="I17" s="129">
        <v>0</v>
      </c>
      <c r="J17" s="129">
        <v>0</v>
      </c>
      <c r="K17" s="210">
        <v>0</v>
      </c>
      <c r="L17" s="130">
        <v>0.4</v>
      </c>
      <c r="M17" s="130"/>
      <c r="N17" s="130"/>
      <c r="O17" s="130"/>
      <c r="P17" s="130"/>
      <c r="Q17" s="130"/>
      <c r="R17" s="130"/>
      <c r="S17" s="130"/>
      <c r="T17" s="130"/>
      <c r="U17" s="130"/>
      <c r="V17" s="130"/>
      <c r="W17" s="130"/>
      <c r="X17" s="130"/>
      <c r="Y17" s="130"/>
      <c r="Z17" s="130"/>
      <c r="AA17" s="130"/>
      <c r="AB17" s="130"/>
      <c r="AC17" s="130"/>
      <c r="AD17" s="130"/>
      <c r="AE17" s="130"/>
      <c r="AF17" s="209">
        <v>0.35</v>
      </c>
      <c r="AG17" s="210"/>
      <c r="AH17" s="210"/>
      <c r="AI17" s="210"/>
      <c r="AJ17" s="212"/>
      <c r="AK17" s="212"/>
      <c r="AL17" s="288"/>
      <c r="AM17" s="291"/>
      <c r="AN17" s="291"/>
      <c r="AO17" s="282"/>
      <c r="AP17" s="285"/>
    </row>
    <row r="18" spans="1:42" s="5" customFormat="1" ht="30.75" customHeight="1">
      <c r="A18" s="346"/>
      <c r="B18" s="341"/>
      <c r="C18" s="326"/>
      <c r="D18" s="329"/>
      <c r="E18" s="354"/>
      <c r="F18" s="357"/>
      <c r="G18" s="104" t="s">
        <v>12</v>
      </c>
      <c r="H18" s="128">
        <v>0</v>
      </c>
      <c r="I18" s="129">
        <v>0</v>
      </c>
      <c r="J18" s="129">
        <v>0</v>
      </c>
      <c r="K18" s="113"/>
      <c r="L18" s="131">
        <v>28339305</v>
      </c>
      <c r="M18" s="131"/>
      <c r="N18" s="131"/>
      <c r="O18" s="131"/>
      <c r="P18" s="131"/>
      <c r="Q18" s="131"/>
      <c r="R18" s="131"/>
      <c r="S18" s="131"/>
      <c r="T18" s="131"/>
      <c r="U18" s="131"/>
      <c r="V18" s="131"/>
      <c r="W18" s="131"/>
      <c r="X18" s="131"/>
      <c r="Y18" s="131"/>
      <c r="Z18" s="131"/>
      <c r="AA18" s="131"/>
      <c r="AB18" s="131"/>
      <c r="AC18" s="131"/>
      <c r="AD18" s="131"/>
      <c r="AE18" s="131"/>
      <c r="AF18" s="113">
        <v>28164383</v>
      </c>
      <c r="AG18" s="113"/>
      <c r="AH18" s="113"/>
      <c r="AI18" s="113"/>
      <c r="AJ18" s="212"/>
      <c r="AK18" s="212"/>
      <c r="AL18" s="288"/>
      <c r="AM18" s="291"/>
      <c r="AN18" s="291"/>
      <c r="AO18" s="282"/>
      <c r="AP18" s="285"/>
    </row>
    <row r="19" spans="1:42" s="5" customFormat="1" ht="30.75" customHeight="1">
      <c r="A19" s="346"/>
      <c r="B19" s="341"/>
      <c r="C19" s="326"/>
      <c r="D19" s="329"/>
      <c r="E19" s="354"/>
      <c r="F19" s="357"/>
      <c r="G19" s="104" t="s">
        <v>13</v>
      </c>
      <c r="H19" s="132">
        <f>+H15+H17</f>
        <v>5</v>
      </c>
      <c r="I19" s="132">
        <f aca="true" t="shared" si="4" ref="I19:AA19">+I15+I17</f>
        <v>1</v>
      </c>
      <c r="J19" s="132">
        <f aca="true" t="shared" si="5" ref="J19:K19">+J15+J17</f>
        <v>1</v>
      </c>
      <c r="K19" s="209">
        <f t="shared" si="5"/>
        <v>0.6</v>
      </c>
      <c r="L19" s="132">
        <v>1.4</v>
      </c>
      <c r="M19" s="132"/>
      <c r="N19" s="132"/>
      <c r="O19" s="132"/>
      <c r="P19" s="132"/>
      <c r="Q19" s="132">
        <f t="shared" si="4"/>
        <v>1</v>
      </c>
      <c r="R19" s="132"/>
      <c r="S19" s="132"/>
      <c r="T19" s="132"/>
      <c r="U19" s="132"/>
      <c r="V19" s="132">
        <f t="shared" si="4"/>
        <v>1</v>
      </c>
      <c r="W19" s="132"/>
      <c r="X19" s="132"/>
      <c r="Y19" s="132"/>
      <c r="Z19" s="132"/>
      <c r="AA19" s="132">
        <f t="shared" si="4"/>
        <v>1</v>
      </c>
      <c r="AB19" s="133"/>
      <c r="AC19" s="133"/>
      <c r="AD19" s="133"/>
      <c r="AE19" s="133"/>
      <c r="AF19" s="209">
        <v>0.75</v>
      </c>
      <c r="AG19" s="209"/>
      <c r="AH19" s="209"/>
      <c r="AI19" s="209"/>
      <c r="AJ19" s="212"/>
      <c r="AK19" s="212"/>
      <c r="AL19" s="288"/>
      <c r="AM19" s="291"/>
      <c r="AN19" s="291"/>
      <c r="AO19" s="282"/>
      <c r="AP19" s="285"/>
    </row>
    <row r="20" spans="1:42" s="5" customFormat="1" ht="30.75" customHeight="1" thickBot="1">
      <c r="A20" s="346"/>
      <c r="B20" s="342"/>
      <c r="C20" s="344"/>
      <c r="D20" s="343"/>
      <c r="E20" s="354"/>
      <c r="F20" s="357"/>
      <c r="G20" s="105" t="s">
        <v>14</v>
      </c>
      <c r="H20" s="127">
        <f>+H16+H18</f>
        <v>1029000000</v>
      </c>
      <c r="I20" s="127">
        <f aca="true" t="shared" si="6" ref="I20:AA20">+I16+I18</f>
        <v>124000000</v>
      </c>
      <c r="J20" s="127">
        <f aca="true" t="shared" si="7" ref="J20:K20">+J16+J18</f>
        <v>124000000</v>
      </c>
      <c r="K20" s="137">
        <f t="shared" si="7"/>
        <v>110575745</v>
      </c>
      <c r="L20" s="127">
        <v>183339305</v>
      </c>
      <c r="M20" s="127"/>
      <c r="N20" s="127"/>
      <c r="O20" s="127"/>
      <c r="P20" s="127"/>
      <c r="Q20" s="127">
        <f t="shared" si="6"/>
        <v>270000000</v>
      </c>
      <c r="R20" s="127"/>
      <c r="S20" s="127"/>
      <c r="T20" s="127"/>
      <c r="U20" s="127"/>
      <c r="V20" s="127">
        <f t="shared" si="6"/>
        <v>280000000</v>
      </c>
      <c r="W20" s="127"/>
      <c r="X20" s="127"/>
      <c r="Y20" s="127"/>
      <c r="Z20" s="127"/>
      <c r="AA20" s="127">
        <f t="shared" si="6"/>
        <v>200000000</v>
      </c>
      <c r="AB20" s="123"/>
      <c r="AC20" s="123"/>
      <c r="AD20" s="123"/>
      <c r="AE20" s="123"/>
      <c r="AF20" s="137">
        <v>52398883</v>
      </c>
      <c r="AG20" s="137"/>
      <c r="AH20" s="215"/>
      <c r="AI20" s="137"/>
      <c r="AJ20" s="213"/>
      <c r="AK20" s="212"/>
      <c r="AL20" s="289"/>
      <c r="AM20" s="292"/>
      <c r="AN20" s="292"/>
      <c r="AO20" s="283"/>
      <c r="AP20" s="286"/>
    </row>
    <row r="21" spans="1:42" s="5" customFormat="1" ht="30.75" customHeight="1">
      <c r="A21" s="346"/>
      <c r="B21" s="340">
        <v>3</v>
      </c>
      <c r="C21" s="325" t="s">
        <v>120</v>
      </c>
      <c r="D21" s="328" t="s">
        <v>117</v>
      </c>
      <c r="E21" s="354"/>
      <c r="F21" s="357"/>
      <c r="G21" s="70" t="s">
        <v>9</v>
      </c>
      <c r="H21" s="134">
        <v>25</v>
      </c>
      <c r="I21" s="134">
        <v>5</v>
      </c>
      <c r="J21" s="134">
        <v>5</v>
      </c>
      <c r="K21" s="208">
        <v>5</v>
      </c>
      <c r="L21" s="134">
        <v>10</v>
      </c>
      <c r="M21" s="134"/>
      <c r="N21" s="134"/>
      <c r="O21" s="134"/>
      <c r="P21" s="134"/>
      <c r="Q21" s="134">
        <v>15</v>
      </c>
      <c r="R21" s="134"/>
      <c r="S21" s="134"/>
      <c r="T21" s="134"/>
      <c r="U21" s="134"/>
      <c r="V21" s="134">
        <v>20</v>
      </c>
      <c r="W21" s="134"/>
      <c r="X21" s="134"/>
      <c r="Y21" s="134"/>
      <c r="Z21" s="134"/>
      <c r="AA21" s="134">
        <v>25</v>
      </c>
      <c r="AB21" s="134"/>
      <c r="AC21" s="134"/>
      <c r="AD21" s="134"/>
      <c r="AE21" s="134"/>
      <c r="AF21" s="208">
        <v>3</v>
      </c>
      <c r="AG21" s="208"/>
      <c r="AH21" s="206"/>
      <c r="AI21" s="208"/>
      <c r="AJ21" s="212">
        <f>AF25/L25</f>
        <v>0.3</v>
      </c>
      <c r="AK21" s="236">
        <f>AF21/H21</f>
        <v>0.12</v>
      </c>
      <c r="AL21" s="287" t="s">
        <v>183</v>
      </c>
      <c r="AM21" s="290" t="s">
        <v>164</v>
      </c>
      <c r="AN21" s="290" t="s">
        <v>164</v>
      </c>
      <c r="AO21" s="281" t="s">
        <v>169</v>
      </c>
      <c r="AP21" s="284" t="s">
        <v>175</v>
      </c>
    </row>
    <row r="22" spans="1:42" s="5" customFormat="1" ht="30.75" customHeight="1">
      <c r="A22" s="346"/>
      <c r="B22" s="341"/>
      <c r="C22" s="326"/>
      <c r="D22" s="329"/>
      <c r="E22" s="354"/>
      <c r="F22" s="357"/>
      <c r="G22" s="71" t="s">
        <v>10</v>
      </c>
      <c r="H22" s="111">
        <f>+J22+L22+Q22+V22+AA22</f>
        <v>370000000</v>
      </c>
      <c r="I22" s="111">
        <v>70000000</v>
      </c>
      <c r="J22" s="111">
        <v>70000000</v>
      </c>
      <c r="K22" s="113">
        <v>66493359</v>
      </c>
      <c r="L22" s="111">
        <v>30000000</v>
      </c>
      <c r="M22" s="111"/>
      <c r="N22" s="111"/>
      <c r="O22" s="111"/>
      <c r="P22" s="111"/>
      <c r="Q22" s="111">
        <v>80000000</v>
      </c>
      <c r="R22" s="111"/>
      <c r="S22" s="111"/>
      <c r="T22" s="111"/>
      <c r="U22" s="111"/>
      <c r="V22" s="111">
        <v>90000000</v>
      </c>
      <c r="W22" s="111"/>
      <c r="X22" s="111"/>
      <c r="Y22" s="111"/>
      <c r="Z22" s="111"/>
      <c r="AA22" s="111">
        <v>100000000</v>
      </c>
      <c r="AB22" s="111"/>
      <c r="AC22" s="111"/>
      <c r="AD22" s="111"/>
      <c r="AE22" s="111"/>
      <c r="AF22" s="113">
        <v>0</v>
      </c>
      <c r="AG22" s="113"/>
      <c r="AH22" s="113"/>
      <c r="AI22" s="113"/>
      <c r="AJ22" s="212">
        <f>AF22/L22</f>
        <v>0</v>
      </c>
      <c r="AK22" s="236">
        <f>(AF22+L22)/H22</f>
        <v>0.08108108108108109</v>
      </c>
      <c r="AL22" s="288"/>
      <c r="AM22" s="291"/>
      <c r="AN22" s="291"/>
      <c r="AO22" s="282"/>
      <c r="AP22" s="285"/>
    </row>
    <row r="23" spans="1:42" s="5" customFormat="1" ht="30.75" customHeight="1">
      <c r="A23" s="346"/>
      <c r="B23" s="341"/>
      <c r="C23" s="326"/>
      <c r="D23" s="329"/>
      <c r="E23" s="354"/>
      <c r="F23" s="357"/>
      <c r="G23" s="71" t="s">
        <v>11</v>
      </c>
      <c r="H23" s="111">
        <v>0</v>
      </c>
      <c r="I23" s="111">
        <v>0</v>
      </c>
      <c r="J23" s="111">
        <v>0</v>
      </c>
      <c r="K23" s="210">
        <v>0</v>
      </c>
      <c r="L23" s="111">
        <v>0</v>
      </c>
      <c r="M23" s="111"/>
      <c r="N23" s="111"/>
      <c r="O23" s="111"/>
      <c r="P23" s="111"/>
      <c r="Q23" s="111"/>
      <c r="R23" s="111"/>
      <c r="S23" s="111"/>
      <c r="T23" s="111"/>
      <c r="U23" s="111"/>
      <c r="V23" s="111"/>
      <c r="W23" s="111"/>
      <c r="X23" s="111"/>
      <c r="Y23" s="111"/>
      <c r="Z23" s="111"/>
      <c r="AA23" s="111"/>
      <c r="AB23" s="111"/>
      <c r="AC23" s="111"/>
      <c r="AD23" s="111"/>
      <c r="AE23" s="111"/>
      <c r="AF23" s="210">
        <v>0</v>
      </c>
      <c r="AG23" s="210"/>
      <c r="AH23" s="210"/>
      <c r="AI23" s="210"/>
      <c r="AJ23" s="212"/>
      <c r="AK23" s="212"/>
      <c r="AL23" s="288"/>
      <c r="AM23" s="291"/>
      <c r="AN23" s="291"/>
      <c r="AO23" s="282"/>
      <c r="AP23" s="285"/>
    </row>
    <row r="24" spans="1:42" s="5" customFormat="1" ht="30.75" customHeight="1">
      <c r="A24" s="346"/>
      <c r="B24" s="341"/>
      <c r="C24" s="326"/>
      <c r="D24" s="329"/>
      <c r="E24" s="354"/>
      <c r="F24" s="357"/>
      <c r="G24" s="71" t="s">
        <v>12</v>
      </c>
      <c r="H24" s="111">
        <v>0</v>
      </c>
      <c r="I24" s="111">
        <v>0</v>
      </c>
      <c r="J24" s="111">
        <v>0</v>
      </c>
      <c r="K24" s="113">
        <v>0</v>
      </c>
      <c r="L24" s="111">
        <v>40300517</v>
      </c>
      <c r="M24" s="111"/>
      <c r="N24" s="111"/>
      <c r="O24" s="111"/>
      <c r="P24" s="111"/>
      <c r="Q24" s="111"/>
      <c r="R24" s="111"/>
      <c r="S24" s="111"/>
      <c r="T24" s="111"/>
      <c r="U24" s="111"/>
      <c r="V24" s="111"/>
      <c r="W24" s="111"/>
      <c r="X24" s="111"/>
      <c r="Y24" s="111"/>
      <c r="Z24" s="111"/>
      <c r="AA24" s="111"/>
      <c r="AB24" s="111"/>
      <c r="AC24" s="111"/>
      <c r="AD24" s="111"/>
      <c r="AE24" s="111"/>
      <c r="AF24" s="113">
        <v>0</v>
      </c>
      <c r="AG24" s="113"/>
      <c r="AH24" s="113"/>
      <c r="AI24" s="113"/>
      <c r="AJ24" s="212"/>
      <c r="AK24" s="212"/>
      <c r="AL24" s="288"/>
      <c r="AM24" s="291"/>
      <c r="AN24" s="291"/>
      <c r="AO24" s="282"/>
      <c r="AP24" s="285"/>
    </row>
    <row r="25" spans="1:42" s="5" customFormat="1" ht="30.75" customHeight="1">
      <c r="A25" s="346"/>
      <c r="B25" s="341"/>
      <c r="C25" s="326"/>
      <c r="D25" s="329"/>
      <c r="E25" s="354"/>
      <c r="F25" s="357"/>
      <c r="G25" s="71" t="s">
        <v>13</v>
      </c>
      <c r="H25" s="111">
        <f>+H21+H23</f>
        <v>25</v>
      </c>
      <c r="I25" s="111">
        <f aca="true" t="shared" si="8" ref="I25:AA25">+I21+I23</f>
        <v>5</v>
      </c>
      <c r="J25" s="111">
        <f aca="true" t="shared" si="9" ref="J25:K25">+J21+J23</f>
        <v>5</v>
      </c>
      <c r="K25" s="209">
        <f t="shared" si="9"/>
        <v>5</v>
      </c>
      <c r="L25" s="111">
        <v>10</v>
      </c>
      <c r="M25" s="111"/>
      <c r="N25" s="111"/>
      <c r="O25" s="111"/>
      <c r="P25" s="111"/>
      <c r="Q25" s="111">
        <f t="shared" si="8"/>
        <v>15</v>
      </c>
      <c r="R25" s="111"/>
      <c r="S25" s="111"/>
      <c r="T25" s="111"/>
      <c r="U25" s="111"/>
      <c r="V25" s="111">
        <f t="shared" si="8"/>
        <v>20</v>
      </c>
      <c r="W25" s="111"/>
      <c r="X25" s="111"/>
      <c r="Y25" s="111"/>
      <c r="Z25" s="111"/>
      <c r="AA25" s="111">
        <f t="shared" si="8"/>
        <v>25</v>
      </c>
      <c r="AB25" s="111"/>
      <c r="AC25" s="111"/>
      <c r="AD25" s="111"/>
      <c r="AE25" s="111"/>
      <c r="AF25" s="209">
        <v>3</v>
      </c>
      <c r="AG25" s="209"/>
      <c r="AH25" s="209"/>
      <c r="AI25" s="209"/>
      <c r="AJ25" s="212"/>
      <c r="AK25" s="212"/>
      <c r="AL25" s="288"/>
      <c r="AM25" s="291"/>
      <c r="AN25" s="291"/>
      <c r="AO25" s="282"/>
      <c r="AP25" s="285"/>
    </row>
    <row r="26" spans="1:42" s="5" customFormat="1" ht="30.75" customHeight="1" thickBot="1">
      <c r="A26" s="346"/>
      <c r="B26" s="362"/>
      <c r="C26" s="327"/>
      <c r="D26" s="330"/>
      <c r="E26" s="354"/>
      <c r="F26" s="357"/>
      <c r="G26" s="72" t="s">
        <v>14</v>
      </c>
      <c r="H26" s="136">
        <f>+H22+H24</f>
        <v>370000000</v>
      </c>
      <c r="I26" s="136">
        <f aca="true" t="shared" si="10" ref="I26:AA26">+I22+I24</f>
        <v>70000000</v>
      </c>
      <c r="J26" s="136">
        <f aca="true" t="shared" si="11" ref="J26:K26">+J22+J24</f>
        <v>70000000</v>
      </c>
      <c r="K26" s="137">
        <f t="shared" si="11"/>
        <v>66493359</v>
      </c>
      <c r="L26" s="136">
        <v>70300517</v>
      </c>
      <c r="M26" s="136"/>
      <c r="N26" s="136"/>
      <c r="O26" s="136"/>
      <c r="P26" s="136"/>
      <c r="Q26" s="136">
        <f t="shared" si="10"/>
        <v>80000000</v>
      </c>
      <c r="R26" s="136"/>
      <c r="S26" s="136"/>
      <c r="T26" s="136"/>
      <c r="U26" s="136"/>
      <c r="V26" s="136">
        <f t="shared" si="10"/>
        <v>90000000</v>
      </c>
      <c r="W26" s="136"/>
      <c r="X26" s="136"/>
      <c r="Y26" s="136"/>
      <c r="Z26" s="136"/>
      <c r="AA26" s="136">
        <f t="shared" si="10"/>
        <v>100000000</v>
      </c>
      <c r="AB26" s="136"/>
      <c r="AC26" s="136"/>
      <c r="AD26" s="136"/>
      <c r="AE26" s="136"/>
      <c r="AF26" s="137">
        <v>0</v>
      </c>
      <c r="AG26" s="137"/>
      <c r="AH26" s="137"/>
      <c r="AI26" s="137"/>
      <c r="AJ26" s="214"/>
      <c r="AK26" s="214"/>
      <c r="AL26" s="289"/>
      <c r="AM26" s="292"/>
      <c r="AN26" s="292"/>
      <c r="AO26" s="283"/>
      <c r="AP26" s="286"/>
    </row>
    <row r="27" spans="1:42" s="5" customFormat="1" ht="30.75" customHeight="1">
      <c r="A27" s="345" t="s">
        <v>126</v>
      </c>
      <c r="B27" s="340">
        <v>4</v>
      </c>
      <c r="C27" s="325" t="s">
        <v>121</v>
      </c>
      <c r="D27" s="328" t="s">
        <v>117</v>
      </c>
      <c r="E27" s="354"/>
      <c r="F27" s="357"/>
      <c r="G27" s="70" t="s">
        <v>9</v>
      </c>
      <c r="H27" s="134">
        <v>10</v>
      </c>
      <c r="I27" s="134">
        <v>1</v>
      </c>
      <c r="J27" s="134">
        <v>1</v>
      </c>
      <c r="K27" s="207">
        <v>0.8</v>
      </c>
      <c r="L27" s="134">
        <v>4</v>
      </c>
      <c r="M27" s="134"/>
      <c r="N27" s="134"/>
      <c r="O27" s="134"/>
      <c r="P27" s="134"/>
      <c r="Q27" s="134">
        <v>7</v>
      </c>
      <c r="R27" s="134"/>
      <c r="S27" s="134"/>
      <c r="T27" s="134"/>
      <c r="U27" s="134"/>
      <c r="V27" s="134">
        <v>9</v>
      </c>
      <c r="W27" s="134"/>
      <c r="X27" s="134"/>
      <c r="Y27" s="134"/>
      <c r="Z27" s="134"/>
      <c r="AA27" s="134">
        <v>10</v>
      </c>
      <c r="AB27" s="134"/>
      <c r="AC27" s="134"/>
      <c r="AD27" s="134"/>
      <c r="AE27" s="134"/>
      <c r="AF27" s="208">
        <v>1</v>
      </c>
      <c r="AG27" s="208"/>
      <c r="AH27" s="207"/>
      <c r="AI27" s="207"/>
      <c r="AJ27" s="212">
        <f>AF31/L31</f>
        <v>0.25</v>
      </c>
      <c r="AK27" s="212">
        <f>AF27/H27</f>
        <v>0.1</v>
      </c>
      <c r="AL27" s="287" t="s">
        <v>184</v>
      </c>
      <c r="AM27" s="290" t="s">
        <v>185</v>
      </c>
      <c r="AN27" s="290" t="s">
        <v>186</v>
      </c>
      <c r="AO27" s="281" t="s">
        <v>168</v>
      </c>
      <c r="AP27" s="284" t="s">
        <v>167</v>
      </c>
    </row>
    <row r="28" spans="1:42" s="5" customFormat="1" ht="30.75" customHeight="1">
      <c r="A28" s="346"/>
      <c r="B28" s="341"/>
      <c r="C28" s="326"/>
      <c r="D28" s="329"/>
      <c r="E28" s="354"/>
      <c r="F28" s="357"/>
      <c r="G28" s="71" t="s">
        <v>10</v>
      </c>
      <c r="H28" s="111">
        <f>+J28+L28+Q28+V28+AA28</f>
        <v>1929885738</v>
      </c>
      <c r="I28" s="111">
        <v>380062738</v>
      </c>
      <c r="J28" s="111">
        <f>247726072+132336666</f>
        <v>380062738</v>
      </c>
      <c r="K28" s="113">
        <v>129054090</v>
      </c>
      <c r="L28" s="111">
        <v>549823000</v>
      </c>
      <c r="M28" s="111"/>
      <c r="N28" s="111"/>
      <c r="O28" s="111"/>
      <c r="P28" s="111"/>
      <c r="Q28" s="111">
        <v>500000000</v>
      </c>
      <c r="R28" s="111"/>
      <c r="S28" s="111"/>
      <c r="T28" s="111"/>
      <c r="U28" s="111"/>
      <c r="V28" s="111">
        <v>300000000</v>
      </c>
      <c r="W28" s="111"/>
      <c r="X28" s="111"/>
      <c r="Y28" s="111"/>
      <c r="Z28" s="111"/>
      <c r="AA28" s="111">
        <v>200000000</v>
      </c>
      <c r="AB28" s="111"/>
      <c r="AC28" s="111"/>
      <c r="AD28" s="111"/>
      <c r="AE28" s="111"/>
      <c r="AF28" s="113">
        <v>0</v>
      </c>
      <c r="AG28" s="113"/>
      <c r="AH28" s="113"/>
      <c r="AI28" s="113"/>
      <c r="AJ28" s="212">
        <f>AF28/L28</f>
        <v>0</v>
      </c>
      <c r="AK28" s="212">
        <f>(AF28+L28)/H28</f>
        <v>0.28489925034100644</v>
      </c>
      <c r="AL28" s="288"/>
      <c r="AM28" s="291"/>
      <c r="AN28" s="291"/>
      <c r="AO28" s="282"/>
      <c r="AP28" s="285"/>
    </row>
    <row r="29" spans="1:42" s="5" customFormat="1" ht="30.75" customHeight="1">
      <c r="A29" s="346"/>
      <c r="B29" s="341"/>
      <c r="C29" s="326"/>
      <c r="D29" s="329"/>
      <c r="E29" s="354"/>
      <c r="F29" s="357"/>
      <c r="G29" s="71" t="s">
        <v>11</v>
      </c>
      <c r="H29" s="111">
        <v>0</v>
      </c>
      <c r="I29" s="111">
        <v>0</v>
      </c>
      <c r="J29" s="111">
        <v>0</v>
      </c>
      <c r="K29" s="210">
        <v>0</v>
      </c>
      <c r="L29" s="111">
        <v>0</v>
      </c>
      <c r="M29" s="111"/>
      <c r="N29" s="111"/>
      <c r="O29" s="111"/>
      <c r="P29" s="111"/>
      <c r="Q29" s="111"/>
      <c r="R29" s="111"/>
      <c r="S29" s="111"/>
      <c r="T29" s="111"/>
      <c r="U29" s="111"/>
      <c r="V29" s="111"/>
      <c r="W29" s="111"/>
      <c r="X29" s="111"/>
      <c r="Y29" s="111"/>
      <c r="Z29" s="111"/>
      <c r="AA29" s="111"/>
      <c r="AB29" s="111"/>
      <c r="AC29" s="111"/>
      <c r="AD29" s="111"/>
      <c r="AE29" s="111"/>
      <c r="AF29" s="210">
        <v>0</v>
      </c>
      <c r="AG29" s="210"/>
      <c r="AH29" s="210"/>
      <c r="AI29" s="210"/>
      <c r="AJ29" s="212"/>
      <c r="AK29" s="212"/>
      <c r="AL29" s="288"/>
      <c r="AM29" s="291"/>
      <c r="AN29" s="291"/>
      <c r="AO29" s="282"/>
      <c r="AP29" s="285"/>
    </row>
    <row r="30" spans="1:42" s="5" customFormat="1" ht="30.75" customHeight="1">
      <c r="A30" s="346"/>
      <c r="B30" s="341"/>
      <c r="C30" s="326"/>
      <c r="D30" s="329"/>
      <c r="E30" s="354"/>
      <c r="F30" s="357"/>
      <c r="G30" s="71" t="s">
        <v>12</v>
      </c>
      <c r="H30" s="111">
        <v>0</v>
      </c>
      <c r="I30" s="111">
        <v>0</v>
      </c>
      <c r="J30" s="111">
        <v>0</v>
      </c>
      <c r="K30" s="113">
        <v>0</v>
      </c>
      <c r="L30" s="111">
        <v>96683188</v>
      </c>
      <c r="M30" s="111"/>
      <c r="N30" s="111"/>
      <c r="O30" s="111"/>
      <c r="P30" s="111"/>
      <c r="Q30" s="111"/>
      <c r="R30" s="111"/>
      <c r="S30" s="111"/>
      <c r="T30" s="111"/>
      <c r="U30" s="111"/>
      <c r="V30" s="111"/>
      <c r="W30" s="111"/>
      <c r="X30" s="111"/>
      <c r="Y30" s="111"/>
      <c r="Z30" s="111"/>
      <c r="AA30" s="111"/>
      <c r="AB30" s="111"/>
      <c r="AC30" s="111"/>
      <c r="AD30" s="111"/>
      <c r="AE30" s="111"/>
      <c r="AF30" s="113">
        <v>32300514</v>
      </c>
      <c r="AG30" s="113"/>
      <c r="AH30" s="113"/>
      <c r="AI30" s="113"/>
      <c r="AJ30" s="212"/>
      <c r="AK30" s="212"/>
      <c r="AL30" s="288"/>
      <c r="AM30" s="291"/>
      <c r="AN30" s="291"/>
      <c r="AO30" s="282"/>
      <c r="AP30" s="285"/>
    </row>
    <row r="31" spans="1:42" s="5" customFormat="1" ht="30.75" customHeight="1">
      <c r="A31" s="346"/>
      <c r="B31" s="341"/>
      <c r="C31" s="326"/>
      <c r="D31" s="329"/>
      <c r="E31" s="354"/>
      <c r="F31" s="357"/>
      <c r="G31" s="71" t="s">
        <v>13</v>
      </c>
      <c r="H31" s="111">
        <f>+H27+H29</f>
        <v>10</v>
      </c>
      <c r="I31" s="111">
        <f aca="true" t="shared" si="12" ref="I31:AA31">+I27+I29</f>
        <v>1</v>
      </c>
      <c r="J31" s="111">
        <f aca="true" t="shared" si="13" ref="J31:K31">+J27+J29</f>
        <v>1</v>
      </c>
      <c r="K31" s="209">
        <f t="shared" si="13"/>
        <v>0.8</v>
      </c>
      <c r="L31" s="111">
        <v>4</v>
      </c>
      <c r="M31" s="111"/>
      <c r="N31" s="111"/>
      <c r="O31" s="111"/>
      <c r="P31" s="111"/>
      <c r="Q31" s="111">
        <f t="shared" si="12"/>
        <v>7</v>
      </c>
      <c r="R31" s="111"/>
      <c r="S31" s="111"/>
      <c r="T31" s="111"/>
      <c r="U31" s="111"/>
      <c r="V31" s="111">
        <f t="shared" si="12"/>
        <v>9</v>
      </c>
      <c r="W31" s="111"/>
      <c r="X31" s="111"/>
      <c r="Y31" s="111"/>
      <c r="Z31" s="111"/>
      <c r="AA31" s="111">
        <f t="shared" si="12"/>
        <v>10</v>
      </c>
      <c r="AB31" s="111"/>
      <c r="AC31" s="111"/>
      <c r="AD31" s="111"/>
      <c r="AE31" s="111"/>
      <c r="AF31" s="209">
        <v>1</v>
      </c>
      <c r="AG31" s="209"/>
      <c r="AH31" s="209"/>
      <c r="AI31" s="209"/>
      <c r="AJ31" s="212"/>
      <c r="AK31" s="212"/>
      <c r="AL31" s="288"/>
      <c r="AM31" s="291"/>
      <c r="AN31" s="291"/>
      <c r="AO31" s="282"/>
      <c r="AP31" s="285"/>
    </row>
    <row r="32" spans="1:42" s="5" customFormat="1" ht="30.75" customHeight="1" thickBot="1">
      <c r="A32" s="359"/>
      <c r="B32" s="362"/>
      <c r="C32" s="327"/>
      <c r="D32" s="330"/>
      <c r="E32" s="354"/>
      <c r="F32" s="357"/>
      <c r="G32" s="72" t="s">
        <v>14</v>
      </c>
      <c r="H32" s="136">
        <f>+H28+H30</f>
        <v>1929885738</v>
      </c>
      <c r="I32" s="136">
        <f aca="true" t="shared" si="14" ref="I32:AA32">+I28+I30</f>
        <v>380062738</v>
      </c>
      <c r="J32" s="136">
        <f aca="true" t="shared" si="15" ref="J32:K32">+J28+J30</f>
        <v>380062738</v>
      </c>
      <c r="K32" s="137">
        <f t="shared" si="15"/>
        <v>129054090</v>
      </c>
      <c r="L32" s="136">
        <v>646506188</v>
      </c>
      <c r="M32" s="136"/>
      <c r="N32" s="136"/>
      <c r="O32" s="136"/>
      <c r="P32" s="136"/>
      <c r="Q32" s="136">
        <f t="shared" si="14"/>
        <v>500000000</v>
      </c>
      <c r="R32" s="136"/>
      <c r="S32" s="136"/>
      <c r="T32" s="136"/>
      <c r="U32" s="136"/>
      <c r="V32" s="136">
        <f t="shared" si="14"/>
        <v>300000000</v>
      </c>
      <c r="W32" s="136"/>
      <c r="X32" s="136"/>
      <c r="Y32" s="136"/>
      <c r="Z32" s="136"/>
      <c r="AA32" s="136">
        <f t="shared" si="14"/>
        <v>200000000</v>
      </c>
      <c r="AB32" s="136"/>
      <c r="AC32" s="136"/>
      <c r="AD32" s="136"/>
      <c r="AE32" s="136"/>
      <c r="AF32" s="137">
        <v>32300514</v>
      </c>
      <c r="AG32" s="137"/>
      <c r="AH32" s="137"/>
      <c r="AI32" s="137"/>
      <c r="AJ32" s="213"/>
      <c r="AK32" s="213"/>
      <c r="AL32" s="289"/>
      <c r="AM32" s="292"/>
      <c r="AN32" s="292"/>
      <c r="AO32" s="283"/>
      <c r="AP32" s="286"/>
    </row>
    <row r="33" spans="1:42" s="98" customFormat="1" ht="30.75" customHeight="1">
      <c r="A33" s="360" t="s">
        <v>127</v>
      </c>
      <c r="B33" s="340">
        <v>5</v>
      </c>
      <c r="C33" s="325" t="s">
        <v>122</v>
      </c>
      <c r="D33" s="328" t="s">
        <v>117</v>
      </c>
      <c r="E33" s="354"/>
      <c r="F33" s="357"/>
      <c r="G33" s="97" t="s">
        <v>9</v>
      </c>
      <c r="H33" s="138">
        <v>0.9</v>
      </c>
      <c r="I33" s="138">
        <v>0.85</v>
      </c>
      <c r="J33" s="138">
        <v>0.85</v>
      </c>
      <c r="K33" s="140">
        <v>0.85</v>
      </c>
      <c r="L33" s="139">
        <v>0.865</v>
      </c>
      <c r="M33" s="138"/>
      <c r="N33" s="138"/>
      <c r="O33" s="138"/>
      <c r="P33" s="138"/>
      <c r="Q33" s="138">
        <v>0.88</v>
      </c>
      <c r="R33" s="138"/>
      <c r="S33" s="138"/>
      <c r="T33" s="138"/>
      <c r="U33" s="138"/>
      <c r="V33" s="138">
        <v>0.89</v>
      </c>
      <c r="W33" s="138"/>
      <c r="X33" s="138"/>
      <c r="Y33" s="138"/>
      <c r="Z33" s="138"/>
      <c r="AA33" s="138">
        <v>0.9</v>
      </c>
      <c r="AB33" s="138"/>
      <c r="AC33" s="138"/>
      <c r="AD33" s="138"/>
      <c r="AE33" s="138"/>
      <c r="AF33" s="110">
        <v>0.83</v>
      </c>
      <c r="AG33" s="110"/>
      <c r="AH33" s="110"/>
      <c r="AI33" s="140"/>
      <c r="AJ33" s="228">
        <f>AF37/L37</f>
        <v>0.9595375722543352</v>
      </c>
      <c r="AK33" s="212">
        <f>AF33/H33</f>
        <v>0.9222222222222222</v>
      </c>
      <c r="AL33" s="287" t="s">
        <v>187</v>
      </c>
      <c r="AM33" s="290" t="s">
        <v>164</v>
      </c>
      <c r="AN33" s="290" t="s">
        <v>164</v>
      </c>
      <c r="AO33" s="281" t="s">
        <v>170</v>
      </c>
      <c r="AP33" s="284" t="s">
        <v>171</v>
      </c>
    </row>
    <row r="34" spans="1:42" s="5" customFormat="1" ht="30.75" customHeight="1">
      <c r="A34" s="360"/>
      <c r="B34" s="341"/>
      <c r="C34" s="326"/>
      <c r="D34" s="329"/>
      <c r="E34" s="354"/>
      <c r="F34" s="357"/>
      <c r="G34" s="71" t="s">
        <v>10</v>
      </c>
      <c r="H34" s="141">
        <f>+J34+L34+Q34+V34+AA34</f>
        <v>3307438958</v>
      </c>
      <c r="I34" s="142">
        <v>456438958</v>
      </c>
      <c r="J34" s="111">
        <f>8500000+417938958</f>
        <v>426438958</v>
      </c>
      <c r="K34" s="135">
        <v>425843558</v>
      </c>
      <c r="L34" s="111">
        <v>522000000</v>
      </c>
      <c r="M34" s="111"/>
      <c r="N34" s="111"/>
      <c r="O34" s="111"/>
      <c r="P34" s="111"/>
      <c r="Q34" s="111">
        <v>763000000</v>
      </c>
      <c r="R34" s="111"/>
      <c r="S34" s="111"/>
      <c r="T34" s="111"/>
      <c r="U34" s="111"/>
      <c r="V34" s="111">
        <v>786000000</v>
      </c>
      <c r="W34" s="111"/>
      <c r="X34" s="111"/>
      <c r="Y34" s="111"/>
      <c r="Z34" s="111"/>
      <c r="AA34" s="111">
        <v>810000000</v>
      </c>
      <c r="AB34" s="111"/>
      <c r="AC34" s="111"/>
      <c r="AD34" s="111"/>
      <c r="AE34" s="111"/>
      <c r="AF34" s="113">
        <v>497183000</v>
      </c>
      <c r="AG34" s="113"/>
      <c r="AH34" s="113"/>
      <c r="AI34" s="135"/>
      <c r="AJ34" s="227">
        <f>AF34/L34</f>
        <v>0.9524578544061303</v>
      </c>
      <c r="AK34" s="212">
        <f>(AF34+L34)/H34</f>
        <v>0.30814869539309575</v>
      </c>
      <c r="AL34" s="288"/>
      <c r="AM34" s="291"/>
      <c r="AN34" s="291"/>
      <c r="AO34" s="282"/>
      <c r="AP34" s="285"/>
    </row>
    <row r="35" spans="1:42" s="98" customFormat="1" ht="30.75" customHeight="1">
      <c r="A35" s="360"/>
      <c r="B35" s="341"/>
      <c r="C35" s="326"/>
      <c r="D35" s="329"/>
      <c r="E35" s="354"/>
      <c r="F35" s="357"/>
      <c r="G35" s="106" t="s">
        <v>11</v>
      </c>
      <c r="H35" s="114">
        <v>0</v>
      </c>
      <c r="I35" s="114">
        <v>0</v>
      </c>
      <c r="J35" s="114">
        <v>0</v>
      </c>
      <c r="K35" s="143"/>
      <c r="L35" s="114">
        <v>0</v>
      </c>
      <c r="M35" s="114"/>
      <c r="N35" s="114"/>
      <c r="O35" s="114"/>
      <c r="P35" s="114"/>
      <c r="Q35" s="114"/>
      <c r="R35" s="114"/>
      <c r="S35" s="114"/>
      <c r="T35" s="114"/>
      <c r="U35" s="114"/>
      <c r="V35" s="114"/>
      <c r="W35" s="114"/>
      <c r="X35" s="114"/>
      <c r="Y35" s="114"/>
      <c r="Z35" s="114"/>
      <c r="AA35" s="114"/>
      <c r="AB35" s="114"/>
      <c r="AC35" s="114"/>
      <c r="AD35" s="114"/>
      <c r="AE35" s="114"/>
      <c r="AF35" s="116">
        <v>0</v>
      </c>
      <c r="AG35" s="116"/>
      <c r="AH35" s="116"/>
      <c r="AI35" s="143"/>
      <c r="AJ35" s="212"/>
      <c r="AK35" s="212"/>
      <c r="AL35" s="288"/>
      <c r="AM35" s="291"/>
      <c r="AN35" s="291"/>
      <c r="AO35" s="282"/>
      <c r="AP35" s="285"/>
    </row>
    <row r="36" spans="1:42" s="5" customFormat="1" ht="30.75" customHeight="1">
      <c r="A36" s="360"/>
      <c r="B36" s="341"/>
      <c r="C36" s="326"/>
      <c r="D36" s="329"/>
      <c r="E36" s="354"/>
      <c r="F36" s="357"/>
      <c r="G36" s="71" t="s">
        <v>12</v>
      </c>
      <c r="H36" s="111">
        <v>0</v>
      </c>
      <c r="I36" s="111">
        <v>0</v>
      </c>
      <c r="J36" s="111">
        <v>0</v>
      </c>
      <c r="K36" s="135"/>
      <c r="L36" s="111">
        <v>117004537</v>
      </c>
      <c r="M36" s="111"/>
      <c r="N36" s="111"/>
      <c r="O36" s="111"/>
      <c r="P36" s="111"/>
      <c r="Q36" s="111"/>
      <c r="R36" s="111"/>
      <c r="S36" s="111"/>
      <c r="T36" s="111"/>
      <c r="U36" s="111"/>
      <c r="V36" s="111"/>
      <c r="W36" s="111"/>
      <c r="X36" s="111"/>
      <c r="Y36" s="111"/>
      <c r="Z36" s="111"/>
      <c r="AA36" s="111"/>
      <c r="AB36" s="111"/>
      <c r="AC36" s="111"/>
      <c r="AD36" s="111"/>
      <c r="AE36" s="111"/>
      <c r="AF36" s="113">
        <v>114332129</v>
      </c>
      <c r="AG36" s="113"/>
      <c r="AH36" s="113"/>
      <c r="AI36" s="135"/>
      <c r="AJ36" s="212"/>
      <c r="AK36" s="212"/>
      <c r="AL36" s="288"/>
      <c r="AM36" s="291"/>
      <c r="AN36" s="291"/>
      <c r="AO36" s="282"/>
      <c r="AP36" s="285"/>
    </row>
    <row r="37" spans="1:42" s="98" customFormat="1" ht="30.75" customHeight="1">
      <c r="A37" s="360"/>
      <c r="B37" s="341"/>
      <c r="C37" s="326"/>
      <c r="D37" s="329"/>
      <c r="E37" s="354"/>
      <c r="F37" s="357"/>
      <c r="G37" s="106" t="s">
        <v>13</v>
      </c>
      <c r="H37" s="114">
        <f>+H33+H35</f>
        <v>0.9</v>
      </c>
      <c r="I37" s="114">
        <f aca="true" t="shared" si="16" ref="I37:AA37">+I33+I35</f>
        <v>0.85</v>
      </c>
      <c r="J37" s="114">
        <f t="shared" si="16"/>
        <v>0.85</v>
      </c>
      <c r="K37" s="116">
        <f t="shared" si="16"/>
        <v>0.85</v>
      </c>
      <c r="L37" s="114">
        <v>0.865</v>
      </c>
      <c r="M37" s="114"/>
      <c r="N37" s="114"/>
      <c r="O37" s="114"/>
      <c r="P37" s="114"/>
      <c r="Q37" s="114">
        <f t="shared" si="16"/>
        <v>0.88</v>
      </c>
      <c r="R37" s="114"/>
      <c r="S37" s="114"/>
      <c r="T37" s="114"/>
      <c r="U37" s="114"/>
      <c r="V37" s="114">
        <f t="shared" si="16"/>
        <v>0.89</v>
      </c>
      <c r="W37" s="114"/>
      <c r="X37" s="114"/>
      <c r="Y37" s="114"/>
      <c r="Z37" s="114"/>
      <c r="AA37" s="114">
        <f t="shared" si="16"/>
        <v>0.9</v>
      </c>
      <c r="AB37" s="114"/>
      <c r="AC37" s="114"/>
      <c r="AD37" s="114"/>
      <c r="AE37" s="114"/>
      <c r="AF37" s="116">
        <v>0.83</v>
      </c>
      <c r="AG37" s="116"/>
      <c r="AH37" s="116"/>
      <c r="AI37" s="116"/>
      <c r="AJ37" s="212"/>
      <c r="AK37" s="212"/>
      <c r="AL37" s="288"/>
      <c r="AM37" s="291"/>
      <c r="AN37" s="291"/>
      <c r="AO37" s="282"/>
      <c r="AP37" s="285"/>
    </row>
    <row r="38" spans="1:42" s="5" customFormat="1" ht="30.75" customHeight="1" thickBot="1">
      <c r="A38" s="360"/>
      <c r="B38" s="362"/>
      <c r="C38" s="327"/>
      <c r="D38" s="330"/>
      <c r="E38" s="354"/>
      <c r="F38" s="357"/>
      <c r="G38" s="72" t="s">
        <v>14</v>
      </c>
      <c r="H38" s="136">
        <f>+H34+H36</f>
        <v>3307438958</v>
      </c>
      <c r="I38" s="136">
        <f aca="true" t="shared" si="17" ref="I38:AA38">+I34+I36</f>
        <v>456438958</v>
      </c>
      <c r="J38" s="136">
        <f t="shared" si="17"/>
        <v>426438958</v>
      </c>
      <c r="K38" s="215">
        <f t="shared" si="17"/>
        <v>425843558</v>
      </c>
      <c r="L38" s="136">
        <v>639004537</v>
      </c>
      <c r="M38" s="136"/>
      <c r="N38" s="136"/>
      <c r="O38" s="136"/>
      <c r="P38" s="136"/>
      <c r="Q38" s="136">
        <f t="shared" si="17"/>
        <v>763000000</v>
      </c>
      <c r="R38" s="136"/>
      <c r="S38" s="136"/>
      <c r="T38" s="136"/>
      <c r="U38" s="136"/>
      <c r="V38" s="136">
        <f t="shared" si="17"/>
        <v>786000000</v>
      </c>
      <c r="W38" s="136"/>
      <c r="X38" s="136"/>
      <c r="Y38" s="136"/>
      <c r="Z38" s="136"/>
      <c r="AA38" s="136">
        <f t="shared" si="17"/>
        <v>810000000</v>
      </c>
      <c r="AB38" s="136"/>
      <c r="AC38" s="136"/>
      <c r="AD38" s="136"/>
      <c r="AE38" s="136"/>
      <c r="AF38" s="137">
        <v>611515129</v>
      </c>
      <c r="AG38" s="137"/>
      <c r="AH38" s="215"/>
      <c r="AI38" s="215"/>
      <c r="AJ38" s="230"/>
      <c r="AK38" s="213"/>
      <c r="AL38" s="289"/>
      <c r="AM38" s="292"/>
      <c r="AN38" s="292"/>
      <c r="AO38" s="283"/>
      <c r="AP38" s="286"/>
    </row>
    <row r="39" spans="1:42" s="98" customFormat="1" ht="30.75" customHeight="1">
      <c r="A39" s="360"/>
      <c r="B39" s="322">
        <v>6</v>
      </c>
      <c r="C39" s="325" t="s">
        <v>123</v>
      </c>
      <c r="D39" s="328" t="s">
        <v>124</v>
      </c>
      <c r="E39" s="354"/>
      <c r="F39" s="357"/>
      <c r="G39" s="97" t="s">
        <v>9</v>
      </c>
      <c r="H39" s="144">
        <v>0.82</v>
      </c>
      <c r="I39" s="144">
        <v>0.82</v>
      </c>
      <c r="J39" s="144">
        <v>0.82</v>
      </c>
      <c r="K39" s="146">
        <v>0.82</v>
      </c>
      <c r="L39" s="144">
        <v>0.82</v>
      </c>
      <c r="M39" s="144"/>
      <c r="N39" s="144"/>
      <c r="O39" s="144"/>
      <c r="P39" s="144"/>
      <c r="Q39" s="144">
        <v>0.82</v>
      </c>
      <c r="R39" s="144"/>
      <c r="S39" s="144"/>
      <c r="T39" s="144"/>
      <c r="U39" s="144"/>
      <c r="V39" s="144">
        <v>0.82</v>
      </c>
      <c r="W39" s="144"/>
      <c r="X39" s="144"/>
      <c r="Y39" s="144"/>
      <c r="Z39" s="144"/>
      <c r="AA39" s="144">
        <v>0.82</v>
      </c>
      <c r="AB39" s="145"/>
      <c r="AC39" s="145"/>
      <c r="AD39" s="145"/>
      <c r="AE39" s="145"/>
      <c r="AF39" s="110">
        <v>0.82</v>
      </c>
      <c r="AG39" s="110"/>
      <c r="AH39" s="146"/>
      <c r="AI39" s="146"/>
      <c r="AJ39" s="212">
        <f>AF43/L43</f>
        <v>1</v>
      </c>
      <c r="AK39" s="212">
        <f>(AF39+K39)/(J39+L39+Q39+V39+AA39)</f>
        <v>0.4</v>
      </c>
      <c r="AL39" s="287" t="s">
        <v>188</v>
      </c>
      <c r="AM39" s="290" t="s">
        <v>164</v>
      </c>
      <c r="AN39" s="290" t="s">
        <v>164</v>
      </c>
      <c r="AO39" s="281" t="s">
        <v>172</v>
      </c>
      <c r="AP39" s="284" t="s">
        <v>171</v>
      </c>
    </row>
    <row r="40" spans="1:42" s="5" customFormat="1" ht="30.75" customHeight="1">
      <c r="A40" s="360"/>
      <c r="B40" s="323"/>
      <c r="C40" s="326"/>
      <c r="D40" s="329"/>
      <c r="E40" s="354"/>
      <c r="F40" s="357"/>
      <c r="G40" s="71" t="s">
        <v>10</v>
      </c>
      <c r="H40" s="147">
        <f>+J40+L40+Q40+V40+AA40</f>
        <v>2663561042</v>
      </c>
      <c r="I40" s="142">
        <v>351561042</v>
      </c>
      <c r="J40" s="111">
        <f>+I40+30000000</f>
        <v>381561042</v>
      </c>
      <c r="K40" s="148">
        <v>381526164</v>
      </c>
      <c r="L40" s="111">
        <v>502000000</v>
      </c>
      <c r="M40" s="111"/>
      <c r="N40" s="111"/>
      <c r="O40" s="111"/>
      <c r="P40" s="111"/>
      <c r="Q40" s="111">
        <v>576000000</v>
      </c>
      <c r="R40" s="111"/>
      <c r="S40" s="111"/>
      <c r="T40" s="111"/>
      <c r="U40" s="111"/>
      <c r="V40" s="111">
        <v>593000000</v>
      </c>
      <c r="W40" s="111"/>
      <c r="X40" s="111"/>
      <c r="Y40" s="111"/>
      <c r="Z40" s="111"/>
      <c r="AA40" s="111">
        <v>611000000</v>
      </c>
      <c r="AB40" s="112"/>
      <c r="AC40" s="112"/>
      <c r="AD40" s="112"/>
      <c r="AE40" s="112"/>
      <c r="AF40" s="113">
        <v>480689000</v>
      </c>
      <c r="AG40" s="113"/>
      <c r="AH40" s="148"/>
      <c r="AI40" s="148"/>
      <c r="AJ40" s="228">
        <f>AF40/L40</f>
        <v>0.9575478087649403</v>
      </c>
      <c r="AK40" s="212">
        <f>(AF40+L40)/H40</f>
        <v>0.3689380436583214</v>
      </c>
      <c r="AL40" s="288"/>
      <c r="AM40" s="291"/>
      <c r="AN40" s="291"/>
      <c r="AO40" s="282"/>
      <c r="AP40" s="285"/>
    </row>
    <row r="41" spans="1:42" s="98" customFormat="1" ht="30.75" customHeight="1">
      <c r="A41" s="360"/>
      <c r="B41" s="323"/>
      <c r="C41" s="326"/>
      <c r="D41" s="329"/>
      <c r="E41" s="354"/>
      <c r="F41" s="357"/>
      <c r="G41" s="106" t="s">
        <v>11</v>
      </c>
      <c r="H41" s="149">
        <v>0</v>
      </c>
      <c r="I41" s="114">
        <v>0</v>
      </c>
      <c r="J41" s="114">
        <v>0</v>
      </c>
      <c r="K41" s="116">
        <v>0</v>
      </c>
      <c r="L41" s="115">
        <v>0</v>
      </c>
      <c r="M41" s="115"/>
      <c r="N41" s="115"/>
      <c r="O41" s="115"/>
      <c r="P41" s="115"/>
      <c r="Q41" s="115"/>
      <c r="R41" s="115"/>
      <c r="S41" s="115"/>
      <c r="T41" s="115"/>
      <c r="U41" s="115"/>
      <c r="V41" s="115"/>
      <c r="W41" s="115"/>
      <c r="X41" s="115"/>
      <c r="Y41" s="115"/>
      <c r="Z41" s="115"/>
      <c r="AA41" s="115"/>
      <c r="AB41" s="115"/>
      <c r="AC41" s="115"/>
      <c r="AD41" s="115"/>
      <c r="AE41" s="115"/>
      <c r="AF41" s="116">
        <v>0</v>
      </c>
      <c r="AG41" s="116"/>
      <c r="AH41" s="116"/>
      <c r="AI41" s="116"/>
      <c r="AJ41" s="212"/>
      <c r="AK41" s="212"/>
      <c r="AL41" s="288"/>
      <c r="AM41" s="291"/>
      <c r="AN41" s="291"/>
      <c r="AO41" s="282"/>
      <c r="AP41" s="285"/>
    </row>
    <row r="42" spans="1:42" s="102" customFormat="1" ht="30.75" customHeight="1">
      <c r="A42" s="360"/>
      <c r="B42" s="323"/>
      <c r="C42" s="326"/>
      <c r="D42" s="329"/>
      <c r="E42" s="354"/>
      <c r="F42" s="357"/>
      <c r="G42" s="107" t="s">
        <v>12</v>
      </c>
      <c r="H42" s="141">
        <v>0</v>
      </c>
      <c r="I42" s="111">
        <v>0</v>
      </c>
      <c r="J42" s="114">
        <v>0</v>
      </c>
      <c r="K42" s="120">
        <v>0</v>
      </c>
      <c r="L42" s="118">
        <v>110892918</v>
      </c>
      <c r="M42" s="118"/>
      <c r="N42" s="118"/>
      <c r="O42" s="118"/>
      <c r="P42" s="118"/>
      <c r="Q42" s="118"/>
      <c r="R42" s="118"/>
      <c r="S42" s="118"/>
      <c r="T42" s="118"/>
      <c r="U42" s="118"/>
      <c r="V42" s="118"/>
      <c r="W42" s="118"/>
      <c r="X42" s="118"/>
      <c r="Y42" s="118"/>
      <c r="Z42" s="118"/>
      <c r="AA42" s="118"/>
      <c r="AB42" s="118"/>
      <c r="AC42" s="118"/>
      <c r="AD42" s="118"/>
      <c r="AE42" s="118"/>
      <c r="AF42" s="113">
        <v>109306872</v>
      </c>
      <c r="AG42" s="113"/>
      <c r="AH42" s="119"/>
      <c r="AI42" s="120"/>
      <c r="AJ42" s="212"/>
      <c r="AK42" s="212"/>
      <c r="AL42" s="288"/>
      <c r="AM42" s="291"/>
      <c r="AN42" s="291"/>
      <c r="AO42" s="282"/>
      <c r="AP42" s="285"/>
    </row>
    <row r="43" spans="1:42" s="98" customFormat="1" ht="30.75" customHeight="1">
      <c r="A43" s="360"/>
      <c r="B43" s="323"/>
      <c r="C43" s="326"/>
      <c r="D43" s="329"/>
      <c r="E43" s="354"/>
      <c r="F43" s="357"/>
      <c r="G43" s="106" t="s">
        <v>13</v>
      </c>
      <c r="H43" s="121">
        <f>+H39+H41</f>
        <v>0.82</v>
      </c>
      <c r="I43" s="121">
        <f aca="true" t="shared" si="18" ref="I43:AA43">+I39+I41</f>
        <v>0.82</v>
      </c>
      <c r="J43" s="121">
        <f t="shared" si="18"/>
        <v>0.82</v>
      </c>
      <c r="K43" s="116">
        <f t="shared" si="18"/>
        <v>0.82</v>
      </c>
      <c r="L43" s="121">
        <v>0.82</v>
      </c>
      <c r="M43" s="122"/>
      <c r="N43" s="122"/>
      <c r="O43" s="122"/>
      <c r="P43" s="122"/>
      <c r="Q43" s="121">
        <f t="shared" si="18"/>
        <v>0.82</v>
      </c>
      <c r="R43" s="122"/>
      <c r="S43" s="122"/>
      <c r="T43" s="122"/>
      <c r="U43" s="122"/>
      <c r="V43" s="121">
        <f t="shared" si="18"/>
        <v>0.82</v>
      </c>
      <c r="W43" s="122"/>
      <c r="X43" s="122"/>
      <c r="Y43" s="122"/>
      <c r="Z43" s="122"/>
      <c r="AA43" s="121">
        <f t="shared" si="18"/>
        <v>0.82</v>
      </c>
      <c r="AB43" s="122"/>
      <c r="AC43" s="122"/>
      <c r="AD43" s="122"/>
      <c r="AE43" s="122"/>
      <c r="AF43" s="116">
        <v>0.82</v>
      </c>
      <c r="AG43" s="116"/>
      <c r="AH43" s="116"/>
      <c r="AI43" s="116"/>
      <c r="AJ43" s="212"/>
      <c r="AK43" s="212"/>
      <c r="AL43" s="288"/>
      <c r="AM43" s="291"/>
      <c r="AN43" s="291"/>
      <c r="AO43" s="282"/>
      <c r="AP43" s="285"/>
    </row>
    <row r="44" spans="1:42" s="5" customFormat="1" ht="30.75" customHeight="1" thickBot="1">
      <c r="A44" s="361"/>
      <c r="B44" s="324"/>
      <c r="C44" s="327"/>
      <c r="D44" s="330"/>
      <c r="E44" s="355"/>
      <c r="F44" s="358"/>
      <c r="G44" s="72" t="s">
        <v>14</v>
      </c>
      <c r="H44" s="136">
        <f>+H40+H42</f>
        <v>2663561042</v>
      </c>
      <c r="I44" s="136">
        <f aca="true" t="shared" si="19" ref="I44:AA44">+I40+I42</f>
        <v>351561042</v>
      </c>
      <c r="J44" s="136">
        <f t="shared" si="19"/>
        <v>381561042</v>
      </c>
      <c r="K44" s="215">
        <f t="shared" si="19"/>
        <v>381526164</v>
      </c>
      <c r="L44" s="136">
        <v>612892918</v>
      </c>
      <c r="M44" s="136"/>
      <c r="N44" s="136"/>
      <c r="O44" s="136"/>
      <c r="P44" s="136"/>
      <c r="Q44" s="136">
        <f t="shared" si="19"/>
        <v>576000000</v>
      </c>
      <c r="R44" s="136"/>
      <c r="S44" s="136"/>
      <c r="T44" s="136"/>
      <c r="U44" s="136"/>
      <c r="V44" s="136">
        <f t="shared" si="19"/>
        <v>593000000</v>
      </c>
      <c r="W44" s="136"/>
      <c r="X44" s="136"/>
      <c r="Y44" s="136"/>
      <c r="Z44" s="136"/>
      <c r="AA44" s="136">
        <f t="shared" si="19"/>
        <v>611000000</v>
      </c>
      <c r="AB44" s="136"/>
      <c r="AC44" s="136"/>
      <c r="AD44" s="136"/>
      <c r="AE44" s="136"/>
      <c r="AF44" s="137">
        <v>589995872</v>
      </c>
      <c r="AG44" s="137"/>
      <c r="AH44" s="215"/>
      <c r="AI44" s="215"/>
      <c r="AJ44" s="212"/>
      <c r="AK44" s="212"/>
      <c r="AL44" s="289"/>
      <c r="AM44" s="292"/>
      <c r="AN44" s="292"/>
      <c r="AO44" s="283"/>
      <c r="AP44" s="286"/>
    </row>
    <row r="45" spans="1:42" ht="31.5" customHeight="1">
      <c r="A45" s="334" t="s">
        <v>15</v>
      </c>
      <c r="B45" s="335"/>
      <c r="C45" s="335"/>
      <c r="D45" s="335"/>
      <c r="E45" s="335"/>
      <c r="F45" s="336"/>
      <c r="G45" s="73" t="s">
        <v>10</v>
      </c>
      <c r="H45" s="150">
        <f>+H10+H16+H22+H28+H34+H40</f>
        <v>11307714062</v>
      </c>
      <c r="I45" s="150">
        <f aca="true" t="shared" si="20" ref="I45:AA45">+I10+I16+I22+I28+I34+I40</f>
        <v>1682062738</v>
      </c>
      <c r="J45" s="150">
        <f t="shared" si="20"/>
        <v>2358891062</v>
      </c>
      <c r="K45" s="150">
        <f aca="true" t="shared" si="21" ref="K45">+K10+K16+K22+K28+K34+K40</f>
        <v>2086658764</v>
      </c>
      <c r="L45" s="150">
        <f t="shared" si="20"/>
        <v>2289823000</v>
      </c>
      <c r="M45" s="150"/>
      <c r="N45" s="150"/>
      <c r="O45" s="150"/>
      <c r="P45" s="150"/>
      <c r="Q45" s="150">
        <f t="shared" si="20"/>
        <v>2539000000</v>
      </c>
      <c r="R45" s="150"/>
      <c r="S45" s="150"/>
      <c r="T45" s="150"/>
      <c r="U45" s="150"/>
      <c r="V45" s="150">
        <f t="shared" si="20"/>
        <v>2199000000</v>
      </c>
      <c r="W45" s="150"/>
      <c r="X45" s="150"/>
      <c r="Y45" s="150"/>
      <c r="Z45" s="150"/>
      <c r="AA45" s="150">
        <f t="shared" si="20"/>
        <v>1921000000</v>
      </c>
      <c r="AB45" s="151"/>
      <c r="AC45" s="151"/>
      <c r="AD45" s="151"/>
      <c r="AE45" s="151"/>
      <c r="AF45" s="150">
        <f aca="true" t="shared" si="22" ref="AF45">+AF10+AF16+AF22+AF28+AF34+AF40</f>
        <v>1002106500</v>
      </c>
      <c r="AG45" s="150"/>
      <c r="AH45" s="150"/>
      <c r="AI45" s="150"/>
      <c r="AJ45" s="74"/>
      <c r="AK45" s="75"/>
      <c r="AL45" s="76"/>
      <c r="AM45" s="76"/>
      <c r="AN45" s="76"/>
      <c r="AO45" s="76"/>
      <c r="AP45" s="83"/>
    </row>
    <row r="46" spans="1:42" ht="28.5" customHeight="1">
      <c r="A46" s="334"/>
      <c r="B46" s="335"/>
      <c r="C46" s="335"/>
      <c r="D46" s="335"/>
      <c r="E46" s="335"/>
      <c r="F46" s="336"/>
      <c r="G46" s="71" t="s">
        <v>12</v>
      </c>
      <c r="H46" s="147">
        <f>+H12+H18+H24+H30+H36+H42</f>
        <v>0</v>
      </c>
      <c r="I46" s="147">
        <f aca="true" t="shared" si="23" ref="I46:AA46">+I12+I18+I24+I30+I36+I42</f>
        <v>0</v>
      </c>
      <c r="J46" s="147">
        <f t="shared" si="23"/>
        <v>0</v>
      </c>
      <c r="K46" s="147">
        <f aca="true" t="shared" si="24" ref="K46">+K12+K18+K24+K30+K36+K42</f>
        <v>0</v>
      </c>
      <c r="L46" s="147">
        <f t="shared" si="23"/>
        <v>1418349969</v>
      </c>
      <c r="M46" s="147"/>
      <c r="N46" s="147"/>
      <c r="O46" s="147"/>
      <c r="P46" s="147"/>
      <c r="Q46" s="147">
        <f t="shared" si="23"/>
        <v>0</v>
      </c>
      <c r="R46" s="147"/>
      <c r="S46" s="147"/>
      <c r="T46" s="147"/>
      <c r="U46" s="147"/>
      <c r="V46" s="147">
        <f t="shared" si="23"/>
        <v>0</v>
      </c>
      <c r="W46" s="147"/>
      <c r="X46" s="147"/>
      <c r="Y46" s="147"/>
      <c r="Z46" s="147"/>
      <c r="AA46" s="147">
        <f t="shared" si="23"/>
        <v>0</v>
      </c>
      <c r="AB46" s="130"/>
      <c r="AC46" s="130"/>
      <c r="AD46" s="130"/>
      <c r="AE46" s="130"/>
      <c r="AF46" s="147">
        <v>0</v>
      </c>
      <c r="AG46" s="147"/>
      <c r="AH46" s="147"/>
      <c r="AI46" s="152"/>
      <c r="AJ46" s="75"/>
      <c r="AK46" s="75"/>
      <c r="AL46" s="76"/>
      <c r="AM46" s="76"/>
      <c r="AN46" s="76"/>
      <c r="AO46" s="76"/>
      <c r="AP46" s="83"/>
    </row>
    <row r="47" spans="1:46" ht="35.25" customHeight="1" thickBot="1">
      <c r="A47" s="337"/>
      <c r="B47" s="338"/>
      <c r="C47" s="338"/>
      <c r="D47" s="338"/>
      <c r="E47" s="338"/>
      <c r="F47" s="339"/>
      <c r="G47" s="72" t="s">
        <v>15</v>
      </c>
      <c r="H47" s="153">
        <f>+H45+H46</f>
        <v>11307714062</v>
      </c>
      <c r="I47" s="153">
        <f aca="true" t="shared" si="25" ref="I47:AA47">+I45+I46</f>
        <v>1682062738</v>
      </c>
      <c r="J47" s="153">
        <f t="shared" si="25"/>
        <v>2358891062</v>
      </c>
      <c r="K47" s="153">
        <f aca="true" t="shared" si="26" ref="K47">+K45+K46</f>
        <v>2086658764</v>
      </c>
      <c r="L47" s="153">
        <f t="shared" si="25"/>
        <v>3708172969</v>
      </c>
      <c r="M47" s="153"/>
      <c r="N47" s="153"/>
      <c r="O47" s="153"/>
      <c r="P47" s="153"/>
      <c r="Q47" s="153">
        <f t="shared" si="25"/>
        <v>2539000000</v>
      </c>
      <c r="R47" s="153"/>
      <c r="S47" s="153"/>
      <c r="T47" s="153"/>
      <c r="U47" s="153"/>
      <c r="V47" s="153">
        <f t="shared" si="25"/>
        <v>2199000000</v>
      </c>
      <c r="W47" s="153"/>
      <c r="X47" s="153"/>
      <c r="Y47" s="153"/>
      <c r="Z47" s="153"/>
      <c r="AA47" s="153">
        <f t="shared" si="25"/>
        <v>1921000000</v>
      </c>
      <c r="AB47" s="153"/>
      <c r="AC47" s="153"/>
      <c r="AD47" s="153"/>
      <c r="AE47" s="153"/>
      <c r="AF47" s="153">
        <f aca="true" t="shared" si="27" ref="AF47">+AF45+AF46</f>
        <v>1002106500</v>
      </c>
      <c r="AG47" s="153"/>
      <c r="AH47" s="153"/>
      <c r="AI47" s="153"/>
      <c r="AJ47" s="84"/>
      <c r="AK47" s="84"/>
      <c r="AL47" s="85"/>
      <c r="AM47" s="85"/>
      <c r="AN47" s="85"/>
      <c r="AO47" s="85"/>
      <c r="AP47" s="86"/>
      <c r="AQ47" s="6"/>
      <c r="AR47" s="6"/>
      <c r="AS47" s="6"/>
      <c r="AT47" s="6"/>
    </row>
    <row r="48" spans="1:42" ht="71.25" customHeight="1">
      <c r="A48" s="321" t="s">
        <v>112</v>
      </c>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row>
  </sheetData>
  <mergeCells count="83">
    <mergeCell ref="A27:A32"/>
    <mergeCell ref="A33:A44"/>
    <mergeCell ref="B21:B26"/>
    <mergeCell ref="B27:B32"/>
    <mergeCell ref="B33:B38"/>
    <mergeCell ref="AN15:AN20"/>
    <mergeCell ref="D15:D20"/>
    <mergeCell ref="C15:C20"/>
    <mergeCell ref="AM15:AM20"/>
    <mergeCell ref="A9:A26"/>
    <mergeCell ref="B9:B14"/>
    <mergeCell ref="C9:C14"/>
    <mergeCell ref="D9:D14"/>
    <mergeCell ref="AL9:AL14"/>
    <mergeCell ref="E9:E44"/>
    <mergeCell ref="F9:F44"/>
    <mergeCell ref="AL15:AL20"/>
    <mergeCell ref="C21:C26"/>
    <mergeCell ref="C27:C32"/>
    <mergeCell ref="C33:C38"/>
    <mergeCell ref="AM39:AM44"/>
    <mergeCell ref="AN39:AN44"/>
    <mergeCell ref="AL39:AL44"/>
    <mergeCell ref="D21:D26"/>
    <mergeCell ref="D27:D32"/>
    <mergeCell ref="D33:D38"/>
    <mergeCell ref="AN27:AN32"/>
    <mergeCell ref="AL33:AL38"/>
    <mergeCell ref="AM33:AM38"/>
    <mergeCell ref="AN33:AN38"/>
    <mergeCell ref="AP9:AP14"/>
    <mergeCell ref="AM9:AM14"/>
    <mergeCell ref="A48:AP48"/>
    <mergeCell ref="AO39:AO44"/>
    <mergeCell ref="AP39:AP44"/>
    <mergeCell ref="B39:B44"/>
    <mergeCell ref="C39:C44"/>
    <mergeCell ref="D39:D44"/>
    <mergeCell ref="AO15:AO20"/>
    <mergeCell ref="AP15:AP20"/>
    <mergeCell ref="AN9:AN14"/>
    <mergeCell ref="AO9:AO14"/>
    <mergeCell ref="A45:F47"/>
    <mergeCell ref="B15:B20"/>
    <mergeCell ref="AL27:AL32"/>
    <mergeCell ref="AM27:AM32"/>
    <mergeCell ref="B6:D7"/>
    <mergeCell ref="I6:AE6"/>
    <mergeCell ref="V7:Z7"/>
    <mergeCell ref="E6:E8"/>
    <mergeCell ref="AA7:AE7"/>
    <mergeCell ref="AN6:AN8"/>
    <mergeCell ref="AO6:AO8"/>
    <mergeCell ref="AP6:AP8"/>
    <mergeCell ref="AL6:AL8"/>
    <mergeCell ref="G6:G8"/>
    <mergeCell ref="H6:H8"/>
    <mergeCell ref="AK6:AK8"/>
    <mergeCell ref="A1:E4"/>
    <mergeCell ref="AF7:AI7"/>
    <mergeCell ref="I7:K7"/>
    <mergeCell ref="L7:P7"/>
    <mergeCell ref="Q7:U7"/>
    <mergeCell ref="F3:N3"/>
    <mergeCell ref="F4:N4"/>
    <mergeCell ref="O3:AP3"/>
    <mergeCell ref="O4:AP4"/>
    <mergeCell ref="F1:AP1"/>
    <mergeCell ref="F2:AP2"/>
    <mergeCell ref="F6:F8"/>
    <mergeCell ref="AF6:AI6"/>
    <mergeCell ref="AJ6:AJ8"/>
    <mergeCell ref="AM6:AM8"/>
    <mergeCell ref="A6:A8"/>
    <mergeCell ref="AO33:AO38"/>
    <mergeCell ref="AP33:AP38"/>
    <mergeCell ref="AO27:AO32"/>
    <mergeCell ref="AP27:AP32"/>
    <mergeCell ref="AL21:AL26"/>
    <mergeCell ref="AM21:AM26"/>
    <mergeCell ref="AN21:AN26"/>
    <mergeCell ref="AO21:AO26"/>
    <mergeCell ref="AP21:AP26"/>
  </mergeCells>
  <printOptions horizontalCentered="1" verticalCentered="1"/>
  <pageMargins left="0" right="0" top="0.7480314960629921" bottom="0" header="0.31496062992125984" footer="0"/>
  <pageSetup fitToHeight="0" horizontalDpi="600" verticalDpi="600" orientation="landscape" scale="16"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47"/>
  <sheetViews>
    <sheetView zoomScale="80" zoomScaleNormal="80" zoomScaleSheetLayoutView="100" workbookViewId="0" topLeftCell="A52">
      <selection activeCell="Q9" sqref="Q9"/>
    </sheetView>
  </sheetViews>
  <sheetFormatPr defaultColWidth="11.421875" defaultRowHeight="15"/>
  <cols>
    <col min="1" max="1" width="12.28125" style="9" customWidth="1"/>
    <col min="2" max="2" width="15.8515625" style="9" customWidth="1"/>
    <col min="3" max="3" width="29.00390625" style="26" customWidth="1"/>
    <col min="4" max="5" width="5.57421875" style="9" customWidth="1"/>
    <col min="6" max="6" width="9.421875" style="9" customWidth="1"/>
    <col min="7" max="7" width="7.00390625" style="9" customWidth="1"/>
    <col min="8" max="8" width="6.7109375" style="9" customWidth="1"/>
    <col min="9" max="12" width="7.00390625" style="9" customWidth="1"/>
    <col min="13" max="13" width="7.140625" style="9" customWidth="1"/>
    <col min="14" max="18" width="7.140625" style="10" customWidth="1"/>
    <col min="19" max="19" width="11.7109375" style="10" customWidth="1"/>
    <col min="20" max="20" width="9.421875" style="10" customWidth="1"/>
    <col min="21" max="21" width="8.7109375" style="10" customWidth="1"/>
    <col min="22" max="22" width="81.28125" style="14" customWidth="1"/>
    <col min="23" max="23" width="15.7109375" style="14" customWidth="1"/>
    <col min="24" max="60" width="11.421875" style="14" customWidth="1"/>
    <col min="61" max="16384" width="11.421875" style="9" customWidth="1"/>
  </cols>
  <sheetData>
    <row r="1" spans="1:22" s="11" customFormat="1" ht="33" customHeight="1">
      <c r="A1" s="381"/>
      <c r="B1" s="382"/>
      <c r="C1" s="387" t="s">
        <v>0</v>
      </c>
      <c r="D1" s="387"/>
      <c r="E1" s="387"/>
      <c r="F1" s="387"/>
      <c r="G1" s="387"/>
      <c r="H1" s="387"/>
      <c r="I1" s="387"/>
      <c r="J1" s="387"/>
      <c r="K1" s="387"/>
      <c r="L1" s="387"/>
      <c r="M1" s="387"/>
      <c r="N1" s="387"/>
      <c r="O1" s="387"/>
      <c r="P1" s="387"/>
      <c r="Q1" s="387"/>
      <c r="R1" s="387"/>
      <c r="S1" s="387"/>
      <c r="T1" s="387"/>
      <c r="U1" s="387"/>
      <c r="V1" s="388"/>
    </row>
    <row r="2" spans="1:22" s="11" customFormat="1" ht="30" customHeight="1">
      <c r="A2" s="383"/>
      <c r="B2" s="384"/>
      <c r="C2" s="389" t="s">
        <v>108</v>
      </c>
      <c r="D2" s="389"/>
      <c r="E2" s="389"/>
      <c r="F2" s="389"/>
      <c r="G2" s="389"/>
      <c r="H2" s="389"/>
      <c r="I2" s="389"/>
      <c r="J2" s="389"/>
      <c r="K2" s="389"/>
      <c r="L2" s="389"/>
      <c r="M2" s="389"/>
      <c r="N2" s="389"/>
      <c r="O2" s="389"/>
      <c r="P2" s="389"/>
      <c r="Q2" s="389"/>
      <c r="R2" s="389"/>
      <c r="S2" s="389"/>
      <c r="T2" s="389"/>
      <c r="U2" s="389"/>
      <c r="V2" s="390"/>
    </row>
    <row r="3" spans="1:22" s="11" customFormat="1" ht="27.75" customHeight="1">
      <c r="A3" s="383"/>
      <c r="B3" s="384"/>
      <c r="C3" s="33" t="s">
        <v>1</v>
      </c>
      <c r="D3" s="391" t="s">
        <v>113</v>
      </c>
      <c r="E3" s="391"/>
      <c r="F3" s="391"/>
      <c r="G3" s="391"/>
      <c r="H3" s="391"/>
      <c r="I3" s="391"/>
      <c r="J3" s="391"/>
      <c r="K3" s="391"/>
      <c r="L3" s="391"/>
      <c r="M3" s="391"/>
      <c r="N3" s="391"/>
      <c r="O3" s="391"/>
      <c r="P3" s="391"/>
      <c r="Q3" s="391"/>
      <c r="R3" s="391"/>
      <c r="S3" s="391"/>
      <c r="T3" s="391"/>
      <c r="U3" s="391"/>
      <c r="V3" s="392"/>
    </row>
    <row r="4" spans="1:22" s="11" customFormat="1" ht="33" customHeight="1" thickBot="1">
      <c r="A4" s="385"/>
      <c r="B4" s="386"/>
      <c r="C4" s="87" t="s">
        <v>16</v>
      </c>
      <c r="D4" s="393" t="s">
        <v>114</v>
      </c>
      <c r="E4" s="393"/>
      <c r="F4" s="393"/>
      <c r="G4" s="393"/>
      <c r="H4" s="393"/>
      <c r="I4" s="393"/>
      <c r="J4" s="393"/>
      <c r="K4" s="393"/>
      <c r="L4" s="393"/>
      <c r="M4" s="393"/>
      <c r="N4" s="393"/>
      <c r="O4" s="393"/>
      <c r="P4" s="393"/>
      <c r="Q4" s="393"/>
      <c r="R4" s="393"/>
      <c r="S4" s="393"/>
      <c r="T4" s="393"/>
      <c r="U4" s="393"/>
      <c r="V4" s="394"/>
    </row>
    <row r="5" spans="1:21" s="11" customFormat="1" ht="13.5" thickBot="1">
      <c r="A5" s="12"/>
      <c r="B5" s="9"/>
      <c r="C5" s="23"/>
      <c r="D5" s="9"/>
      <c r="E5" s="9"/>
      <c r="F5" s="9"/>
      <c r="G5" s="9"/>
      <c r="H5" s="9"/>
      <c r="I5" s="9"/>
      <c r="J5" s="9"/>
      <c r="K5" s="9"/>
      <c r="L5" s="9"/>
      <c r="M5" s="9"/>
      <c r="N5" s="10"/>
      <c r="O5" s="10"/>
      <c r="P5" s="10"/>
      <c r="Q5" s="10"/>
      <c r="R5" s="10"/>
      <c r="S5" s="10"/>
      <c r="T5" s="10"/>
      <c r="U5" s="10"/>
    </row>
    <row r="6" spans="1:22" s="13" customFormat="1" ht="42.75" customHeight="1">
      <c r="A6" s="395" t="s">
        <v>60</v>
      </c>
      <c r="B6" s="369" t="s">
        <v>61</v>
      </c>
      <c r="C6" s="398" t="s">
        <v>62</v>
      </c>
      <c r="D6" s="367" t="s">
        <v>63</v>
      </c>
      <c r="E6" s="368"/>
      <c r="F6" s="369" t="s">
        <v>234</v>
      </c>
      <c r="G6" s="369"/>
      <c r="H6" s="369"/>
      <c r="I6" s="369"/>
      <c r="J6" s="369"/>
      <c r="K6" s="369"/>
      <c r="L6" s="369"/>
      <c r="M6" s="369"/>
      <c r="N6" s="369"/>
      <c r="O6" s="369"/>
      <c r="P6" s="369"/>
      <c r="Q6" s="369"/>
      <c r="R6" s="369"/>
      <c r="S6" s="369"/>
      <c r="T6" s="369" t="s">
        <v>67</v>
      </c>
      <c r="U6" s="369"/>
      <c r="V6" s="370" t="s">
        <v>235</v>
      </c>
    </row>
    <row r="7" spans="1:22" s="13" customFormat="1" ht="48.75" customHeight="1" thickBot="1">
      <c r="A7" s="396"/>
      <c r="B7" s="397"/>
      <c r="C7" s="399"/>
      <c r="D7" s="154" t="s">
        <v>64</v>
      </c>
      <c r="E7" s="154" t="s">
        <v>65</v>
      </c>
      <c r="F7" s="154" t="s">
        <v>66</v>
      </c>
      <c r="G7" s="155" t="s">
        <v>17</v>
      </c>
      <c r="H7" s="155" t="s">
        <v>18</v>
      </c>
      <c r="I7" s="155" t="s">
        <v>19</v>
      </c>
      <c r="J7" s="155" t="s">
        <v>20</v>
      </c>
      <c r="K7" s="155" t="s">
        <v>21</v>
      </c>
      <c r="L7" s="155" t="s">
        <v>22</v>
      </c>
      <c r="M7" s="155" t="s">
        <v>23</v>
      </c>
      <c r="N7" s="155" t="s">
        <v>24</v>
      </c>
      <c r="O7" s="155" t="s">
        <v>25</v>
      </c>
      <c r="P7" s="155" t="s">
        <v>26</v>
      </c>
      <c r="Q7" s="155" t="s">
        <v>27</v>
      </c>
      <c r="R7" s="155" t="s">
        <v>28</v>
      </c>
      <c r="S7" s="233" t="s">
        <v>29</v>
      </c>
      <c r="T7" s="233" t="s">
        <v>68</v>
      </c>
      <c r="U7" s="233" t="s">
        <v>69</v>
      </c>
      <c r="V7" s="371"/>
    </row>
    <row r="8" spans="1:22" s="14" customFormat="1" ht="35.25" customHeight="1">
      <c r="A8" s="378" t="s">
        <v>128</v>
      </c>
      <c r="B8" s="378" t="s">
        <v>116</v>
      </c>
      <c r="C8" s="380" t="s">
        <v>233</v>
      </c>
      <c r="D8" s="372" t="s">
        <v>129</v>
      </c>
      <c r="E8" s="372"/>
      <c r="F8" s="34" t="s">
        <v>30</v>
      </c>
      <c r="G8" s="202">
        <v>0.2</v>
      </c>
      <c r="H8" s="202">
        <v>0.2</v>
      </c>
      <c r="I8" s="202">
        <v>0.2</v>
      </c>
      <c r="J8" s="202">
        <v>0.2</v>
      </c>
      <c r="K8" s="202">
        <v>0.2</v>
      </c>
      <c r="L8" s="202">
        <v>0</v>
      </c>
      <c r="M8" s="202">
        <v>0</v>
      </c>
      <c r="N8" s="202">
        <v>0</v>
      </c>
      <c r="O8" s="202">
        <v>0</v>
      </c>
      <c r="P8" s="202">
        <v>0</v>
      </c>
      <c r="Q8" s="202">
        <v>0</v>
      </c>
      <c r="R8" s="202">
        <v>0</v>
      </c>
      <c r="S8" s="159">
        <f aca="true" t="shared" si="0" ref="S8:S39">SUM(G8:R8)</f>
        <v>1</v>
      </c>
      <c r="T8" s="409">
        <v>0.2</v>
      </c>
      <c r="U8" s="374">
        <v>0.05</v>
      </c>
      <c r="V8" s="376" t="s">
        <v>232</v>
      </c>
    </row>
    <row r="9" spans="1:22" s="14" customFormat="1" ht="35.25" customHeight="1" thickBot="1">
      <c r="A9" s="379"/>
      <c r="B9" s="379"/>
      <c r="C9" s="366"/>
      <c r="D9" s="373"/>
      <c r="E9" s="373"/>
      <c r="F9" s="156" t="s">
        <v>31</v>
      </c>
      <c r="G9" s="241">
        <v>0.1</v>
      </c>
      <c r="H9" s="241">
        <v>0.1</v>
      </c>
      <c r="I9" s="241">
        <v>0</v>
      </c>
      <c r="J9" s="158"/>
      <c r="K9" s="30"/>
      <c r="L9" s="30"/>
      <c r="M9" s="163"/>
      <c r="N9" s="163"/>
      <c r="O9" s="163"/>
      <c r="P9" s="163"/>
      <c r="Q9" s="163"/>
      <c r="R9" s="163"/>
      <c r="S9" s="159">
        <f t="shared" si="0"/>
        <v>0.2</v>
      </c>
      <c r="T9" s="410"/>
      <c r="U9" s="375"/>
      <c r="V9" s="377"/>
    </row>
    <row r="10" spans="1:22" s="14" customFormat="1" ht="35.25" customHeight="1">
      <c r="A10" s="379"/>
      <c r="B10" s="379"/>
      <c r="C10" s="444" t="s">
        <v>231</v>
      </c>
      <c r="D10" s="414" t="s">
        <v>129</v>
      </c>
      <c r="E10" s="414"/>
      <c r="F10" s="88" t="s">
        <v>30</v>
      </c>
      <c r="G10" s="202">
        <v>0.1</v>
      </c>
      <c r="H10" s="202">
        <v>0.3</v>
      </c>
      <c r="I10" s="202">
        <v>0.3</v>
      </c>
      <c r="J10" s="202">
        <v>0.3</v>
      </c>
      <c r="K10" s="202">
        <v>0</v>
      </c>
      <c r="L10" s="202">
        <v>0</v>
      </c>
      <c r="M10" s="202">
        <v>0</v>
      </c>
      <c r="N10" s="202">
        <v>0</v>
      </c>
      <c r="O10" s="202">
        <v>0</v>
      </c>
      <c r="P10" s="202">
        <v>0</v>
      </c>
      <c r="Q10" s="202">
        <v>0</v>
      </c>
      <c r="R10" s="202">
        <v>0</v>
      </c>
      <c r="S10" s="159">
        <f t="shared" si="0"/>
        <v>1</v>
      </c>
      <c r="T10" s="410"/>
      <c r="U10" s="415">
        <v>0.05</v>
      </c>
      <c r="V10" s="363" t="s">
        <v>230</v>
      </c>
    </row>
    <row r="11" spans="1:22" s="14" customFormat="1" ht="35.25" customHeight="1" thickBot="1">
      <c r="A11" s="379"/>
      <c r="B11" s="379"/>
      <c r="C11" s="423"/>
      <c r="D11" s="373"/>
      <c r="E11" s="373"/>
      <c r="F11" s="156" t="s">
        <v>31</v>
      </c>
      <c r="G11" s="157">
        <v>0.1</v>
      </c>
      <c r="H11" s="157">
        <v>0.3</v>
      </c>
      <c r="I11" s="157">
        <v>0.3</v>
      </c>
      <c r="J11" s="158"/>
      <c r="K11" s="158"/>
      <c r="L11" s="30"/>
      <c r="M11" s="163"/>
      <c r="N11" s="163"/>
      <c r="O11" s="163"/>
      <c r="P11" s="163"/>
      <c r="Q11" s="163"/>
      <c r="R11" s="163"/>
      <c r="S11" s="159">
        <f t="shared" si="0"/>
        <v>0.7</v>
      </c>
      <c r="T11" s="410"/>
      <c r="U11" s="375"/>
      <c r="V11" s="364"/>
    </row>
    <row r="12" spans="1:22" s="14" customFormat="1" ht="35.25" customHeight="1">
      <c r="A12" s="379"/>
      <c r="B12" s="379"/>
      <c r="C12" s="365" t="s">
        <v>229</v>
      </c>
      <c r="D12" s="414" t="s">
        <v>129</v>
      </c>
      <c r="E12" s="414"/>
      <c r="F12" s="88" t="s">
        <v>30</v>
      </c>
      <c r="G12" s="166">
        <v>0</v>
      </c>
      <c r="H12" s="166">
        <v>0</v>
      </c>
      <c r="I12" s="166">
        <v>0</v>
      </c>
      <c r="J12" s="166">
        <v>0</v>
      </c>
      <c r="K12" s="166">
        <v>0.2</v>
      </c>
      <c r="L12" s="166">
        <v>0.4</v>
      </c>
      <c r="M12" s="166">
        <v>0.4</v>
      </c>
      <c r="N12" s="166">
        <v>0</v>
      </c>
      <c r="O12" s="166">
        <v>0</v>
      </c>
      <c r="P12" s="166">
        <v>0</v>
      </c>
      <c r="Q12" s="166">
        <v>0</v>
      </c>
      <c r="R12" s="166">
        <v>0</v>
      </c>
      <c r="S12" s="159">
        <f t="shared" si="0"/>
        <v>1</v>
      </c>
      <c r="T12" s="410"/>
      <c r="U12" s="415">
        <v>0.05</v>
      </c>
      <c r="V12" s="406" t="s">
        <v>200</v>
      </c>
    </row>
    <row r="13" spans="1:22" s="14" customFormat="1" ht="35.25" customHeight="1" thickBot="1">
      <c r="A13" s="379"/>
      <c r="B13" s="379"/>
      <c r="C13" s="366"/>
      <c r="D13" s="373"/>
      <c r="E13" s="373"/>
      <c r="F13" s="156" t="s">
        <v>31</v>
      </c>
      <c r="G13" s="157">
        <v>0</v>
      </c>
      <c r="H13" s="157">
        <v>0</v>
      </c>
      <c r="I13" s="157">
        <v>0</v>
      </c>
      <c r="J13" s="158"/>
      <c r="K13" s="158"/>
      <c r="L13" s="30"/>
      <c r="M13" s="163"/>
      <c r="N13" s="163"/>
      <c r="O13" s="163"/>
      <c r="P13" s="163"/>
      <c r="Q13" s="163"/>
      <c r="R13" s="163"/>
      <c r="S13" s="159">
        <f t="shared" si="0"/>
        <v>0</v>
      </c>
      <c r="T13" s="410"/>
      <c r="U13" s="375"/>
      <c r="V13" s="364"/>
    </row>
    <row r="14" spans="1:22" s="14" customFormat="1" ht="35.25" customHeight="1">
      <c r="A14" s="379"/>
      <c r="B14" s="379"/>
      <c r="C14" s="426" t="s">
        <v>228</v>
      </c>
      <c r="D14" s="440"/>
      <c r="E14" s="440"/>
      <c r="F14" s="88" t="s">
        <v>30</v>
      </c>
      <c r="G14" s="202">
        <v>0</v>
      </c>
      <c r="H14" s="202">
        <v>0</v>
      </c>
      <c r="I14" s="202">
        <v>0</v>
      </c>
      <c r="J14" s="202">
        <v>0</v>
      </c>
      <c r="K14" s="202">
        <v>0</v>
      </c>
      <c r="L14" s="202">
        <v>0</v>
      </c>
      <c r="M14" s="202">
        <v>0</v>
      </c>
      <c r="N14" s="202">
        <v>0.2</v>
      </c>
      <c r="O14" s="202">
        <v>0.2</v>
      </c>
      <c r="P14" s="202">
        <v>0.2</v>
      </c>
      <c r="Q14" s="202">
        <v>0.2</v>
      </c>
      <c r="R14" s="202">
        <v>0.2</v>
      </c>
      <c r="S14" s="159">
        <f t="shared" si="0"/>
        <v>1</v>
      </c>
      <c r="T14" s="410"/>
      <c r="U14" s="442">
        <v>0.05</v>
      </c>
      <c r="V14" s="406" t="s">
        <v>200</v>
      </c>
    </row>
    <row r="15" spans="1:22" s="14" customFormat="1" ht="35.25" customHeight="1" thickBot="1">
      <c r="A15" s="379"/>
      <c r="B15" s="439"/>
      <c r="C15" s="428"/>
      <c r="D15" s="441"/>
      <c r="E15" s="441"/>
      <c r="F15" s="156" t="s">
        <v>31</v>
      </c>
      <c r="G15" s="157">
        <v>0</v>
      </c>
      <c r="H15" s="157">
        <v>0</v>
      </c>
      <c r="I15" s="157">
        <v>0</v>
      </c>
      <c r="J15" s="158"/>
      <c r="K15" s="158"/>
      <c r="L15" s="30"/>
      <c r="M15" s="163"/>
      <c r="N15" s="163"/>
      <c r="O15" s="163"/>
      <c r="P15" s="163"/>
      <c r="Q15" s="163"/>
      <c r="R15" s="163"/>
      <c r="S15" s="159">
        <f t="shared" si="0"/>
        <v>0</v>
      </c>
      <c r="T15" s="421"/>
      <c r="U15" s="443"/>
      <c r="V15" s="364"/>
    </row>
    <row r="16" spans="1:22" s="14" customFormat="1" ht="30.75" customHeight="1">
      <c r="A16" s="379"/>
      <c r="B16" s="411" t="s">
        <v>118</v>
      </c>
      <c r="C16" s="380" t="s">
        <v>227</v>
      </c>
      <c r="D16" s="372" t="s">
        <v>129</v>
      </c>
      <c r="E16" s="372"/>
      <c r="F16" s="34" t="s">
        <v>30</v>
      </c>
      <c r="G16" s="202">
        <v>0.06</v>
      </c>
      <c r="H16" s="202">
        <v>0.06</v>
      </c>
      <c r="I16" s="202">
        <v>0.06</v>
      </c>
      <c r="J16" s="202">
        <v>0.06</v>
      </c>
      <c r="K16" s="202">
        <v>0.06</v>
      </c>
      <c r="L16" s="202">
        <v>0.2</v>
      </c>
      <c r="M16" s="202">
        <v>0.06</v>
      </c>
      <c r="N16" s="202">
        <v>0.06</v>
      </c>
      <c r="O16" s="202">
        <v>0.06</v>
      </c>
      <c r="P16" s="202">
        <v>0.06</v>
      </c>
      <c r="Q16" s="202">
        <v>0.06</v>
      </c>
      <c r="R16" s="202">
        <v>0.2</v>
      </c>
      <c r="S16" s="159">
        <f t="shared" si="0"/>
        <v>1.0000000000000002</v>
      </c>
      <c r="T16" s="409">
        <v>0.125</v>
      </c>
      <c r="U16" s="374">
        <v>0.025</v>
      </c>
      <c r="V16" s="406" t="s">
        <v>226</v>
      </c>
    </row>
    <row r="17" spans="1:22" s="14" customFormat="1" ht="30.75" customHeight="1" thickBot="1">
      <c r="A17" s="379"/>
      <c r="B17" s="412"/>
      <c r="C17" s="400"/>
      <c r="D17" s="401"/>
      <c r="E17" s="401"/>
      <c r="F17" s="35" t="s">
        <v>31</v>
      </c>
      <c r="G17" s="202">
        <v>0.06</v>
      </c>
      <c r="H17" s="202">
        <v>0.06</v>
      </c>
      <c r="I17" s="202">
        <v>0.06</v>
      </c>
      <c r="J17" s="202"/>
      <c r="K17" s="158"/>
      <c r="L17" s="30"/>
      <c r="M17" s="163"/>
      <c r="N17" s="163"/>
      <c r="O17" s="163"/>
      <c r="P17" s="163"/>
      <c r="Q17" s="163"/>
      <c r="R17" s="163"/>
      <c r="S17" s="159">
        <f t="shared" si="0"/>
        <v>0.18</v>
      </c>
      <c r="T17" s="410"/>
      <c r="U17" s="375"/>
      <c r="V17" s="364"/>
    </row>
    <row r="18" spans="1:22" s="14" customFormat="1" ht="30.75" customHeight="1">
      <c r="A18" s="379"/>
      <c r="B18" s="412"/>
      <c r="C18" s="402" t="s">
        <v>225</v>
      </c>
      <c r="D18" s="404" t="s">
        <v>129</v>
      </c>
      <c r="E18" s="372"/>
      <c r="F18" s="34" t="s">
        <v>30</v>
      </c>
      <c r="G18" s="202">
        <v>0</v>
      </c>
      <c r="H18" s="202">
        <v>0</v>
      </c>
      <c r="I18" s="202">
        <v>0</v>
      </c>
      <c r="J18" s="202">
        <v>0</v>
      </c>
      <c r="K18" s="202">
        <v>0.1</v>
      </c>
      <c r="L18" s="202">
        <v>0.3</v>
      </c>
      <c r="M18" s="202">
        <v>0.3</v>
      </c>
      <c r="N18" s="202">
        <v>0.3</v>
      </c>
      <c r="O18" s="202">
        <v>0</v>
      </c>
      <c r="P18" s="202">
        <v>0</v>
      </c>
      <c r="Q18" s="202">
        <v>0</v>
      </c>
      <c r="R18" s="202">
        <v>0</v>
      </c>
      <c r="S18" s="159">
        <f t="shared" si="0"/>
        <v>1</v>
      </c>
      <c r="T18" s="410"/>
      <c r="U18" s="374">
        <v>0.02</v>
      </c>
      <c r="V18" s="406" t="s">
        <v>200</v>
      </c>
    </row>
    <row r="19" spans="1:22" s="14" customFormat="1" ht="30.75" customHeight="1" thickBot="1">
      <c r="A19" s="379"/>
      <c r="B19" s="412"/>
      <c r="C19" s="403"/>
      <c r="D19" s="405"/>
      <c r="E19" s="373"/>
      <c r="F19" s="156" t="s">
        <v>31</v>
      </c>
      <c r="G19" s="202">
        <v>0</v>
      </c>
      <c r="H19" s="202">
        <v>0</v>
      </c>
      <c r="I19" s="202">
        <v>0</v>
      </c>
      <c r="J19" s="202"/>
      <c r="K19" s="158"/>
      <c r="L19" s="30"/>
      <c r="M19" s="203"/>
      <c r="N19" s="203"/>
      <c r="O19" s="203"/>
      <c r="P19" s="167"/>
      <c r="Q19" s="167"/>
      <c r="R19" s="167"/>
      <c r="S19" s="159">
        <f t="shared" si="0"/>
        <v>0</v>
      </c>
      <c r="T19" s="410"/>
      <c r="U19" s="375"/>
      <c r="V19" s="364"/>
    </row>
    <row r="20" spans="1:22" s="14" customFormat="1" ht="30.75" customHeight="1">
      <c r="A20" s="379"/>
      <c r="B20" s="412"/>
      <c r="C20" s="380" t="s">
        <v>224</v>
      </c>
      <c r="D20" s="372" t="s">
        <v>129</v>
      </c>
      <c r="E20" s="372"/>
      <c r="F20" s="34" t="s">
        <v>30</v>
      </c>
      <c r="G20" s="202">
        <v>0</v>
      </c>
      <c r="H20" s="202">
        <v>0</v>
      </c>
      <c r="I20" s="202">
        <v>0</v>
      </c>
      <c r="J20" s="202">
        <v>0</v>
      </c>
      <c r="K20" s="202">
        <v>0</v>
      </c>
      <c r="L20" s="202">
        <v>0</v>
      </c>
      <c r="M20" s="202">
        <v>0</v>
      </c>
      <c r="N20" s="202">
        <v>0</v>
      </c>
      <c r="O20" s="202">
        <v>0.5</v>
      </c>
      <c r="P20" s="202">
        <v>0.5</v>
      </c>
      <c r="Q20" s="202">
        <v>0</v>
      </c>
      <c r="R20" s="202">
        <v>0</v>
      </c>
      <c r="S20" s="159">
        <f t="shared" si="0"/>
        <v>1</v>
      </c>
      <c r="T20" s="410"/>
      <c r="U20" s="374">
        <v>0.035</v>
      </c>
      <c r="V20" s="406" t="s">
        <v>223</v>
      </c>
    </row>
    <row r="21" spans="1:22" s="14" customFormat="1" ht="30.75" customHeight="1" thickBot="1">
      <c r="A21" s="379"/>
      <c r="B21" s="412"/>
      <c r="C21" s="400"/>
      <c r="D21" s="401"/>
      <c r="E21" s="401"/>
      <c r="F21" s="35" t="s">
        <v>31</v>
      </c>
      <c r="G21" s="202">
        <v>0</v>
      </c>
      <c r="H21" s="202">
        <v>0</v>
      </c>
      <c r="I21" s="202">
        <v>0</v>
      </c>
      <c r="J21" s="202"/>
      <c r="K21" s="158"/>
      <c r="L21" s="30"/>
      <c r="M21" s="167"/>
      <c r="N21" s="167"/>
      <c r="O21" s="167"/>
      <c r="P21" s="167"/>
      <c r="Q21" s="167"/>
      <c r="R21" s="167"/>
      <c r="S21" s="159">
        <f t="shared" si="0"/>
        <v>0</v>
      </c>
      <c r="T21" s="410"/>
      <c r="U21" s="375"/>
      <c r="V21" s="420"/>
    </row>
    <row r="22" spans="1:22" s="14" customFormat="1" ht="41.25" customHeight="1">
      <c r="A22" s="379"/>
      <c r="B22" s="412"/>
      <c r="C22" s="380" t="s">
        <v>222</v>
      </c>
      <c r="D22" s="372" t="s">
        <v>129</v>
      </c>
      <c r="E22" s="372"/>
      <c r="F22" s="34" t="s">
        <v>30</v>
      </c>
      <c r="G22" s="202">
        <v>0</v>
      </c>
      <c r="H22" s="202">
        <v>0.05</v>
      </c>
      <c r="I22" s="202">
        <v>0.1</v>
      </c>
      <c r="J22" s="202">
        <v>0.1</v>
      </c>
      <c r="K22" s="202">
        <v>0.1</v>
      </c>
      <c r="L22" s="202">
        <v>0.1</v>
      </c>
      <c r="M22" s="202">
        <v>0.1</v>
      </c>
      <c r="N22" s="202">
        <v>0.1</v>
      </c>
      <c r="O22" s="202">
        <v>0.1</v>
      </c>
      <c r="P22" s="202">
        <v>0.1</v>
      </c>
      <c r="Q22" s="202">
        <v>0.1</v>
      </c>
      <c r="R22" s="202">
        <v>0.05</v>
      </c>
      <c r="S22" s="159">
        <f t="shared" si="0"/>
        <v>0.9999999999999999</v>
      </c>
      <c r="T22" s="410"/>
      <c r="U22" s="374">
        <v>0.01</v>
      </c>
      <c r="V22" s="418" t="s">
        <v>221</v>
      </c>
    </row>
    <row r="23" spans="1:22" s="14" customFormat="1" ht="41.25" customHeight="1" thickBot="1">
      <c r="A23" s="379"/>
      <c r="B23" s="412"/>
      <c r="C23" s="366"/>
      <c r="D23" s="373"/>
      <c r="E23" s="373"/>
      <c r="F23" s="156" t="s">
        <v>31</v>
      </c>
      <c r="G23" s="202">
        <v>0</v>
      </c>
      <c r="H23" s="202">
        <v>0.05</v>
      </c>
      <c r="I23" s="202">
        <v>0.1</v>
      </c>
      <c r="J23" s="161"/>
      <c r="K23" s="161"/>
      <c r="L23" s="30"/>
      <c r="M23" s="204"/>
      <c r="N23" s="204"/>
      <c r="O23" s="204"/>
      <c r="P23" s="167"/>
      <c r="Q23" s="167"/>
      <c r="R23" s="167"/>
      <c r="S23" s="159">
        <f t="shared" si="0"/>
        <v>0.15000000000000002</v>
      </c>
      <c r="T23" s="410"/>
      <c r="U23" s="375"/>
      <c r="V23" s="419"/>
    </row>
    <row r="24" spans="1:22" s="14" customFormat="1" ht="30.75" customHeight="1">
      <c r="A24" s="379"/>
      <c r="B24" s="412"/>
      <c r="C24" s="380" t="s">
        <v>220</v>
      </c>
      <c r="D24" s="372" t="s">
        <v>129</v>
      </c>
      <c r="E24" s="372"/>
      <c r="F24" s="34" t="s">
        <v>30</v>
      </c>
      <c r="G24" s="202">
        <v>0.05</v>
      </c>
      <c r="H24" s="202">
        <v>0.09</v>
      </c>
      <c r="I24" s="202">
        <v>0.09</v>
      </c>
      <c r="J24" s="202">
        <v>0.09</v>
      </c>
      <c r="K24" s="202">
        <v>0.09</v>
      </c>
      <c r="L24" s="202">
        <v>0.09</v>
      </c>
      <c r="M24" s="202">
        <v>0.09</v>
      </c>
      <c r="N24" s="202">
        <v>0.09</v>
      </c>
      <c r="O24" s="168">
        <v>0.09</v>
      </c>
      <c r="P24" s="168">
        <v>0.09</v>
      </c>
      <c r="Q24" s="168">
        <v>0.09</v>
      </c>
      <c r="R24" s="168">
        <v>0.05</v>
      </c>
      <c r="S24" s="159">
        <f t="shared" si="0"/>
        <v>0.9999999999999999</v>
      </c>
      <c r="T24" s="410"/>
      <c r="U24" s="374">
        <v>0.01</v>
      </c>
      <c r="V24" s="418" t="s">
        <v>219</v>
      </c>
    </row>
    <row r="25" spans="1:22" s="14" customFormat="1" ht="30.75" customHeight="1" thickBot="1">
      <c r="A25" s="379"/>
      <c r="B25" s="412"/>
      <c r="C25" s="400"/>
      <c r="D25" s="401"/>
      <c r="E25" s="401"/>
      <c r="F25" s="35" t="s">
        <v>31</v>
      </c>
      <c r="G25" s="161">
        <v>0.05</v>
      </c>
      <c r="H25" s="161">
        <v>0.09</v>
      </c>
      <c r="I25" s="161">
        <v>0.09</v>
      </c>
      <c r="J25" s="161"/>
      <c r="K25" s="161"/>
      <c r="L25" s="30"/>
      <c r="M25" s="240"/>
      <c r="N25" s="240"/>
      <c r="O25" s="240"/>
      <c r="P25" s="239"/>
      <c r="Q25" s="167"/>
      <c r="R25" s="167"/>
      <c r="S25" s="159">
        <f t="shared" si="0"/>
        <v>0.23</v>
      </c>
      <c r="T25" s="410"/>
      <c r="U25" s="375"/>
      <c r="V25" s="419"/>
    </row>
    <row r="26" spans="1:22" s="14" customFormat="1" ht="30.75" customHeight="1">
      <c r="A26" s="379"/>
      <c r="B26" s="412"/>
      <c r="C26" s="380" t="s">
        <v>130</v>
      </c>
      <c r="D26" s="372" t="s">
        <v>129</v>
      </c>
      <c r="E26" s="372"/>
      <c r="F26" s="34" t="s">
        <v>30</v>
      </c>
      <c r="G26" s="202">
        <v>0.05</v>
      </c>
      <c r="H26" s="202">
        <v>0.09</v>
      </c>
      <c r="I26" s="202">
        <v>0.09</v>
      </c>
      <c r="J26" s="202">
        <v>0.09</v>
      </c>
      <c r="K26" s="202">
        <v>0.09</v>
      </c>
      <c r="L26" s="202">
        <v>0.09</v>
      </c>
      <c r="M26" s="202">
        <v>0.09</v>
      </c>
      <c r="N26" s="202">
        <v>0.09</v>
      </c>
      <c r="O26" s="202">
        <v>0.09</v>
      </c>
      <c r="P26" s="202">
        <v>0.09</v>
      </c>
      <c r="Q26" s="202">
        <v>0.09</v>
      </c>
      <c r="R26" s="202">
        <v>0.05</v>
      </c>
      <c r="S26" s="159">
        <f t="shared" si="0"/>
        <v>0.9999999999999999</v>
      </c>
      <c r="T26" s="410"/>
      <c r="U26" s="374">
        <v>0.025</v>
      </c>
      <c r="V26" s="406" t="s">
        <v>218</v>
      </c>
    </row>
    <row r="27" spans="1:22" s="14" customFormat="1" ht="30.75" customHeight="1" thickBot="1">
      <c r="A27" s="379"/>
      <c r="B27" s="413"/>
      <c r="C27" s="366"/>
      <c r="D27" s="373"/>
      <c r="E27" s="373"/>
      <c r="F27" s="156" t="s">
        <v>31</v>
      </c>
      <c r="G27" s="202">
        <v>0.05</v>
      </c>
      <c r="H27" s="202">
        <v>0.09</v>
      </c>
      <c r="I27" s="202">
        <v>0.09</v>
      </c>
      <c r="J27" s="161"/>
      <c r="K27" s="161"/>
      <c r="L27" s="162"/>
      <c r="M27" s="205"/>
      <c r="N27" s="205"/>
      <c r="O27" s="205"/>
      <c r="P27" s="163"/>
      <c r="Q27" s="163"/>
      <c r="R27" s="163"/>
      <c r="S27" s="159">
        <f t="shared" si="0"/>
        <v>0.23</v>
      </c>
      <c r="T27" s="421"/>
      <c r="U27" s="375"/>
      <c r="V27" s="417"/>
    </row>
    <row r="28" spans="1:22" s="14" customFormat="1" ht="30.75" customHeight="1">
      <c r="A28" s="379"/>
      <c r="B28" s="407" t="s">
        <v>120</v>
      </c>
      <c r="C28" s="380" t="s">
        <v>217</v>
      </c>
      <c r="D28" s="372" t="s">
        <v>129</v>
      </c>
      <c r="E28" s="372"/>
      <c r="F28" s="34" t="s">
        <v>30</v>
      </c>
      <c r="G28" s="202">
        <v>0</v>
      </c>
      <c r="H28" s="202">
        <v>0</v>
      </c>
      <c r="I28" s="202">
        <v>0.25</v>
      </c>
      <c r="J28" s="202">
        <v>0</v>
      </c>
      <c r="K28" s="202">
        <v>0.25</v>
      </c>
      <c r="L28" s="202">
        <v>0</v>
      </c>
      <c r="M28" s="202">
        <v>0</v>
      </c>
      <c r="N28" s="202">
        <v>0.25</v>
      </c>
      <c r="O28" s="202">
        <v>0</v>
      </c>
      <c r="P28" s="202">
        <v>0</v>
      </c>
      <c r="Q28" s="202">
        <v>0.25</v>
      </c>
      <c r="R28" s="202">
        <v>0</v>
      </c>
      <c r="S28" s="159">
        <f t="shared" si="0"/>
        <v>1</v>
      </c>
      <c r="T28" s="409">
        <v>0.125</v>
      </c>
      <c r="U28" s="374">
        <v>0.025</v>
      </c>
      <c r="V28" s="448" t="s">
        <v>216</v>
      </c>
    </row>
    <row r="29" spans="1:22" s="14" customFormat="1" ht="30.75" customHeight="1" thickBot="1">
      <c r="A29" s="379"/>
      <c r="B29" s="408"/>
      <c r="C29" s="366"/>
      <c r="D29" s="373"/>
      <c r="E29" s="373"/>
      <c r="F29" s="156" t="s">
        <v>31</v>
      </c>
      <c r="G29" s="161">
        <v>0</v>
      </c>
      <c r="H29" s="161">
        <v>0</v>
      </c>
      <c r="I29" s="161">
        <v>0.25</v>
      </c>
      <c r="J29" s="161"/>
      <c r="K29" s="161"/>
      <c r="L29" s="162"/>
      <c r="M29" s="205"/>
      <c r="N29" s="205"/>
      <c r="O29" s="205"/>
      <c r="P29" s="163"/>
      <c r="Q29" s="163"/>
      <c r="R29" s="163"/>
      <c r="S29" s="159">
        <f t="shared" si="0"/>
        <v>0.25</v>
      </c>
      <c r="T29" s="410"/>
      <c r="U29" s="375"/>
      <c r="V29" s="449"/>
    </row>
    <row r="30" spans="1:22" s="14" customFormat="1" ht="30.75" customHeight="1">
      <c r="A30" s="379"/>
      <c r="B30" s="408"/>
      <c r="C30" s="380" t="s">
        <v>131</v>
      </c>
      <c r="D30" s="372" t="s">
        <v>129</v>
      </c>
      <c r="E30" s="372"/>
      <c r="F30" s="34" t="s">
        <v>30</v>
      </c>
      <c r="G30" s="202">
        <v>0</v>
      </c>
      <c r="H30" s="202">
        <v>0</v>
      </c>
      <c r="I30" s="202">
        <v>0</v>
      </c>
      <c r="J30" s="202">
        <v>0</v>
      </c>
      <c r="K30" s="202">
        <v>0</v>
      </c>
      <c r="L30" s="202">
        <v>0</v>
      </c>
      <c r="M30" s="202">
        <v>0</v>
      </c>
      <c r="N30" s="202">
        <v>0</v>
      </c>
      <c r="O30" s="202">
        <v>0.3</v>
      </c>
      <c r="P30" s="202">
        <v>0.3</v>
      </c>
      <c r="Q30" s="202">
        <v>0</v>
      </c>
      <c r="R30" s="202">
        <v>0.4</v>
      </c>
      <c r="S30" s="159">
        <f t="shared" si="0"/>
        <v>1</v>
      </c>
      <c r="T30" s="410"/>
      <c r="U30" s="374">
        <v>0.025</v>
      </c>
      <c r="V30" s="416" t="s">
        <v>200</v>
      </c>
    </row>
    <row r="31" spans="1:22" s="14" customFormat="1" ht="30.75" customHeight="1" thickBot="1">
      <c r="A31" s="379"/>
      <c r="B31" s="408"/>
      <c r="C31" s="366"/>
      <c r="D31" s="373"/>
      <c r="E31" s="373"/>
      <c r="F31" s="156" t="s">
        <v>31</v>
      </c>
      <c r="G31" s="161">
        <v>0</v>
      </c>
      <c r="H31" s="161">
        <v>0</v>
      </c>
      <c r="I31" s="161">
        <v>0</v>
      </c>
      <c r="J31" s="161"/>
      <c r="K31" s="161"/>
      <c r="L31" s="30"/>
      <c r="M31" s="204"/>
      <c r="N31" s="204"/>
      <c r="O31" s="204"/>
      <c r="P31" s="211"/>
      <c r="Q31" s="211"/>
      <c r="R31" s="211"/>
      <c r="S31" s="159">
        <f t="shared" si="0"/>
        <v>0</v>
      </c>
      <c r="T31" s="410"/>
      <c r="U31" s="375"/>
      <c r="V31" s="416"/>
    </row>
    <row r="32" spans="1:22" s="14" customFormat="1" ht="30.75" customHeight="1">
      <c r="A32" s="379"/>
      <c r="B32" s="408"/>
      <c r="C32" s="422" t="s">
        <v>215</v>
      </c>
      <c r="D32" s="372" t="s">
        <v>129</v>
      </c>
      <c r="E32" s="372"/>
      <c r="F32" s="34" t="s">
        <v>30</v>
      </c>
      <c r="G32" s="202">
        <v>0.05</v>
      </c>
      <c r="H32" s="202">
        <v>0.15</v>
      </c>
      <c r="I32" s="202">
        <v>0.15</v>
      </c>
      <c r="J32" s="202">
        <v>0.15</v>
      </c>
      <c r="K32" s="202">
        <v>0.07</v>
      </c>
      <c r="L32" s="202">
        <v>0.07</v>
      </c>
      <c r="M32" s="202">
        <v>0.07</v>
      </c>
      <c r="N32" s="202">
        <v>0.07</v>
      </c>
      <c r="O32" s="202">
        <v>0.07</v>
      </c>
      <c r="P32" s="202">
        <v>0.07</v>
      </c>
      <c r="Q32" s="202">
        <v>0.06</v>
      </c>
      <c r="R32" s="202">
        <v>0.02</v>
      </c>
      <c r="S32" s="159">
        <f t="shared" si="0"/>
        <v>1.0000000000000004</v>
      </c>
      <c r="T32" s="410"/>
      <c r="U32" s="424">
        <v>0.02</v>
      </c>
      <c r="V32" s="450" t="s">
        <v>214</v>
      </c>
    </row>
    <row r="33" spans="1:22" s="14" customFormat="1" ht="30.75" customHeight="1" thickBot="1">
      <c r="A33" s="379"/>
      <c r="B33" s="408"/>
      <c r="C33" s="423"/>
      <c r="D33" s="373"/>
      <c r="E33" s="373"/>
      <c r="F33" s="156" t="s">
        <v>31</v>
      </c>
      <c r="G33" s="161">
        <v>0.05</v>
      </c>
      <c r="H33" s="161">
        <v>0.15</v>
      </c>
      <c r="I33" s="161">
        <v>0.15</v>
      </c>
      <c r="J33" s="161"/>
      <c r="K33" s="161"/>
      <c r="L33" s="30"/>
      <c r="M33" s="204"/>
      <c r="N33" s="204"/>
      <c r="O33" s="204"/>
      <c r="P33" s="211"/>
      <c r="Q33" s="211"/>
      <c r="R33" s="211"/>
      <c r="S33" s="159">
        <f t="shared" si="0"/>
        <v>0.35</v>
      </c>
      <c r="T33" s="410"/>
      <c r="U33" s="425"/>
      <c r="V33" s="451"/>
    </row>
    <row r="34" spans="1:22" s="14" customFormat="1" ht="30.75" customHeight="1">
      <c r="A34" s="379"/>
      <c r="B34" s="408"/>
      <c r="C34" s="422" t="s">
        <v>213</v>
      </c>
      <c r="D34" s="372" t="s">
        <v>129</v>
      </c>
      <c r="E34" s="372"/>
      <c r="F34" s="34" t="s">
        <v>30</v>
      </c>
      <c r="G34" s="202">
        <v>0.05</v>
      </c>
      <c r="H34" s="202">
        <v>0.2</v>
      </c>
      <c r="I34" s="202">
        <v>0.2</v>
      </c>
      <c r="J34" s="202">
        <v>0.2</v>
      </c>
      <c r="K34" s="202">
        <v>0.2</v>
      </c>
      <c r="L34" s="202">
        <v>0.15</v>
      </c>
      <c r="M34" s="202">
        <v>0</v>
      </c>
      <c r="N34" s="202">
        <v>0</v>
      </c>
      <c r="O34" s="202">
        <v>0</v>
      </c>
      <c r="P34" s="202">
        <v>0</v>
      </c>
      <c r="Q34" s="202">
        <v>0</v>
      </c>
      <c r="R34" s="202">
        <v>0</v>
      </c>
      <c r="S34" s="159">
        <f t="shared" si="0"/>
        <v>1</v>
      </c>
      <c r="T34" s="410"/>
      <c r="U34" s="424">
        <v>0.025</v>
      </c>
      <c r="V34" s="450" t="s">
        <v>212</v>
      </c>
    </row>
    <row r="35" spans="1:22" s="14" customFormat="1" ht="30.75" customHeight="1" thickBot="1">
      <c r="A35" s="379"/>
      <c r="B35" s="408"/>
      <c r="C35" s="423"/>
      <c r="D35" s="373"/>
      <c r="E35" s="373"/>
      <c r="F35" s="156" t="s">
        <v>31</v>
      </c>
      <c r="G35" s="161">
        <v>0.05</v>
      </c>
      <c r="H35" s="161">
        <v>0.2</v>
      </c>
      <c r="I35" s="161">
        <v>0.2</v>
      </c>
      <c r="J35" s="161"/>
      <c r="K35" s="161"/>
      <c r="L35" s="30"/>
      <c r="M35" s="204"/>
      <c r="N35" s="204"/>
      <c r="O35" s="204"/>
      <c r="P35" s="211"/>
      <c r="Q35" s="211"/>
      <c r="R35" s="211"/>
      <c r="S35" s="159">
        <f t="shared" si="0"/>
        <v>0.45</v>
      </c>
      <c r="T35" s="410"/>
      <c r="U35" s="425"/>
      <c r="V35" s="451"/>
    </row>
    <row r="36" spans="1:22" s="14" customFormat="1" ht="30.75" customHeight="1">
      <c r="A36" s="379"/>
      <c r="B36" s="408"/>
      <c r="C36" s="422" t="s">
        <v>211</v>
      </c>
      <c r="D36" s="372" t="s">
        <v>129</v>
      </c>
      <c r="E36" s="372"/>
      <c r="F36" s="34" t="s">
        <v>30</v>
      </c>
      <c r="G36" s="202">
        <v>0</v>
      </c>
      <c r="H36" s="202">
        <v>0</v>
      </c>
      <c r="I36" s="202">
        <v>0.25</v>
      </c>
      <c r="J36" s="202">
        <v>0</v>
      </c>
      <c r="K36" s="202">
        <v>0</v>
      </c>
      <c r="L36" s="202">
        <v>0.25</v>
      </c>
      <c r="M36" s="202">
        <v>0</v>
      </c>
      <c r="N36" s="202">
        <v>0</v>
      </c>
      <c r="O36" s="202">
        <v>0.25</v>
      </c>
      <c r="P36" s="202">
        <v>0</v>
      </c>
      <c r="Q36" s="202">
        <v>0</v>
      </c>
      <c r="R36" s="202">
        <v>0.25</v>
      </c>
      <c r="S36" s="159">
        <f t="shared" si="0"/>
        <v>1</v>
      </c>
      <c r="T36" s="410"/>
      <c r="U36" s="424">
        <v>0.025</v>
      </c>
      <c r="V36" s="450" t="s">
        <v>210</v>
      </c>
    </row>
    <row r="37" spans="1:22" s="14" customFormat="1" ht="30.75" customHeight="1" thickBot="1">
      <c r="A37" s="379"/>
      <c r="B37" s="408"/>
      <c r="C37" s="423"/>
      <c r="D37" s="373"/>
      <c r="E37" s="373"/>
      <c r="F37" s="156" t="s">
        <v>31</v>
      </c>
      <c r="G37" s="161">
        <v>0</v>
      </c>
      <c r="H37" s="161">
        <v>0</v>
      </c>
      <c r="I37" s="161">
        <v>0.25</v>
      </c>
      <c r="J37" s="161"/>
      <c r="K37" s="161"/>
      <c r="L37" s="30"/>
      <c r="M37" s="204"/>
      <c r="N37" s="204"/>
      <c r="O37" s="204"/>
      <c r="P37" s="167"/>
      <c r="Q37" s="167"/>
      <c r="R37" s="167"/>
      <c r="S37" s="159">
        <f t="shared" si="0"/>
        <v>0.25</v>
      </c>
      <c r="T37" s="410"/>
      <c r="U37" s="425"/>
      <c r="V37" s="451"/>
    </row>
    <row r="38" spans="1:22" s="14" customFormat="1" ht="36.75" customHeight="1">
      <c r="A38" s="426" t="s">
        <v>132</v>
      </c>
      <c r="B38" s="429" t="s">
        <v>121</v>
      </c>
      <c r="C38" s="380" t="s">
        <v>209</v>
      </c>
      <c r="D38" s="372" t="s">
        <v>129</v>
      </c>
      <c r="E38" s="372"/>
      <c r="F38" s="34" t="s">
        <v>30</v>
      </c>
      <c r="G38" s="202">
        <v>0</v>
      </c>
      <c r="H38" s="202">
        <v>0</v>
      </c>
      <c r="I38" s="202">
        <v>0.25</v>
      </c>
      <c r="J38" s="202">
        <v>0</v>
      </c>
      <c r="K38" s="202">
        <v>0</v>
      </c>
      <c r="L38" s="202">
        <v>0.25</v>
      </c>
      <c r="M38" s="202">
        <v>0</v>
      </c>
      <c r="N38" s="202">
        <v>0</v>
      </c>
      <c r="O38" s="202">
        <v>0.25</v>
      </c>
      <c r="P38" s="202">
        <v>0</v>
      </c>
      <c r="Q38" s="202">
        <v>0</v>
      </c>
      <c r="R38" s="202">
        <v>0.25</v>
      </c>
      <c r="S38" s="159">
        <f t="shared" si="0"/>
        <v>1</v>
      </c>
      <c r="T38" s="409">
        <v>0.2</v>
      </c>
      <c r="U38" s="424">
        <v>0.03</v>
      </c>
      <c r="V38" s="432" t="s">
        <v>208</v>
      </c>
    </row>
    <row r="39" spans="1:22" s="14" customFormat="1" ht="36.75" customHeight="1" thickBot="1">
      <c r="A39" s="427"/>
      <c r="B39" s="430"/>
      <c r="C39" s="366"/>
      <c r="D39" s="373"/>
      <c r="E39" s="373"/>
      <c r="F39" s="156" t="s">
        <v>31</v>
      </c>
      <c r="G39" s="161">
        <v>0</v>
      </c>
      <c r="H39" s="161">
        <v>0</v>
      </c>
      <c r="I39" s="161">
        <v>0.25</v>
      </c>
      <c r="J39" s="161"/>
      <c r="K39" s="161"/>
      <c r="L39" s="30"/>
      <c r="M39" s="204"/>
      <c r="N39" s="204"/>
      <c r="O39" s="204"/>
      <c r="P39" s="204"/>
      <c r="Q39" s="204"/>
      <c r="R39" s="204"/>
      <c r="S39" s="159">
        <f t="shared" si="0"/>
        <v>0.25</v>
      </c>
      <c r="T39" s="410"/>
      <c r="U39" s="425"/>
      <c r="V39" s="433"/>
    </row>
    <row r="40" spans="1:22" s="14" customFormat="1" ht="25.5" customHeight="1">
      <c r="A40" s="427"/>
      <c r="B40" s="430"/>
      <c r="C40" s="422" t="s">
        <v>207</v>
      </c>
      <c r="D40" s="372" t="s">
        <v>129</v>
      </c>
      <c r="E40" s="372"/>
      <c r="F40" s="34" t="s">
        <v>30</v>
      </c>
      <c r="G40" s="160">
        <v>0.05</v>
      </c>
      <c r="H40" s="160">
        <v>0.09</v>
      </c>
      <c r="I40" s="160">
        <v>0.09</v>
      </c>
      <c r="J40" s="160">
        <v>0.09</v>
      </c>
      <c r="K40" s="160">
        <v>0.09</v>
      </c>
      <c r="L40" s="160">
        <v>0.09</v>
      </c>
      <c r="M40" s="160">
        <v>0.09</v>
      </c>
      <c r="N40" s="160">
        <v>0.09</v>
      </c>
      <c r="O40" s="160">
        <v>0.09</v>
      </c>
      <c r="P40" s="160">
        <v>0.09</v>
      </c>
      <c r="Q40" s="160">
        <v>0.09</v>
      </c>
      <c r="R40" s="160">
        <v>0.05</v>
      </c>
      <c r="S40" s="159">
        <f aca="true" t="shared" si="1" ref="S40:S71">SUM(G40:R40)</f>
        <v>0.9999999999999999</v>
      </c>
      <c r="T40" s="410"/>
      <c r="U40" s="424">
        <v>0.03</v>
      </c>
      <c r="V40" s="432" t="s">
        <v>206</v>
      </c>
    </row>
    <row r="41" spans="1:22" s="14" customFormat="1" ht="25.5" customHeight="1" thickBot="1">
      <c r="A41" s="427"/>
      <c r="B41" s="430"/>
      <c r="C41" s="423"/>
      <c r="D41" s="373"/>
      <c r="E41" s="373"/>
      <c r="F41" s="156" t="s">
        <v>31</v>
      </c>
      <c r="G41" s="161">
        <v>0.05</v>
      </c>
      <c r="H41" s="161">
        <v>0.09</v>
      </c>
      <c r="I41" s="161">
        <v>0.09</v>
      </c>
      <c r="J41" s="161"/>
      <c r="K41" s="161"/>
      <c r="L41" s="30"/>
      <c r="M41" s="204"/>
      <c r="N41" s="204"/>
      <c r="O41" s="204"/>
      <c r="P41" s="204"/>
      <c r="Q41" s="204"/>
      <c r="R41" s="204"/>
      <c r="S41" s="159">
        <f t="shared" si="1"/>
        <v>0.23</v>
      </c>
      <c r="T41" s="410"/>
      <c r="U41" s="425"/>
      <c r="V41" s="433"/>
    </row>
    <row r="42" spans="1:22" s="14" customFormat="1" ht="30.75" customHeight="1">
      <c r="A42" s="427"/>
      <c r="B42" s="430"/>
      <c r="C42" s="380" t="s">
        <v>133</v>
      </c>
      <c r="D42" s="372" t="s">
        <v>129</v>
      </c>
      <c r="E42" s="372"/>
      <c r="F42" s="34" t="s">
        <v>30</v>
      </c>
      <c r="G42" s="160">
        <v>0.05</v>
      </c>
      <c r="H42" s="160">
        <v>0.09</v>
      </c>
      <c r="I42" s="160">
        <v>0.09</v>
      </c>
      <c r="J42" s="160">
        <v>0.09</v>
      </c>
      <c r="K42" s="160">
        <v>0.09</v>
      </c>
      <c r="L42" s="160">
        <v>0.09</v>
      </c>
      <c r="M42" s="160">
        <v>0.09</v>
      </c>
      <c r="N42" s="160">
        <v>0.09</v>
      </c>
      <c r="O42" s="160">
        <v>0.09</v>
      </c>
      <c r="P42" s="160">
        <v>0.09</v>
      </c>
      <c r="Q42" s="160">
        <v>0.09</v>
      </c>
      <c r="R42" s="160">
        <v>0.05</v>
      </c>
      <c r="S42" s="159">
        <f t="shared" si="1"/>
        <v>0.9999999999999999</v>
      </c>
      <c r="T42" s="410"/>
      <c r="U42" s="424">
        <v>0.035</v>
      </c>
      <c r="V42" s="432" t="s">
        <v>205</v>
      </c>
    </row>
    <row r="43" spans="1:22" s="14" customFormat="1" ht="30.75" customHeight="1" thickBot="1">
      <c r="A43" s="427"/>
      <c r="B43" s="430"/>
      <c r="C43" s="366"/>
      <c r="D43" s="373"/>
      <c r="E43" s="373"/>
      <c r="F43" s="156" t="s">
        <v>31</v>
      </c>
      <c r="G43" s="161">
        <v>0</v>
      </c>
      <c r="H43" s="161">
        <v>0</v>
      </c>
      <c r="I43" s="161">
        <v>0</v>
      </c>
      <c r="J43" s="161"/>
      <c r="K43" s="161"/>
      <c r="L43" s="30"/>
      <c r="M43" s="204"/>
      <c r="N43" s="204"/>
      <c r="O43" s="204"/>
      <c r="P43" s="204"/>
      <c r="Q43" s="204"/>
      <c r="R43" s="204"/>
      <c r="S43" s="159">
        <f t="shared" si="1"/>
        <v>0</v>
      </c>
      <c r="T43" s="410"/>
      <c r="U43" s="425"/>
      <c r="V43" s="433"/>
    </row>
    <row r="44" spans="1:22" s="14" customFormat="1" ht="30.75" customHeight="1">
      <c r="A44" s="427"/>
      <c r="B44" s="430"/>
      <c r="C44" s="380" t="s">
        <v>204</v>
      </c>
      <c r="D44" s="372" t="s">
        <v>129</v>
      </c>
      <c r="E44" s="372"/>
      <c r="F44" s="34" t="s">
        <v>30</v>
      </c>
      <c r="G44" s="160">
        <v>0.05</v>
      </c>
      <c r="H44" s="160">
        <v>0.09</v>
      </c>
      <c r="I44" s="160">
        <v>0.09</v>
      </c>
      <c r="J44" s="160">
        <v>0.09</v>
      </c>
      <c r="K44" s="160">
        <v>0.09</v>
      </c>
      <c r="L44" s="160">
        <v>0.09</v>
      </c>
      <c r="M44" s="160">
        <v>0.09</v>
      </c>
      <c r="N44" s="160">
        <v>0.09</v>
      </c>
      <c r="O44" s="160">
        <v>0.09</v>
      </c>
      <c r="P44" s="160">
        <v>0.09</v>
      </c>
      <c r="Q44" s="160">
        <v>0.09</v>
      </c>
      <c r="R44" s="160">
        <v>0.05</v>
      </c>
      <c r="S44" s="159">
        <f t="shared" si="1"/>
        <v>0.9999999999999999</v>
      </c>
      <c r="T44" s="410"/>
      <c r="U44" s="424">
        <v>0.035</v>
      </c>
      <c r="V44" s="446" t="s">
        <v>202</v>
      </c>
    </row>
    <row r="45" spans="1:22" s="14" customFormat="1" ht="30.75" customHeight="1" thickBot="1">
      <c r="A45" s="427"/>
      <c r="B45" s="430"/>
      <c r="C45" s="366"/>
      <c r="D45" s="373"/>
      <c r="E45" s="373"/>
      <c r="F45" s="156" t="s">
        <v>31</v>
      </c>
      <c r="G45" s="237">
        <v>0.02</v>
      </c>
      <c r="H45" s="237">
        <v>0.03</v>
      </c>
      <c r="I45" s="237">
        <v>0.04</v>
      </c>
      <c r="J45" s="161"/>
      <c r="K45" s="161"/>
      <c r="L45" s="30"/>
      <c r="M45" s="204"/>
      <c r="N45" s="238"/>
      <c r="O45" s="238"/>
      <c r="P45" s="238"/>
      <c r="Q45" s="238"/>
      <c r="R45" s="238"/>
      <c r="S45" s="159">
        <f t="shared" si="1"/>
        <v>0.09</v>
      </c>
      <c r="T45" s="410"/>
      <c r="U45" s="425"/>
      <c r="V45" s="447"/>
    </row>
    <row r="46" spans="1:22" s="14" customFormat="1" ht="30.75" customHeight="1">
      <c r="A46" s="427"/>
      <c r="B46" s="430"/>
      <c r="C46" s="422" t="s">
        <v>203</v>
      </c>
      <c r="D46" s="372" t="s">
        <v>129</v>
      </c>
      <c r="E46" s="372"/>
      <c r="F46" s="34" t="s">
        <v>30</v>
      </c>
      <c r="G46" s="160">
        <v>0.05</v>
      </c>
      <c r="H46" s="160">
        <v>0.09</v>
      </c>
      <c r="I46" s="160">
        <v>0.09</v>
      </c>
      <c r="J46" s="160">
        <v>0.09</v>
      </c>
      <c r="K46" s="160">
        <v>0.09</v>
      </c>
      <c r="L46" s="160">
        <v>0.09</v>
      </c>
      <c r="M46" s="160">
        <v>0.09</v>
      </c>
      <c r="N46" s="160">
        <v>0.09</v>
      </c>
      <c r="O46" s="160">
        <v>0.09</v>
      </c>
      <c r="P46" s="160">
        <v>0.09</v>
      </c>
      <c r="Q46" s="160">
        <v>0.09</v>
      </c>
      <c r="R46" s="160">
        <v>0.05</v>
      </c>
      <c r="S46" s="159">
        <f t="shared" si="1"/>
        <v>0.9999999999999999</v>
      </c>
      <c r="T46" s="410"/>
      <c r="U46" s="424">
        <v>0.035</v>
      </c>
      <c r="V46" s="446" t="s">
        <v>202</v>
      </c>
    </row>
    <row r="47" spans="1:22" s="14" customFormat="1" ht="30.75" customHeight="1" thickBot="1">
      <c r="A47" s="427"/>
      <c r="B47" s="430"/>
      <c r="C47" s="423"/>
      <c r="D47" s="373"/>
      <c r="E47" s="373"/>
      <c r="F47" s="156" t="s">
        <v>31</v>
      </c>
      <c r="G47" s="237">
        <v>0.02</v>
      </c>
      <c r="H47" s="237">
        <v>0.03</v>
      </c>
      <c r="I47" s="237">
        <v>0.04</v>
      </c>
      <c r="J47" s="161"/>
      <c r="K47" s="161"/>
      <c r="L47" s="30"/>
      <c r="M47" s="204"/>
      <c r="N47" s="204"/>
      <c r="O47" s="204"/>
      <c r="P47" s="204"/>
      <c r="Q47" s="204"/>
      <c r="R47" s="204"/>
      <c r="S47" s="159">
        <f t="shared" si="1"/>
        <v>0.09</v>
      </c>
      <c r="T47" s="410"/>
      <c r="U47" s="425"/>
      <c r="V47" s="452"/>
    </row>
    <row r="48" spans="1:22" s="14" customFormat="1" ht="30.75" customHeight="1">
      <c r="A48" s="427"/>
      <c r="B48" s="430"/>
      <c r="C48" s="422" t="s">
        <v>201</v>
      </c>
      <c r="D48" s="372" t="s">
        <v>129</v>
      </c>
      <c r="E48" s="372"/>
      <c r="F48" s="34" t="s">
        <v>30</v>
      </c>
      <c r="G48" s="160">
        <v>0</v>
      </c>
      <c r="H48" s="160">
        <v>0</v>
      </c>
      <c r="I48" s="160">
        <v>0</v>
      </c>
      <c r="J48" s="160">
        <v>0</v>
      </c>
      <c r="K48" s="160">
        <v>0</v>
      </c>
      <c r="L48" s="29">
        <v>0</v>
      </c>
      <c r="M48" s="169">
        <v>0</v>
      </c>
      <c r="N48" s="169">
        <v>0.3</v>
      </c>
      <c r="O48" s="169">
        <v>0.3</v>
      </c>
      <c r="P48" s="169">
        <v>0.3</v>
      </c>
      <c r="Q48" s="169">
        <v>0.1</v>
      </c>
      <c r="R48" s="169">
        <v>0</v>
      </c>
      <c r="S48" s="159">
        <f t="shared" si="1"/>
        <v>0.9999999999999999</v>
      </c>
      <c r="T48" s="410"/>
      <c r="U48" s="424">
        <v>0.035</v>
      </c>
      <c r="V48" s="416" t="s">
        <v>200</v>
      </c>
    </row>
    <row r="49" spans="1:22" s="14" customFormat="1" ht="30.75" customHeight="1" thickBot="1">
      <c r="A49" s="428"/>
      <c r="B49" s="431"/>
      <c r="C49" s="423"/>
      <c r="D49" s="373"/>
      <c r="E49" s="373"/>
      <c r="F49" s="156" t="s">
        <v>31</v>
      </c>
      <c r="G49" s="161">
        <v>0</v>
      </c>
      <c r="H49" s="161">
        <v>0</v>
      </c>
      <c r="I49" s="161">
        <v>0</v>
      </c>
      <c r="J49" s="161"/>
      <c r="K49" s="161"/>
      <c r="L49" s="30"/>
      <c r="M49" s="204"/>
      <c r="N49" s="204"/>
      <c r="O49" s="204"/>
      <c r="P49" s="204"/>
      <c r="Q49" s="204"/>
      <c r="R49" s="204"/>
      <c r="S49" s="159">
        <f t="shared" si="1"/>
        <v>0</v>
      </c>
      <c r="T49" s="421"/>
      <c r="U49" s="425"/>
      <c r="V49" s="416"/>
    </row>
    <row r="50" spans="1:22" s="14" customFormat="1" ht="30.75" customHeight="1">
      <c r="A50" s="426" t="s">
        <v>134</v>
      </c>
      <c r="B50" s="429" t="s">
        <v>122</v>
      </c>
      <c r="C50" s="380" t="s">
        <v>135</v>
      </c>
      <c r="D50" s="372" t="s">
        <v>129</v>
      </c>
      <c r="E50" s="372"/>
      <c r="F50" s="34" t="s">
        <v>30</v>
      </c>
      <c r="G50" s="160">
        <v>0.05</v>
      </c>
      <c r="H50" s="160">
        <v>0.09</v>
      </c>
      <c r="I50" s="160">
        <v>0.09</v>
      </c>
      <c r="J50" s="160">
        <v>0.09</v>
      </c>
      <c r="K50" s="160">
        <v>0.09</v>
      </c>
      <c r="L50" s="160">
        <v>0.09</v>
      </c>
      <c r="M50" s="160">
        <v>0.09</v>
      </c>
      <c r="N50" s="160">
        <v>0.09</v>
      </c>
      <c r="O50" s="160">
        <v>0.09</v>
      </c>
      <c r="P50" s="160">
        <v>0.09</v>
      </c>
      <c r="Q50" s="160">
        <v>0.09</v>
      </c>
      <c r="R50" s="160">
        <v>0.05</v>
      </c>
      <c r="S50" s="159">
        <f t="shared" si="1"/>
        <v>0.9999999999999999</v>
      </c>
      <c r="T50" s="409">
        <v>0.2</v>
      </c>
      <c r="U50" s="424">
        <v>0.025</v>
      </c>
      <c r="V50" s="438" t="s">
        <v>199</v>
      </c>
    </row>
    <row r="51" spans="1:22" s="14" customFormat="1" ht="30.75" customHeight="1" thickBot="1">
      <c r="A51" s="427"/>
      <c r="B51" s="430"/>
      <c r="C51" s="366"/>
      <c r="D51" s="373"/>
      <c r="E51" s="373"/>
      <c r="F51" s="156" t="s">
        <v>31</v>
      </c>
      <c r="G51" s="161">
        <v>0.05</v>
      </c>
      <c r="H51" s="161">
        <v>0.09</v>
      </c>
      <c r="I51" s="161">
        <v>0.09</v>
      </c>
      <c r="J51" s="161"/>
      <c r="K51" s="161"/>
      <c r="L51" s="30"/>
      <c r="M51" s="204"/>
      <c r="N51" s="204"/>
      <c r="O51" s="204"/>
      <c r="P51" s="204"/>
      <c r="Q51" s="204"/>
      <c r="R51" s="204"/>
      <c r="S51" s="159">
        <f t="shared" si="1"/>
        <v>0.23</v>
      </c>
      <c r="T51" s="410"/>
      <c r="U51" s="425"/>
      <c r="V51" s="433"/>
    </row>
    <row r="52" spans="1:22" s="14" customFormat="1" ht="30.75" customHeight="1">
      <c r="A52" s="427"/>
      <c r="B52" s="430"/>
      <c r="C52" s="380" t="s">
        <v>136</v>
      </c>
      <c r="D52" s="372" t="s">
        <v>129</v>
      </c>
      <c r="E52" s="372"/>
      <c r="F52" s="34" t="s">
        <v>30</v>
      </c>
      <c r="G52" s="160">
        <v>0.05</v>
      </c>
      <c r="H52" s="160">
        <v>0.09</v>
      </c>
      <c r="I52" s="160">
        <v>0.09</v>
      </c>
      <c r="J52" s="160">
        <v>0.09</v>
      </c>
      <c r="K52" s="160">
        <v>0.09</v>
      </c>
      <c r="L52" s="160">
        <v>0.09</v>
      </c>
      <c r="M52" s="160">
        <v>0.09</v>
      </c>
      <c r="N52" s="160">
        <v>0.09</v>
      </c>
      <c r="O52" s="160">
        <v>0.09</v>
      </c>
      <c r="P52" s="160">
        <v>0.09</v>
      </c>
      <c r="Q52" s="160">
        <v>0.09</v>
      </c>
      <c r="R52" s="160">
        <v>0.05</v>
      </c>
      <c r="S52" s="159">
        <f t="shared" si="1"/>
        <v>0.9999999999999999</v>
      </c>
      <c r="T52" s="410"/>
      <c r="U52" s="424">
        <v>0.02</v>
      </c>
      <c r="V52" s="434" t="s">
        <v>198</v>
      </c>
    </row>
    <row r="53" spans="1:22" s="14" customFormat="1" ht="30.75" customHeight="1" thickBot="1">
      <c r="A53" s="427"/>
      <c r="B53" s="430"/>
      <c r="C53" s="366"/>
      <c r="D53" s="373"/>
      <c r="E53" s="373"/>
      <c r="F53" s="156" t="s">
        <v>31</v>
      </c>
      <c r="G53" s="161">
        <v>0.05</v>
      </c>
      <c r="H53" s="161">
        <v>0.09</v>
      </c>
      <c r="I53" s="161">
        <v>0.09</v>
      </c>
      <c r="J53" s="161"/>
      <c r="K53" s="161"/>
      <c r="L53" s="30"/>
      <c r="M53" s="204"/>
      <c r="N53" s="204"/>
      <c r="O53" s="204"/>
      <c r="P53" s="204"/>
      <c r="Q53" s="204"/>
      <c r="R53" s="204"/>
      <c r="S53" s="159">
        <f t="shared" si="1"/>
        <v>0.23</v>
      </c>
      <c r="T53" s="410"/>
      <c r="U53" s="425"/>
      <c r="V53" s="435"/>
    </row>
    <row r="54" spans="1:22" s="14" customFormat="1" ht="30.75" customHeight="1">
      <c r="A54" s="427"/>
      <c r="B54" s="430"/>
      <c r="C54" s="380" t="s">
        <v>137</v>
      </c>
      <c r="D54" s="372" t="s">
        <v>129</v>
      </c>
      <c r="E54" s="372"/>
      <c r="F54" s="34" t="s">
        <v>30</v>
      </c>
      <c r="G54" s="160">
        <v>0.05</v>
      </c>
      <c r="H54" s="160">
        <v>0.09</v>
      </c>
      <c r="I54" s="160">
        <v>0.09</v>
      </c>
      <c r="J54" s="160">
        <v>0.09</v>
      </c>
      <c r="K54" s="160">
        <v>0.09</v>
      </c>
      <c r="L54" s="160">
        <v>0.09</v>
      </c>
      <c r="M54" s="160">
        <v>0.09</v>
      </c>
      <c r="N54" s="160">
        <v>0.09</v>
      </c>
      <c r="O54" s="160">
        <v>0.09</v>
      </c>
      <c r="P54" s="160">
        <v>0.09</v>
      </c>
      <c r="Q54" s="160">
        <v>0.09</v>
      </c>
      <c r="R54" s="160">
        <v>0.05</v>
      </c>
      <c r="S54" s="159">
        <f t="shared" si="1"/>
        <v>0.9999999999999999</v>
      </c>
      <c r="T54" s="410"/>
      <c r="U54" s="424">
        <v>0.02</v>
      </c>
      <c r="V54" s="434" t="s">
        <v>197</v>
      </c>
    </row>
    <row r="55" spans="1:22" s="14" customFormat="1" ht="30.75" customHeight="1" thickBot="1">
      <c r="A55" s="427"/>
      <c r="B55" s="430"/>
      <c r="C55" s="366"/>
      <c r="D55" s="373"/>
      <c r="E55" s="373"/>
      <c r="F55" s="156" t="s">
        <v>31</v>
      </c>
      <c r="G55" s="161">
        <v>0.05</v>
      </c>
      <c r="H55" s="161">
        <v>0.09</v>
      </c>
      <c r="I55" s="161">
        <v>0.09</v>
      </c>
      <c r="J55" s="161"/>
      <c r="K55" s="161"/>
      <c r="L55" s="30"/>
      <c r="M55" s="204"/>
      <c r="N55" s="204"/>
      <c r="O55" s="204"/>
      <c r="P55" s="204"/>
      <c r="Q55" s="204"/>
      <c r="R55" s="204"/>
      <c r="S55" s="159">
        <f t="shared" si="1"/>
        <v>0.23</v>
      </c>
      <c r="T55" s="410"/>
      <c r="U55" s="425"/>
      <c r="V55" s="435"/>
    </row>
    <row r="56" spans="1:22" s="14" customFormat="1" ht="30.75" customHeight="1" thickBot="1">
      <c r="A56" s="427"/>
      <c r="B56" s="430"/>
      <c r="C56" s="380" t="s">
        <v>138</v>
      </c>
      <c r="D56" s="372" t="s">
        <v>129</v>
      </c>
      <c r="E56" s="372"/>
      <c r="F56" s="34" t="s">
        <v>30</v>
      </c>
      <c r="G56" s="160">
        <v>0.05</v>
      </c>
      <c r="H56" s="160">
        <v>0.09</v>
      </c>
      <c r="I56" s="160">
        <v>0.09</v>
      </c>
      <c r="J56" s="160">
        <v>0.09</v>
      </c>
      <c r="K56" s="160">
        <v>0.09</v>
      </c>
      <c r="L56" s="160">
        <v>0.09</v>
      </c>
      <c r="M56" s="160">
        <v>0.09</v>
      </c>
      <c r="N56" s="160">
        <v>0.09</v>
      </c>
      <c r="O56" s="160">
        <v>0.09</v>
      </c>
      <c r="P56" s="160">
        <v>0.09</v>
      </c>
      <c r="Q56" s="160">
        <v>0.09</v>
      </c>
      <c r="R56" s="160">
        <v>0.05</v>
      </c>
      <c r="S56" s="159">
        <f t="shared" si="1"/>
        <v>0.9999999999999999</v>
      </c>
      <c r="T56" s="410"/>
      <c r="U56" s="424">
        <v>0.025</v>
      </c>
      <c r="V56" s="434" t="s">
        <v>196</v>
      </c>
    </row>
    <row r="57" spans="1:22" s="14" customFormat="1" ht="30.75" customHeight="1" thickBot="1">
      <c r="A57" s="427"/>
      <c r="B57" s="430"/>
      <c r="C57" s="366"/>
      <c r="D57" s="373"/>
      <c r="E57" s="373"/>
      <c r="F57" s="156" t="s">
        <v>31</v>
      </c>
      <c r="G57" s="161">
        <v>0.05</v>
      </c>
      <c r="H57" s="161">
        <v>0.09</v>
      </c>
      <c r="I57" s="161">
        <v>0.09</v>
      </c>
      <c r="J57" s="161"/>
      <c r="K57" s="161"/>
      <c r="L57" s="30"/>
      <c r="M57" s="204"/>
      <c r="N57" s="204"/>
      <c r="O57" s="204"/>
      <c r="P57" s="169"/>
      <c r="Q57" s="169"/>
      <c r="R57" s="169"/>
      <c r="S57" s="159">
        <f t="shared" si="1"/>
        <v>0.23</v>
      </c>
      <c r="T57" s="410"/>
      <c r="U57" s="425"/>
      <c r="V57" s="435"/>
    </row>
    <row r="58" spans="1:22" s="14" customFormat="1" ht="30.75" customHeight="1">
      <c r="A58" s="427"/>
      <c r="B58" s="430"/>
      <c r="C58" s="380" t="s">
        <v>139</v>
      </c>
      <c r="D58" s="372" t="s">
        <v>129</v>
      </c>
      <c r="E58" s="372"/>
      <c r="F58" s="34" t="s">
        <v>30</v>
      </c>
      <c r="G58" s="160">
        <v>0.05</v>
      </c>
      <c r="H58" s="160">
        <v>0.09</v>
      </c>
      <c r="I58" s="160">
        <v>0.09</v>
      </c>
      <c r="J58" s="160">
        <v>0.09</v>
      </c>
      <c r="K58" s="160">
        <v>0.09</v>
      </c>
      <c r="L58" s="160">
        <v>0.09</v>
      </c>
      <c r="M58" s="160">
        <v>0.09</v>
      </c>
      <c r="N58" s="160">
        <v>0.09</v>
      </c>
      <c r="O58" s="160">
        <v>0.09</v>
      </c>
      <c r="P58" s="160">
        <v>0.09</v>
      </c>
      <c r="Q58" s="160">
        <v>0.09</v>
      </c>
      <c r="R58" s="160">
        <v>0.05</v>
      </c>
      <c r="S58" s="159">
        <f t="shared" si="1"/>
        <v>0.9999999999999999</v>
      </c>
      <c r="T58" s="410"/>
      <c r="U58" s="424">
        <v>0.03</v>
      </c>
      <c r="V58" s="434" t="s">
        <v>195</v>
      </c>
    </row>
    <row r="59" spans="1:22" s="14" customFormat="1" ht="30.75" customHeight="1" thickBot="1">
      <c r="A59" s="427"/>
      <c r="B59" s="430"/>
      <c r="C59" s="366"/>
      <c r="D59" s="373"/>
      <c r="E59" s="373"/>
      <c r="F59" s="156" t="s">
        <v>31</v>
      </c>
      <c r="G59" s="161">
        <v>0.05</v>
      </c>
      <c r="H59" s="161">
        <v>0.09</v>
      </c>
      <c r="I59" s="161">
        <v>0.09</v>
      </c>
      <c r="J59" s="161"/>
      <c r="K59" s="161"/>
      <c r="L59" s="30"/>
      <c r="M59" s="204"/>
      <c r="N59" s="204"/>
      <c r="O59" s="204"/>
      <c r="P59" s="204"/>
      <c r="Q59" s="204"/>
      <c r="R59" s="204"/>
      <c r="S59" s="159">
        <f t="shared" si="1"/>
        <v>0.23</v>
      </c>
      <c r="T59" s="410"/>
      <c r="U59" s="425"/>
      <c r="V59" s="435"/>
    </row>
    <row r="60" spans="1:22" s="14" customFormat="1" ht="30.75" customHeight="1">
      <c r="A60" s="427"/>
      <c r="B60" s="430"/>
      <c r="C60" s="380" t="s">
        <v>140</v>
      </c>
      <c r="D60" s="372" t="s">
        <v>129</v>
      </c>
      <c r="E60" s="372"/>
      <c r="F60" s="34" t="s">
        <v>30</v>
      </c>
      <c r="G60" s="160">
        <v>0.05</v>
      </c>
      <c r="H60" s="160">
        <v>0.09</v>
      </c>
      <c r="I60" s="160">
        <v>0.09</v>
      </c>
      <c r="J60" s="160">
        <v>0.09</v>
      </c>
      <c r="K60" s="160">
        <v>0.09</v>
      </c>
      <c r="L60" s="160">
        <v>0.09</v>
      </c>
      <c r="M60" s="160">
        <v>0.09</v>
      </c>
      <c r="N60" s="160">
        <v>0.09</v>
      </c>
      <c r="O60" s="160">
        <v>0.09</v>
      </c>
      <c r="P60" s="160">
        <v>0.09</v>
      </c>
      <c r="Q60" s="160">
        <v>0.09</v>
      </c>
      <c r="R60" s="160">
        <v>0.05</v>
      </c>
      <c r="S60" s="159">
        <f t="shared" si="1"/>
        <v>0.9999999999999999</v>
      </c>
      <c r="T60" s="410"/>
      <c r="U60" s="424">
        <v>0.02</v>
      </c>
      <c r="V60" s="432" t="s">
        <v>194</v>
      </c>
    </row>
    <row r="61" spans="1:22" s="14" customFormat="1" ht="30.75" customHeight="1" thickBot="1">
      <c r="A61" s="427"/>
      <c r="B61" s="430"/>
      <c r="C61" s="366"/>
      <c r="D61" s="373"/>
      <c r="E61" s="373"/>
      <c r="F61" s="156" t="s">
        <v>31</v>
      </c>
      <c r="G61" s="161">
        <v>0.05</v>
      </c>
      <c r="H61" s="161">
        <v>0.09</v>
      </c>
      <c r="I61" s="161">
        <v>0.09</v>
      </c>
      <c r="J61" s="161"/>
      <c r="K61" s="161"/>
      <c r="L61" s="30"/>
      <c r="M61" s="204"/>
      <c r="N61" s="204"/>
      <c r="O61" s="204"/>
      <c r="P61" s="204"/>
      <c r="Q61" s="204"/>
      <c r="R61" s="204"/>
      <c r="S61" s="159">
        <f t="shared" si="1"/>
        <v>0.23</v>
      </c>
      <c r="T61" s="410"/>
      <c r="U61" s="425"/>
      <c r="V61" s="433"/>
    </row>
    <row r="62" spans="1:22" s="14" customFormat="1" ht="30.75" customHeight="1">
      <c r="A62" s="427"/>
      <c r="B62" s="430"/>
      <c r="C62" s="380" t="s">
        <v>141</v>
      </c>
      <c r="D62" s="372" t="s">
        <v>129</v>
      </c>
      <c r="E62" s="372"/>
      <c r="F62" s="34" t="s">
        <v>30</v>
      </c>
      <c r="G62" s="160">
        <v>0.05</v>
      </c>
      <c r="H62" s="160">
        <v>0.09</v>
      </c>
      <c r="I62" s="160">
        <v>0.09</v>
      </c>
      <c r="J62" s="160">
        <v>0.09</v>
      </c>
      <c r="K62" s="160">
        <v>0.09</v>
      </c>
      <c r="L62" s="160">
        <v>0.09</v>
      </c>
      <c r="M62" s="160">
        <v>0.09</v>
      </c>
      <c r="N62" s="160">
        <v>0.09</v>
      </c>
      <c r="O62" s="160">
        <v>0.09</v>
      </c>
      <c r="P62" s="160">
        <v>0.09</v>
      </c>
      <c r="Q62" s="160">
        <v>0.09</v>
      </c>
      <c r="R62" s="160">
        <v>0.05</v>
      </c>
      <c r="S62" s="159">
        <f t="shared" si="1"/>
        <v>0.9999999999999999</v>
      </c>
      <c r="T62" s="410"/>
      <c r="U62" s="424">
        <v>0.025</v>
      </c>
      <c r="V62" s="434" t="s">
        <v>193</v>
      </c>
    </row>
    <row r="63" spans="1:22" s="14" customFormat="1" ht="30.75" customHeight="1" thickBot="1">
      <c r="A63" s="427"/>
      <c r="B63" s="430"/>
      <c r="C63" s="366"/>
      <c r="D63" s="373"/>
      <c r="E63" s="373"/>
      <c r="F63" s="156" t="s">
        <v>31</v>
      </c>
      <c r="G63" s="161">
        <v>0.05</v>
      </c>
      <c r="H63" s="161">
        <v>0.09</v>
      </c>
      <c r="I63" s="161">
        <v>0.09</v>
      </c>
      <c r="J63" s="161"/>
      <c r="K63" s="161"/>
      <c r="L63" s="30"/>
      <c r="M63" s="204"/>
      <c r="N63" s="204"/>
      <c r="O63" s="204"/>
      <c r="P63" s="204"/>
      <c r="Q63" s="204"/>
      <c r="R63" s="204"/>
      <c r="S63" s="159">
        <f t="shared" si="1"/>
        <v>0.23</v>
      </c>
      <c r="T63" s="410"/>
      <c r="U63" s="425"/>
      <c r="V63" s="435"/>
    </row>
    <row r="64" spans="1:22" s="14" customFormat="1" ht="30.75" customHeight="1">
      <c r="A64" s="427"/>
      <c r="B64" s="430"/>
      <c r="C64" s="380" t="s">
        <v>142</v>
      </c>
      <c r="D64" s="372" t="s">
        <v>129</v>
      </c>
      <c r="E64" s="372"/>
      <c r="F64" s="34" t="s">
        <v>30</v>
      </c>
      <c r="G64" s="160">
        <v>0.05</v>
      </c>
      <c r="H64" s="160">
        <v>0.09</v>
      </c>
      <c r="I64" s="160">
        <v>0.09</v>
      </c>
      <c r="J64" s="160">
        <v>0.09</v>
      </c>
      <c r="K64" s="160">
        <v>0.09</v>
      </c>
      <c r="L64" s="160">
        <v>0.09</v>
      </c>
      <c r="M64" s="160">
        <v>0.09</v>
      </c>
      <c r="N64" s="160">
        <v>0.09</v>
      </c>
      <c r="O64" s="160">
        <v>0.09</v>
      </c>
      <c r="P64" s="160">
        <v>0.09</v>
      </c>
      <c r="Q64" s="160">
        <v>0.09</v>
      </c>
      <c r="R64" s="160">
        <v>0.05</v>
      </c>
      <c r="S64" s="159">
        <f t="shared" si="1"/>
        <v>0.9999999999999999</v>
      </c>
      <c r="T64" s="410"/>
      <c r="U64" s="424">
        <v>0.02</v>
      </c>
      <c r="V64" s="434" t="s">
        <v>192</v>
      </c>
    </row>
    <row r="65" spans="1:22" s="14" customFormat="1" ht="30.75" customHeight="1" thickBot="1">
      <c r="A65" s="427"/>
      <c r="B65" s="430"/>
      <c r="C65" s="366"/>
      <c r="D65" s="373"/>
      <c r="E65" s="373"/>
      <c r="F65" s="156" t="s">
        <v>31</v>
      </c>
      <c r="G65" s="161">
        <v>0.05</v>
      </c>
      <c r="H65" s="161">
        <v>0.09</v>
      </c>
      <c r="I65" s="161">
        <v>0.09</v>
      </c>
      <c r="J65" s="161"/>
      <c r="K65" s="161"/>
      <c r="L65" s="30"/>
      <c r="M65" s="204"/>
      <c r="N65" s="204"/>
      <c r="O65" s="204"/>
      <c r="P65" s="204"/>
      <c r="Q65" s="204"/>
      <c r="R65" s="204"/>
      <c r="S65" s="159">
        <f t="shared" si="1"/>
        <v>0.23</v>
      </c>
      <c r="T65" s="410"/>
      <c r="U65" s="425"/>
      <c r="V65" s="435"/>
    </row>
    <row r="66" spans="1:22" s="14" customFormat="1" ht="30.75" customHeight="1">
      <c r="A66" s="427"/>
      <c r="B66" s="430"/>
      <c r="C66" s="380" t="s">
        <v>143</v>
      </c>
      <c r="D66" s="372" t="s">
        <v>129</v>
      </c>
      <c r="E66" s="372"/>
      <c r="F66" s="34" t="s">
        <v>30</v>
      </c>
      <c r="G66" s="160">
        <v>0.05</v>
      </c>
      <c r="H66" s="160">
        <v>0.09</v>
      </c>
      <c r="I66" s="160">
        <v>0.09</v>
      </c>
      <c r="J66" s="160">
        <v>0.09</v>
      </c>
      <c r="K66" s="160">
        <v>0.09</v>
      </c>
      <c r="L66" s="160">
        <v>0.09</v>
      </c>
      <c r="M66" s="160">
        <v>0.09</v>
      </c>
      <c r="N66" s="160">
        <v>0.09</v>
      </c>
      <c r="O66" s="160">
        <v>0.09</v>
      </c>
      <c r="P66" s="160">
        <v>0.09</v>
      </c>
      <c r="Q66" s="160">
        <v>0.09</v>
      </c>
      <c r="R66" s="160">
        <v>0.05</v>
      </c>
      <c r="S66" s="159">
        <f t="shared" si="1"/>
        <v>0.9999999999999999</v>
      </c>
      <c r="T66" s="410"/>
      <c r="U66" s="424">
        <v>0.015</v>
      </c>
      <c r="V66" s="434" t="s">
        <v>191</v>
      </c>
    </row>
    <row r="67" spans="1:22" s="14" customFormat="1" ht="30.75" customHeight="1" thickBot="1">
      <c r="A67" s="427"/>
      <c r="B67" s="431"/>
      <c r="C67" s="366"/>
      <c r="D67" s="373"/>
      <c r="E67" s="373"/>
      <c r="F67" s="156" t="s">
        <v>31</v>
      </c>
      <c r="G67" s="161">
        <v>0.05</v>
      </c>
      <c r="H67" s="161">
        <v>0.09</v>
      </c>
      <c r="I67" s="161">
        <v>0.09</v>
      </c>
      <c r="J67" s="161"/>
      <c r="K67" s="161"/>
      <c r="L67" s="30"/>
      <c r="M67" s="204"/>
      <c r="N67" s="204"/>
      <c r="O67" s="204"/>
      <c r="P67" s="204"/>
      <c r="Q67" s="204"/>
      <c r="R67" s="204"/>
      <c r="S67" s="159">
        <f t="shared" si="1"/>
        <v>0.23</v>
      </c>
      <c r="T67" s="421"/>
      <c r="U67" s="425"/>
      <c r="V67" s="435"/>
    </row>
    <row r="68" spans="1:22" s="14" customFormat="1" ht="30.75" customHeight="1" thickBot="1">
      <c r="A68" s="427"/>
      <c r="B68" s="429" t="s">
        <v>123</v>
      </c>
      <c r="C68" s="380" t="s">
        <v>144</v>
      </c>
      <c r="D68" s="372" t="s">
        <v>129</v>
      </c>
      <c r="E68" s="372"/>
      <c r="F68" s="34" t="s">
        <v>30</v>
      </c>
      <c r="G68" s="160">
        <v>0.05</v>
      </c>
      <c r="H68" s="160">
        <v>0.09</v>
      </c>
      <c r="I68" s="160">
        <v>0.09</v>
      </c>
      <c r="J68" s="160">
        <v>0.09</v>
      </c>
      <c r="K68" s="160">
        <v>0.09</v>
      </c>
      <c r="L68" s="160">
        <v>0.09</v>
      </c>
      <c r="M68" s="160">
        <v>0.09</v>
      </c>
      <c r="N68" s="160">
        <v>0.09</v>
      </c>
      <c r="O68" s="160">
        <v>0.09</v>
      </c>
      <c r="P68" s="160">
        <v>0.09</v>
      </c>
      <c r="Q68" s="160">
        <v>0.09</v>
      </c>
      <c r="R68" s="160">
        <v>0.05</v>
      </c>
      <c r="S68" s="159">
        <f t="shared" si="1"/>
        <v>0.9999999999999999</v>
      </c>
      <c r="T68" s="409">
        <v>0.15</v>
      </c>
      <c r="U68" s="424">
        <v>0.06</v>
      </c>
      <c r="V68" s="434" t="s">
        <v>190</v>
      </c>
    </row>
    <row r="69" spans="1:22" s="14" customFormat="1" ht="30.75" customHeight="1" thickBot="1">
      <c r="A69" s="427"/>
      <c r="B69" s="430"/>
      <c r="C69" s="366"/>
      <c r="D69" s="373"/>
      <c r="E69" s="373"/>
      <c r="F69" s="156" t="s">
        <v>31</v>
      </c>
      <c r="G69" s="160">
        <v>0.05</v>
      </c>
      <c r="H69" s="160">
        <v>0.09</v>
      </c>
      <c r="I69" s="160">
        <v>0.09</v>
      </c>
      <c r="J69" s="161"/>
      <c r="K69" s="161"/>
      <c r="L69" s="30"/>
      <c r="M69" s="204"/>
      <c r="N69" s="204"/>
      <c r="O69" s="204"/>
      <c r="P69" s="204"/>
      <c r="Q69" s="204"/>
      <c r="R69" s="204"/>
      <c r="S69" s="159">
        <f t="shared" si="1"/>
        <v>0.23</v>
      </c>
      <c r="T69" s="410"/>
      <c r="U69" s="425"/>
      <c r="V69" s="445"/>
    </row>
    <row r="70" spans="1:22" s="14" customFormat="1" ht="30.75" customHeight="1" thickBot="1">
      <c r="A70" s="427"/>
      <c r="B70" s="430"/>
      <c r="C70" s="380" t="s">
        <v>145</v>
      </c>
      <c r="D70" s="372" t="s">
        <v>129</v>
      </c>
      <c r="E70" s="372"/>
      <c r="F70" s="34" t="s">
        <v>30</v>
      </c>
      <c r="G70" s="160">
        <v>0.05</v>
      </c>
      <c r="H70" s="160">
        <v>0.09</v>
      </c>
      <c r="I70" s="160">
        <v>0.09</v>
      </c>
      <c r="J70" s="160">
        <v>0.09</v>
      </c>
      <c r="K70" s="160">
        <v>0.09</v>
      </c>
      <c r="L70" s="160">
        <v>0.09</v>
      </c>
      <c r="M70" s="160">
        <v>0.09</v>
      </c>
      <c r="N70" s="160">
        <v>0.09</v>
      </c>
      <c r="O70" s="160">
        <v>0.09</v>
      </c>
      <c r="P70" s="160">
        <v>0.09</v>
      </c>
      <c r="Q70" s="160">
        <v>0.09</v>
      </c>
      <c r="R70" s="160">
        <v>0.05</v>
      </c>
      <c r="S70" s="159">
        <f t="shared" si="1"/>
        <v>0.9999999999999999</v>
      </c>
      <c r="T70" s="410"/>
      <c r="U70" s="424">
        <v>0.05</v>
      </c>
      <c r="V70" s="445"/>
    </row>
    <row r="71" spans="1:22" s="14" customFormat="1" ht="30.75" customHeight="1" thickBot="1">
      <c r="A71" s="427"/>
      <c r="B71" s="430"/>
      <c r="C71" s="366"/>
      <c r="D71" s="373"/>
      <c r="E71" s="373"/>
      <c r="F71" s="156" t="s">
        <v>31</v>
      </c>
      <c r="G71" s="160">
        <v>0.05</v>
      </c>
      <c r="H71" s="160">
        <v>0.09</v>
      </c>
      <c r="I71" s="160">
        <v>0.09</v>
      </c>
      <c r="J71" s="161"/>
      <c r="K71" s="161"/>
      <c r="L71" s="30"/>
      <c r="M71" s="204"/>
      <c r="N71" s="204"/>
      <c r="O71" s="204"/>
      <c r="P71" s="204"/>
      <c r="Q71" s="204"/>
      <c r="R71" s="204"/>
      <c r="S71" s="159">
        <f t="shared" si="1"/>
        <v>0.23</v>
      </c>
      <c r="T71" s="410"/>
      <c r="U71" s="425"/>
      <c r="V71" s="435"/>
    </row>
    <row r="72" spans="1:22" s="14" customFormat="1" ht="30.75" customHeight="1" thickBot="1">
      <c r="A72" s="427"/>
      <c r="B72" s="430"/>
      <c r="C72" s="380" t="s">
        <v>146</v>
      </c>
      <c r="D72" s="372" t="s">
        <v>129</v>
      </c>
      <c r="E72" s="372"/>
      <c r="F72" s="34" t="s">
        <v>30</v>
      </c>
      <c r="G72" s="160">
        <v>0.05</v>
      </c>
      <c r="H72" s="160">
        <v>0.09</v>
      </c>
      <c r="I72" s="160">
        <v>0.09</v>
      </c>
      <c r="J72" s="160">
        <v>0.09</v>
      </c>
      <c r="K72" s="160">
        <v>0.09</v>
      </c>
      <c r="L72" s="160">
        <v>0.09</v>
      </c>
      <c r="M72" s="160">
        <v>0.09</v>
      </c>
      <c r="N72" s="160">
        <v>0.09</v>
      </c>
      <c r="O72" s="160">
        <v>0.09</v>
      </c>
      <c r="P72" s="160">
        <v>0.09</v>
      </c>
      <c r="Q72" s="160">
        <v>0.09</v>
      </c>
      <c r="R72" s="160">
        <v>0.05</v>
      </c>
      <c r="S72" s="159">
        <f aca="true" t="shared" si="2" ref="S72:S103">SUM(G72:R72)</f>
        <v>0.9999999999999999</v>
      </c>
      <c r="T72" s="410"/>
      <c r="U72" s="424">
        <v>0.04</v>
      </c>
      <c r="V72" s="434" t="s">
        <v>189</v>
      </c>
    </row>
    <row r="73" spans="1:22" s="14" customFormat="1" ht="30.75" customHeight="1" thickBot="1">
      <c r="A73" s="428"/>
      <c r="B73" s="431"/>
      <c r="C73" s="366"/>
      <c r="D73" s="373"/>
      <c r="E73" s="373"/>
      <c r="F73" s="156" t="s">
        <v>31</v>
      </c>
      <c r="G73" s="160">
        <v>0.05</v>
      </c>
      <c r="H73" s="160">
        <v>0.09</v>
      </c>
      <c r="I73" s="160">
        <v>0.09</v>
      </c>
      <c r="J73" s="161"/>
      <c r="K73" s="161"/>
      <c r="L73" s="30"/>
      <c r="M73" s="204"/>
      <c r="N73" s="204"/>
      <c r="O73" s="204"/>
      <c r="P73" s="204"/>
      <c r="Q73" s="204"/>
      <c r="R73" s="204"/>
      <c r="S73" s="159">
        <f t="shared" si="2"/>
        <v>0.23</v>
      </c>
      <c r="T73" s="421"/>
      <c r="U73" s="425"/>
      <c r="V73" s="435"/>
    </row>
    <row r="74" spans="1:60" s="16" customFormat="1" ht="18.75" customHeight="1" thickBot="1">
      <c r="A74" s="436" t="s">
        <v>32</v>
      </c>
      <c r="B74" s="437"/>
      <c r="C74" s="437"/>
      <c r="D74" s="437"/>
      <c r="E74" s="437"/>
      <c r="F74" s="437"/>
      <c r="G74" s="437"/>
      <c r="H74" s="437"/>
      <c r="I74" s="437"/>
      <c r="J74" s="437"/>
      <c r="K74" s="437"/>
      <c r="L74" s="437"/>
      <c r="M74" s="437"/>
      <c r="N74" s="437"/>
      <c r="O74" s="437"/>
      <c r="P74" s="437"/>
      <c r="Q74" s="437"/>
      <c r="R74" s="437"/>
      <c r="S74" s="437"/>
      <c r="T74" s="164">
        <f>SUM(T8:T73)</f>
        <v>1</v>
      </c>
      <c r="U74" s="229">
        <f>SUM(U8:U73)</f>
        <v>0.9950000000000006</v>
      </c>
      <c r="V74" s="16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row>
    <row r="75" spans="1:60" s="16" customFormat="1" ht="30.75" customHeight="1">
      <c r="A75" s="17"/>
      <c r="B75" s="17"/>
      <c r="C75" s="24"/>
      <c r="D75" s="17"/>
      <c r="E75" s="17"/>
      <c r="F75" s="17"/>
      <c r="G75" s="18"/>
      <c r="H75" s="18"/>
      <c r="I75" s="18"/>
      <c r="J75" s="18"/>
      <c r="K75" s="18"/>
      <c r="L75" s="18"/>
      <c r="M75" s="18"/>
      <c r="N75" s="18"/>
      <c r="O75" s="18"/>
      <c r="P75" s="18"/>
      <c r="Q75" s="18"/>
      <c r="R75" s="18"/>
      <c r="S75" s="18"/>
      <c r="T75" s="19"/>
      <c r="U75" s="19"/>
      <c r="V75" s="93" t="s">
        <v>112</v>
      </c>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row>
    <row r="76" spans="1:21" ht="29.25" customHeight="1">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1:21" ht="15">
      <c r="A136" s="14"/>
      <c r="B136" s="14"/>
      <c r="C136" s="25"/>
      <c r="D136" s="14"/>
      <c r="E136" s="14"/>
      <c r="F136" s="14"/>
      <c r="G136" s="14"/>
      <c r="H136" s="14"/>
      <c r="I136" s="14"/>
      <c r="J136" s="14"/>
      <c r="K136" s="14"/>
      <c r="L136" s="14"/>
      <c r="M136" s="14"/>
      <c r="N136" s="20"/>
      <c r="O136" s="20"/>
      <c r="P136" s="20"/>
      <c r="Q136" s="20"/>
      <c r="R136" s="20"/>
      <c r="S136" s="20"/>
      <c r="T136" s="20"/>
      <c r="U136" s="20"/>
    </row>
    <row r="137" spans="1:21" ht="15">
      <c r="A137" s="14"/>
      <c r="B137" s="14"/>
      <c r="C137" s="25"/>
      <c r="D137" s="14"/>
      <c r="E137" s="14"/>
      <c r="F137" s="14"/>
      <c r="G137" s="14"/>
      <c r="H137" s="14"/>
      <c r="I137" s="14"/>
      <c r="J137" s="14"/>
      <c r="K137" s="14"/>
      <c r="L137" s="14"/>
      <c r="M137" s="14"/>
      <c r="N137" s="20"/>
      <c r="O137" s="20"/>
      <c r="P137" s="20"/>
      <c r="Q137" s="20"/>
      <c r="R137" s="20"/>
      <c r="S137" s="20"/>
      <c r="T137" s="20"/>
      <c r="U137" s="20"/>
    </row>
    <row r="138" spans="1:21" ht="15">
      <c r="A138" s="14"/>
      <c r="B138" s="14"/>
      <c r="C138" s="25"/>
      <c r="D138" s="14"/>
      <c r="E138" s="14"/>
      <c r="F138" s="14"/>
      <c r="G138" s="14"/>
      <c r="H138" s="14"/>
      <c r="I138" s="14"/>
      <c r="J138" s="14"/>
      <c r="K138" s="14"/>
      <c r="L138" s="14"/>
      <c r="M138" s="14"/>
      <c r="N138" s="20"/>
      <c r="O138" s="20"/>
      <c r="P138" s="20"/>
      <c r="Q138" s="20"/>
      <c r="R138" s="20"/>
      <c r="S138" s="20"/>
      <c r="T138" s="20"/>
      <c r="U138" s="20"/>
    </row>
    <row r="139" spans="1:21" ht="15">
      <c r="A139" s="14"/>
      <c r="B139" s="14"/>
      <c r="C139" s="25"/>
      <c r="D139" s="14"/>
      <c r="E139" s="14"/>
      <c r="F139" s="14"/>
      <c r="G139" s="14"/>
      <c r="H139" s="14"/>
      <c r="I139" s="14"/>
      <c r="J139" s="14"/>
      <c r="K139" s="14"/>
      <c r="L139" s="14"/>
      <c r="M139" s="14"/>
      <c r="N139" s="20"/>
      <c r="O139" s="20"/>
      <c r="P139" s="20"/>
      <c r="Q139" s="20"/>
      <c r="R139" s="20"/>
      <c r="S139" s="20"/>
      <c r="T139" s="20"/>
      <c r="U139" s="20"/>
    </row>
    <row r="140" spans="1:21" ht="15">
      <c r="A140" s="14"/>
      <c r="B140" s="14"/>
      <c r="C140" s="25"/>
      <c r="D140" s="14"/>
      <c r="E140" s="14"/>
      <c r="F140" s="14"/>
      <c r="G140" s="14"/>
      <c r="H140" s="14"/>
      <c r="I140" s="14"/>
      <c r="J140" s="14"/>
      <c r="K140" s="14"/>
      <c r="L140" s="14"/>
      <c r="M140" s="14"/>
      <c r="N140" s="20"/>
      <c r="O140" s="20"/>
      <c r="P140" s="20"/>
      <c r="Q140" s="20"/>
      <c r="R140" s="20"/>
      <c r="S140" s="20"/>
      <c r="T140" s="20"/>
      <c r="U140" s="20"/>
    </row>
    <row r="141" spans="1:21" ht="15">
      <c r="A141" s="14"/>
      <c r="B141" s="14"/>
      <c r="C141" s="25"/>
      <c r="D141" s="14"/>
      <c r="E141" s="14"/>
      <c r="F141" s="14"/>
      <c r="G141" s="14"/>
      <c r="H141" s="14"/>
      <c r="I141" s="14"/>
      <c r="J141" s="14"/>
      <c r="K141" s="14"/>
      <c r="L141" s="14"/>
      <c r="M141" s="14"/>
      <c r="N141" s="20"/>
      <c r="O141" s="20"/>
      <c r="P141" s="20"/>
      <c r="Q141" s="20"/>
      <c r="R141" s="20"/>
      <c r="S141" s="20"/>
      <c r="T141" s="20"/>
      <c r="U141" s="20"/>
    </row>
    <row r="142" spans="1:21" ht="15">
      <c r="A142" s="14"/>
      <c r="B142" s="14"/>
      <c r="C142" s="25"/>
      <c r="D142" s="14"/>
      <c r="E142" s="14"/>
      <c r="F142" s="14"/>
      <c r="G142" s="14"/>
      <c r="H142" s="14"/>
      <c r="I142" s="14"/>
      <c r="J142" s="14"/>
      <c r="K142" s="14"/>
      <c r="L142" s="14"/>
      <c r="M142" s="14"/>
      <c r="N142" s="20"/>
      <c r="O142" s="20"/>
      <c r="P142" s="20"/>
      <c r="Q142" s="20"/>
      <c r="R142" s="20"/>
      <c r="S142" s="20"/>
      <c r="T142" s="20"/>
      <c r="U142" s="20"/>
    </row>
    <row r="143" spans="1:21" ht="15">
      <c r="A143" s="14"/>
      <c r="B143" s="14"/>
      <c r="C143" s="25"/>
      <c r="D143" s="14"/>
      <c r="E143" s="14"/>
      <c r="F143" s="14"/>
      <c r="G143" s="14"/>
      <c r="H143" s="14"/>
      <c r="I143" s="14"/>
      <c r="J143" s="14"/>
      <c r="K143" s="14"/>
      <c r="L143" s="14"/>
      <c r="M143" s="14"/>
      <c r="N143" s="20"/>
      <c r="O143" s="20"/>
      <c r="P143" s="20"/>
      <c r="Q143" s="20"/>
      <c r="R143" s="20"/>
      <c r="S143" s="20"/>
      <c r="T143" s="20"/>
      <c r="U143" s="20"/>
    </row>
    <row r="144" spans="3:14" ht="15">
      <c r="C144" s="25"/>
      <c r="D144" s="14"/>
      <c r="E144" s="14"/>
      <c r="F144" s="14"/>
      <c r="G144" s="14"/>
      <c r="H144" s="14"/>
      <c r="I144" s="14"/>
      <c r="J144" s="14"/>
      <c r="K144" s="14"/>
      <c r="L144" s="14"/>
      <c r="M144" s="14"/>
      <c r="N144" s="20"/>
    </row>
    <row r="145" spans="3:14" ht="15">
      <c r="C145" s="25"/>
      <c r="D145" s="14"/>
      <c r="E145" s="14"/>
      <c r="F145" s="14"/>
      <c r="G145" s="14"/>
      <c r="H145" s="14"/>
      <c r="I145" s="14"/>
      <c r="J145" s="14"/>
      <c r="K145" s="14"/>
      <c r="L145" s="14"/>
      <c r="M145" s="14"/>
      <c r="N145" s="20"/>
    </row>
    <row r="146" spans="3:14" ht="15">
      <c r="C146" s="25"/>
      <c r="D146" s="14"/>
      <c r="E146" s="14"/>
      <c r="F146" s="14"/>
      <c r="G146" s="14"/>
      <c r="H146" s="14"/>
      <c r="I146" s="14"/>
      <c r="J146" s="14"/>
      <c r="K146" s="14"/>
      <c r="L146" s="14"/>
      <c r="M146" s="14"/>
      <c r="N146" s="20"/>
    </row>
    <row r="147" spans="3:14" ht="15">
      <c r="C147" s="25"/>
      <c r="D147" s="14"/>
      <c r="E147" s="14"/>
      <c r="F147" s="14"/>
      <c r="G147" s="14"/>
      <c r="H147" s="14"/>
      <c r="I147" s="14"/>
      <c r="J147" s="14"/>
      <c r="K147" s="14"/>
      <c r="L147" s="14"/>
      <c r="M147" s="14"/>
      <c r="N147" s="20"/>
    </row>
  </sheetData>
  <mergeCells count="192">
    <mergeCell ref="V36:V37"/>
    <mergeCell ref="V64:V65"/>
    <mergeCell ref="V46:V47"/>
    <mergeCell ref="V14:V15"/>
    <mergeCell ref="U50:U51"/>
    <mergeCell ref="V50:V51"/>
    <mergeCell ref="C52:C53"/>
    <mergeCell ref="D52:D53"/>
    <mergeCell ref="E52:E53"/>
    <mergeCell ref="U52:U53"/>
    <mergeCell ref="V52:V53"/>
    <mergeCell ref="C50:C51"/>
    <mergeCell ref="D50:D51"/>
    <mergeCell ref="D14:D15"/>
    <mergeCell ref="E14:E15"/>
    <mergeCell ref="C14:C15"/>
    <mergeCell ref="T8:T15"/>
    <mergeCell ref="U14:U15"/>
    <mergeCell ref="C10:C11"/>
    <mergeCell ref="D10:D11"/>
    <mergeCell ref="E10:E11"/>
    <mergeCell ref="U10:U11"/>
    <mergeCell ref="V40:V41"/>
    <mergeCell ref="V44:V45"/>
    <mergeCell ref="V28:V29"/>
    <mergeCell ref="V32:V33"/>
    <mergeCell ref="V34:V35"/>
    <mergeCell ref="U72:U73"/>
    <mergeCell ref="V72:V73"/>
    <mergeCell ref="U66:U67"/>
    <mergeCell ref="V66:V67"/>
    <mergeCell ref="U58:U59"/>
    <mergeCell ref="V56:V57"/>
    <mergeCell ref="E68:E69"/>
    <mergeCell ref="T68:T73"/>
    <mergeCell ref="E58:E59"/>
    <mergeCell ref="V68:V71"/>
    <mergeCell ref="A74:S74"/>
    <mergeCell ref="U68:U69"/>
    <mergeCell ref="C70:C71"/>
    <mergeCell ref="D70:D71"/>
    <mergeCell ref="E70:E71"/>
    <mergeCell ref="U70:U71"/>
    <mergeCell ref="A50:A73"/>
    <mergeCell ref="B68:B73"/>
    <mergeCell ref="C68:C69"/>
    <mergeCell ref="D68:D69"/>
    <mergeCell ref="C56:C57"/>
    <mergeCell ref="U56:U57"/>
    <mergeCell ref="T50:T67"/>
    <mergeCell ref="C54:C55"/>
    <mergeCell ref="D54:D55"/>
    <mergeCell ref="E54:E55"/>
    <mergeCell ref="C58:C59"/>
    <mergeCell ref="D58:D59"/>
    <mergeCell ref="U64:U65"/>
    <mergeCell ref="E56:E57"/>
    <mergeCell ref="C60:C61"/>
    <mergeCell ref="D60:D61"/>
    <mergeCell ref="E60:E61"/>
    <mergeCell ref="U60:U61"/>
    <mergeCell ref="B50:B67"/>
    <mergeCell ref="C72:C73"/>
    <mergeCell ref="D72:D73"/>
    <mergeCell ref="E72:E73"/>
    <mergeCell ref="C64:C65"/>
    <mergeCell ref="D64:D65"/>
    <mergeCell ref="E64:E65"/>
    <mergeCell ref="D66:D67"/>
    <mergeCell ref="E66:E67"/>
    <mergeCell ref="D56:D57"/>
    <mergeCell ref="C62:C63"/>
    <mergeCell ref="D62:D63"/>
    <mergeCell ref="E62:E63"/>
    <mergeCell ref="E50:E51"/>
    <mergeCell ref="C66:C67"/>
    <mergeCell ref="V58:V59"/>
    <mergeCell ref="U46:U47"/>
    <mergeCell ref="C48:C49"/>
    <mergeCell ref="D48:D49"/>
    <mergeCell ref="E48:E49"/>
    <mergeCell ref="U48:U49"/>
    <mergeCell ref="V48:V49"/>
    <mergeCell ref="U54:U55"/>
    <mergeCell ref="V54:V55"/>
    <mergeCell ref="V60:V61"/>
    <mergeCell ref="U62:U63"/>
    <mergeCell ref="V62:V63"/>
    <mergeCell ref="V38:V39"/>
    <mergeCell ref="C40:C41"/>
    <mergeCell ref="D40:D41"/>
    <mergeCell ref="E40:E41"/>
    <mergeCell ref="U40:U41"/>
    <mergeCell ref="U42:U43"/>
    <mergeCell ref="V42:V43"/>
    <mergeCell ref="C44:C45"/>
    <mergeCell ref="D44:D45"/>
    <mergeCell ref="E44:E45"/>
    <mergeCell ref="U44:U45"/>
    <mergeCell ref="A38:A49"/>
    <mergeCell ref="B38:B49"/>
    <mergeCell ref="C38:C39"/>
    <mergeCell ref="D38:D39"/>
    <mergeCell ref="E38:E39"/>
    <mergeCell ref="T38:T49"/>
    <mergeCell ref="C42:C43"/>
    <mergeCell ref="D42:D43"/>
    <mergeCell ref="E42:E43"/>
    <mergeCell ref="C46:C47"/>
    <mergeCell ref="D46:D47"/>
    <mergeCell ref="E46:E47"/>
    <mergeCell ref="C34:C35"/>
    <mergeCell ref="D34:D35"/>
    <mergeCell ref="E34:E35"/>
    <mergeCell ref="U34:U35"/>
    <mergeCell ref="C36:C37"/>
    <mergeCell ref="D36:D37"/>
    <mergeCell ref="E36:E37"/>
    <mergeCell ref="U36:U37"/>
    <mergeCell ref="U38:U39"/>
    <mergeCell ref="V30:V31"/>
    <mergeCell ref="C26:C27"/>
    <mergeCell ref="D26:D27"/>
    <mergeCell ref="E26:E27"/>
    <mergeCell ref="U26:U27"/>
    <mergeCell ref="V26:V27"/>
    <mergeCell ref="V18:V19"/>
    <mergeCell ref="V24:V25"/>
    <mergeCell ref="V20:V21"/>
    <mergeCell ref="V22:V23"/>
    <mergeCell ref="T16:T27"/>
    <mergeCell ref="U16:U17"/>
    <mergeCell ref="C30:C31"/>
    <mergeCell ref="D30:D31"/>
    <mergeCell ref="E30:E31"/>
    <mergeCell ref="U30:U31"/>
    <mergeCell ref="E28:E29"/>
    <mergeCell ref="T28:T37"/>
    <mergeCell ref="C24:C25"/>
    <mergeCell ref="D24:D25"/>
    <mergeCell ref="B16:B27"/>
    <mergeCell ref="E24:E25"/>
    <mergeCell ref="U24:U25"/>
    <mergeCell ref="U28:U29"/>
    <mergeCell ref="D12:D13"/>
    <mergeCell ref="E12:E13"/>
    <mergeCell ref="U12:U13"/>
    <mergeCell ref="U22:U23"/>
    <mergeCell ref="U18:U19"/>
    <mergeCell ref="C20:C21"/>
    <mergeCell ref="D20:D21"/>
    <mergeCell ref="E20:E21"/>
    <mergeCell ref="U20:U21"/>
    <mergeCell ref="C32:C33"/>
    <mergeCell ref="D32:D33"/>
    <mergeCell ref="E32:E33"/>
    <mergeCell ref="U32:U33"/>
    <mergeCell ref="B8:B15"/>
    <mergeCell ref="A8:A37"/>
    <mergeCell ref="C8:C9"/>
    <mergeCell ref="A1:B4"/>
    <mergeCell ref="C1:V1"/>
    <mergeCell ref="C2:V2"/>
    <mergeCell ref="D3:V3"/>
    <mergeCell ref="D4:V4"/>
    <mergeCell ref="A6:A7"/>
    <mergeCell ref="B6:B7"/>
    <mergeCell ref="C6:C7"/>
    <mergeCell ref="C16:C17"/>
    <mergeCell ref="D16:D17"/>
    <mergeCell ref="E16:E17"/>
    <mergeCell ref="C22:C23"/>
    <mergeCell ref="D22:D23"/>
    <mergeCell ref="E22:E23"/>
    <mergeCell ref="C18:C19"/>
    <mergeCell ref="D18:D19"/>
    <mergeCell ref="E18:E19"/>
    <mergeCell ref="V12:V13"/>
    <mergeCell ref="V16:V17"/>
    <mergeCell ref="B28:B37"/>
    <mergeCell ref="C28:C29"/>
    <mergeCell ref="D28:D29"/>
    <mergeCell ref="V10:V11"/>
    <mergeCell ref="C12:C13"/>
    <mergeCell ref="D6:E6"/>
    <mergeCell ref="F6:S6"/>
    <mergeCell ref="T6:U6"/>
    <mergeCell ref="V6:V7"/>
    <mergeCell ref="D8:D9"/>
    <mergeCell ref="E8:E9"/>
    <mergeCell ref="U8:U9"/>
    <mergeCell ref="V8:V9"/>
  </mergeCells>
  <printOptions horizontalCentered="1"/>
  <pageMargins left="0" right="0" top="0.5511811023622047" bottom="0" header="0.31496062992125984" footer="0"/>
  <pageSetup fitToHeight="1" fitToWidth="1" horizontalDpi="600" verticalDpi="600" orientation="landscape" scale="24" r:id="rId3"/>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39"/>
  <sheetViews>
    <sheetView tabSelected="1" view="pageBreakPreview" zoomScale="85" zoomScaleSheetLayoutView="85" workbookViewId="0" topLeftCell="A1">
      <selection activeCell="F20" sqref="F20"/>
    </sheetView>
  </sheetViews>
  <sheetFormatPr defaultColWidth="11.421875" defaultRowHeight="12.75" customHeight="1"/>
  <cols>
    <col min="1" max="1" width="8.7109375" style="41" customWidth="1"/>
    <col min="2" max="2" width="25.8515625" style="41" customWidth="1"/>
    <col min="3" max="3" width="15.57421875" style="41" customWidth="1"/>
    <col min="4" max="12" width="16.00390625" style="41" customWidth="1"/>
    <col min="13" max="13" width="13.57421875" style="41" customWidth="1"/>
    <col min="14" max="14" width="14.8515625" style="41" customWidth="1"/>
    <col min="15" max="16" width="10.140625" style="41" customWidth="1"/>
    <col min="17" max="17" width="14.421875" style="41" customWidth="1"/>
    <col min="18" max="18" width="12.421875" style="41" customWidth="1"/>
    <col min="19" max="21" width="16.7109375" style="41" customWidth="1"/>
    <col min="22" max="22" width="32.00390625" style="41" customWidth="1"/>
    <col min="23" max="24" width="22.28125" style="57" customWidth="1"/>
    <col min="25" max="25" width="29.7109375" style="38" customWidth="1"/>
    <col min="26" max="26" width="4.8515625" style="38" customWidth="1"/>
    <col min="27" max="27" width="7.7109375" style="39" customWidth="1"/>
    <col min="28" max="28" width="14.140625" style="39" customWidth="1"/>
    <col min="29" max="29" width="1.8515625" style="39" customWidth="1"/>
    <col min="30" max="30" width="14.28125" style="39" customWidth="1"/>
    <col min="31" max="31" width="1.8515625" style="39" customWidth="1"/>
    <col min="32" max="32" width="16.8515625" style="39" customWidth="1"/>
    <col min="33" max="34" width="1.8515625" style="39" customWidth="1"/>
    <col min="35" max="35" width="14.140625" style="39" customWidth="1"/>
    <col min="36" max="38" width="11.421875" style="40" customWidth="1"/>
    <col min="39" max="82" width="11.421875" style="38" customWidth="1"/>
    <col min="83" max="16384" width="11.421875" style="41" customWidth="1"/>
  </cols>
  <sheetData>
    <row r="1" spans="1:24" ht="20.25" customHeight="1">
      <c r="A1" s="485"/>
      <c r="B1" s="486"/>
      <c r="C1" s="486"/>
      <c r="D1" s="487"/>
      <c r="E1" s="491" t="s">
        <v>0</v>
      </c>
      <c r="F1" s="492"/>
      <c r="G1" s="492"/>
      <c r="H1" s="492"/>
      <c r="I1" s="492"/>
      <c r="J1" s="492"/>
      <c r="K1" s="492"/>
      <c r="L1" s="492"/>
      <c r="M1" s="492"/>
      <c r="N1" s="492"/>
      <c r="O1" s="492"/>
      <c r="P1" s="492"/>
      <c r="Q1" s="492"/>
      <c r="R1" s="492"/>
      <c r="S1" s="492"/>
      <c r="T1" s="492"/>
      <c r="U1" s="492"/>
      <c r="V1" s="492"/>
      <c r="W1" s="492"/>
      <c r="X1" s="492"/>
    </row>
    <row r="2" spans="1:24" ht="20.25" customHeight="1">
      <c r="A2" s="488"/>
      <c r="B2" s="489"/>
      <c r="C2" s="489"/>
      <c r="D2" s="490"/>
      <c r="E2" s="493" t="s">
        <v>109</v>
      </c>
      <c r="F2" s="494"/>
      <c r="G2" s="494"/>
      <c r="H2" s="494"/>
      <c r="I2" s="494"/>
      <c r="J2" s="494"/>
      <c r="K2" s="494"/>
      <c r="L2" s="494"/>
      <c r="M2" s="494"/>
      <c r="N2" s="494"/>
      <c r="O2" s="494"/>
      <c r="P2" s="494"/>
      <c r="Q2" s="494"/>
      <c r="R2" s="494"/>
      <c r="S2" s="494"/>
      <c r="T2" s="494"/>
      <c r="U2" s="494"/>
      <c r="V2" s="494"/>
      <c r="W2" s="494"/>
      <c r="X2" s="494"/>
    </row>
    <row r="3" spans="1:24" ht="20.25" customHeight="1">
      <c r="A3" s="488"/>
      <c r="B3" s="489"/>
      <c r="C3" s="489"/>
      <c r="D3" s="490"/>
      <c r="E3" s="462" t="s">
        <v>34</v>
      </c>
      <c r="F3" s="463"/>
      <c r="G3" s="511" t="s">
        <v>114</v>
      </c>
      <c r="H3" s="511"/>
      <c r="I3" s="511"/>
      <c r="J3" s="511"/>
      <c r="K3" s="511"/>
      <c r="L3" s="511"/>
      <c r="M3" s="511"/>
      <c r="N3" s="511"/>
      <c r="O3" s="511"/>
      <c r="P3" s="511"/>
      <c r="Q3" s="511"/>
      <c r="R3" s="511"/>
      <c r="S3" s="511"/>
      <c r="T3" s="511"/>
      <c r="U3" s="511"/>
      <c r="V3" s="511"/>
      <c r="W3" s="511"/>
      <c r="X3" s="511"/>
    </row>
    <row r="4" spans="1:24" ht="20.25" customHeight="1" thickBot="1">
      <c r="A4" s="488"/>
      <c r="B4" s="489"/>
      <c r="C4" s="489"/>
      <c r="D4" s="490"/>
      <c r="E4" s="460" t="s">
        <v>35</v>
      </c>
      <c r="F4" s="461"/>
      <c r="G4" s="511" t="s">
        <v>249</v>
      </c>
      <c r="H4" s="511"/>
      <c r="I4" s="511"/>
      <c r="J4" s="511"/>
      <c r="K4" s="511"/>
      <c r="L4" s="511"/>
      <c r="M4" s="511"/>
      <c r="N4" s="511"/>
      <c r="O4" s="511"/>
      <c r="P4" s="511"/>
      <c r="Q4" s="511"/>
      <c r="R4" s="511"/>
      <c r="S4" s="511"/>
      <c r="T4" s="511"/>
      <c r="U4" s="511"/>
      <c r="V4" s="511"/>
      <c r="W4" s="511"/>
      <c r="X4" s="511"/>
    </row>
    <row r="5" spans="1:82" s="45" customFormat="1" ht="12.75" customHeight="1" thickBot="1">
      <c r="A5" s="496" t="s">
        <v>42</v>
      </c>
      <c r="B5" s="496" t="s">
        <v>43</v>
      </c>
      <c r="C5" s="496" t="s">
        <v>44</v>
      </c>
      <c r="D5" s="465" t="s">
        <v>45</v>
      </c>
      <c r="E5" s="510" t="s">
        <v>46</v>
      </c>
      <c r="F5" s="495" t="s">
        <v>248</v>
      </c>
      <c r="G5" s="470"/>
      <c r="H5" s="470"/>
      <c r="I5" s="471"/>
      <c r="J5" s="470" t="s">
        <v>247</v>
      </c>
      <c r="K5" s="470"/>
      <c r="L5" s="470"/>
      <c r="M5" s="471"/>
      <c r="N5" s="470" t="s">
        <v>47</v>
      </c>
      <c r="O5" s="470"/>
      <c r="P5" s="470"/>
      <c r="Q5" s="470"/>
      <c r="R5" s="471"/>
      <c r="S5" s="469" t="s">
        <v>53</v>
      </c>
      <c r="T5" s="470"/>
      <c r="U5" s="470"/>
      <c r="V5" s="470"/>
      <c r="W5" s="470"/>
      <c r="X5" s="471"/>
      <c r="Y5" s="42"/>
      <c r="Z5" s="42"/>
      <c r="AA5" s="43"/>
      <c r="AB5" s="43"/>
      <c r="AC5" s="43"/>
      <c r="AD5" s="43"/>
      <c r="AE5" s="43"/>
      <c r="AF5" s="43"/>
      <c r="AG5" s="43"/>
      <c r="AH5" s="43"/>
      <c r="AI5" s="43"/>
      <c r="AJ5" s="44"/>
      <c r="AK5" s="44"/>
      <c r="AL5" s="44"/>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row>
    <row r="6" spans="1:82" s="45" customFormat="1" ht="23.25" thickBot="1">
      <c r="A6" s="497" t="s">
        <v>36</v>
      </c>
      <c r="B6" s="497"/>
      <c r="C6" s="497"/>
      <c r="D6" s="468"/>
      <c r="E6" s="509"/>
      <c r="F6" s="195" t="s">
        <v>246</v>
      </c>
      <c r="G6" s="195" t="s">
        <v>245</v>
      </c>
      <c r="H6" s="195" t="s">
        <v>244</v>
      </c>
      <c r="I6" s="195" t="s">
        <v>243</v>
      </c>
      <c r="J6" s="195" t="s">
        <v>242</v>
      </c>
      <c r="K6" s="195" t="s">
        <v>241</v>
      </c>
      <c r="L6" s="195" t="s">
        <v>240</v>
      </c>
      <c r="M6" s="195" t="s">
        <v>239</v>
      </c>
      <c r="N6" s="194" t="s">
        <v>48</v>
      </c>
      <c r="O6" s="196" t="s">
        <v>49</v>
      </c>
      <c r="P6" s="196" t="s">
        <v>50</v>
      </c>
      <c r="Q6" s="196" t="s">
        <v>51</v>
      </c>
      <c r="R6" s="196" t="s">
        <v>52</v>
      </c>
      <c r="S6" s="195" t="s">
        <v>54</v>
      </c>
      <c r="T6" s="195" t="s">
        <v>55</v>
      </c>
      <c r="U6" s="194" t="s">
        <v>56</v>
      </c>
      <c r="V6" s="194" t="s">
        <v>57</v>
      </c>
      <c r="W6" s="193" t="s">
        <v>58</v>
      </c>
      <c r="X6" s="192" t="s">
        <v>59</v>
      </c>
      <c r="Y6" s="42"/>
      <c r="Z6" s="42"/>
      <c r="AA6" s="46"/>
      <c r="AB6" s="46"/>
      <c r="AC6" s="47"/>
      <c r="AD6" s="46"/>
      <c r="AE6" s="47"/>
      <c r="AF6" s="46"/>
      <c r="AG6" s="43"/>
      <c r="AH6" s="43"/>
      <c r="AI6" s="48"/>
      <c r="AJ6" s="44"/>
      <c r="AK6" s="44"/>
      <c r="AL6" s="44"/>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row>
    <row r="7" spans="1:35" ht="12.75" customHeight="1">
      <c r="A7" s="481">
        <v>1</v>
      </c>
      <c r="B7" s="477" t="s">
        <v>116</v>
      </c>
      <c r="C7" s="477" t="s">
        <v>238</v>
      </c>
      <c r="D7" s="191" t="s">
        <v>37</v>
      </c>
      <c r="E7" s="182">
        <v>1</v>
      </c>
      <c r="F7" s="222"/>
      <c r="G7" s="222"/>
      <c r="H7" s="222"/>
      <c r="I7" s="222"/>
      <c r="J7" s="504">
        <v>0.25</v>
      </c>
      <c r="K7" s="182"/>
      <c r="L7" s="222"/>
      <c r="M7" s="222"/>
      <c r="N7" s="482" t="s">
        <v>155</v>
      </c>
      <c r="O7" s="454" t="s">
        <v>158</v>
      </c>
      <c r="P7" s="457" t="s">
        <v>157</v>
      </c>
      <c r="Q7" s="454" t="s">
        <v>156</v>
      </c>
      <c r="R7" s="457" t="s">
        <v>155</v>
      </c>
      <c r="S7" s="457" t="s">
        <v>154</v>
      </c>
      <c r="T7" s="457" t="s">
        <v>153</v>
      </c>
      <c r="U7" s="457" t="s">
        <v>152</v>
      </c>
      <c r="V7" s="464" t="s">
        <v>151</v>
      </c>
      <c r="W7" s="464" t="s">
        <v>150</v>
      </c>
      <c r="X7" s="464">
        <v>1053</v>
      </c>
      <c r="AA7" s="49"/>
      <c r="AB7" s="49"/>
      <c r="AC7" s="50"/>
      <c r="AD7" s="50"/>
      <c r="AE7" s="50"/>
      <c r="AF7" s="49"/>
      <c r="AG7" s="50"/>
      <c r="AH7" s="50"/>
      <c r="AI7" s="50"/>
    </row>
    <row r="8" spans="1:35" ht="12.75" customHeight="1">
      <c r="A8" s="475"/>
      <c r="B8" s="478"/>
      <c r="C8" s="478"/>
      <c r="D8" s="180" t="s">
        <v>38</v>
      </c>
      <c r="E8" s="181">
        <v>531000000</v>
      </c>
      <c r="F8" s="220"/>
      <c r="G8" s="220"/>
      <c r="H8" s="220"/>
      <c r="I8" s="220"/>
      <c r="J8" s="503"/>
      <c r="K8" s="181"/>
      <c r="L8" s="220"/>
      <c r="M8" s="220"/>
      <c r="N8" s="483"/>
      <c r="O8" s="455"/>
      <c r="P8" s="458"/>
      <c r="Q8" s="455"/>
      <c r="R8" s="458"/>
      <c r="S8" s="458"/>
      <c r="T8" s="458"/>
      <c r="U8" s="458"/>
      <c r="V8" s="458"/>
      <c r="W8" s="458"/>
      <c r="X8" s="458"/>
      <c r="AA8" s="49"/>
      <c r="AB8" s="49"/>
      <c r="AC8" s="50"/>
      <c r="AD8" s="50"/>
      <c r="AE8" s="50"/>
      <c r="AF8" s="49"/>
      <c r="AG8" s="50"/>
      <c r="AH8" s="50"/>
      <c r="AI8" s="50"/>
    </row>
    <row r="9" spans="1:35" ht="12.75" customHeight="1">
      <c r="A9" s="475"/>
      <c r="B9" s="478"/>
      <c r="C9" s="478"/>
      <c r="D9" s="180" t="s">
        <v>39</v>
      </c>
      <c r="E9" s="189">
        <v>0</v>
      </c>
      <c r="F9" s="190"/>
      <c r="G9" s="190"/>
      <c r="H9" s="190"/>
      <c r="I9" s="223"/>
      <c r="J9" s="502"/>
      <c r="K9" s="189"/>
      <c r="L9" s="223"/>
      <c r="M9" s="223"/>
      <c r="N9" s="483"/>
      <c r="O9" s="455"/>
      <c r="P9" s="458"/>
      <c r="Q9" s="455"/>
      <c r="R9" s="458"/>
      <c r="S9" s="458"/>
      <c r="T9" s="458"/>
      <c r="U9" s="458"/>
      <c r="V9" s="458"/>
      <c r="W9" s="458"/>
      <c r="X9" s="458"/>
      <c r="AA9" s="49"/>
      <c r="AB9" s="49"/>
      <c r="AC9" s="50"/>
      <c r="AD9" s="50"/>
      <c r="AE9" s="50"/>
      <c r="AF9" s="49"/>
      <c r="AG9" s="50"/>
      <c r="AH9" s="50"/>
      <c r="AI9" s="50"/>
    </row>
    <row r="10" spans="1:35" ht="12.75" customHeight="1" thickBot="1">
      <c r="A10" s="476"/>
      <c r="B10" s="479"/>
      <c r="C10" s="479"/>
      <c r="D10" s="177" t="s">
        <v>40</v>
      </c>
      <c r="E10" s="175">
        <v>1025129504</v>
      </c>
      <c r="F10" s="176"/>
      <c r="G10" s="176"/>
      <c r="H10" s="176"/>
      <c r="I10" s="225"/>
      <c r="J10" s="501"/>
      <c r="K10" s="175"/>
      <c r="L10" s="225"/>
      <c r="M10" s="225"/>
      <c r="N10" s="484"/>
      <c r="O10" s="456"/>
      <c r="P10" s="459"/>
      <c r="Q10" s="456"/>
      <c r="R10" s="459"/>
      <c r="S10" s="459"/>
      <c r="T10" s="459"/>
      <c r="U10" s="459"/>
      <c r="V10" s="459"/>
      <c r="W10" s="459"/>
      <c r="X10" s="459"/>
      <c r="AA10" s="49"/>
      <c r="AB10" s="49"/>
      <c r="AC10" s="50"/>
      <c r="AD10" s="50"/>
      <c r="AE10" s="50"/>
      <c r="AF10" s="49"/>
      <c r="AG10" s="50"/>
      <c r="AH10" s="50"/>
      <c r="AI10" s="50"/>
    </row>
    <row r="11" spans="1:35" ht="12.75" customHeight="1">
      <c r="A11" s="474">
        <v>2</v>
      </c>
      <c r="B11" s="480" t="s">
        <v>118</v>
      </c>
      <c r="C11" s="477" t="s">
        <v>238</v>
      </c>
      <c r="D11" s="183" t="s">
        <v>37</v>
      </c>
      <c r="E11" s="187">
        <v>1</v>
      </c>
      <c r="F11" s="216"/>
      <c r="G11" s="216"/>
      <c r="H11" s="216"/>
      <c r="I11" s="187"/>
      <c r="J11" s="508">
        <v>0.4</v>
      </c>
      <c r="K11" s="187"/>
      <c r="L11" s="216"/>
      <c r="M11" s="187"/>
      <c r="N11" s="454" t="s">
        <v>155</v>
      </c>
      <c r="O11" s="454" t="s">
        <v>158</v>
      </c>
      <c r="P11" s="457" t="s">
        <v>157</v>
      </c>
      <c r="Q11" s="454" t="s">
        <v>156</v>
      </c>
      <c r="R11" s="457" t="s">
        <v>155</v>
      </c>
      <c r="S11" s="457" t="s">
        <v>154</v>
      </c>
      <c r="T11" s="457" t="s">
        <v>153</v>
      </c>
      <c r="U11" s="457" t="s">
        <v>152</v>
      </c>
      <c r="V11" s="457" t="s">
        <v>151</v>
      </c>
      <c r="W11" s="457" t="s">
        <v>150</v>
      </c>
      <c r="X11" s="464">
        <v>1053</v>
      </c>
      <c r="AA11" s="49"/>
      <c r="AB11" s="49"/>
      <c r="AC11" s="50"/>
      <c r="AD11" s="50"/>
      <c r="AE11" s="50"/>
      <c r="AF11" s="49"/>
      <c r="AG11" s="50"/>
      <c r="AH11" s="50"/>
      <c r="AI11" s="50"/>
    </row>
    <row r="12" spans="1:35" ht="12.75" customHeight="1">
      <c r="A12" s="475"/>
      <c r="B12" s="478"/>
      <c r="C12" s="478"/>
      <c r="D12" s="180" t="s">
        <v>38</v>
      </c>
      <c r="E12" s="181">
        <v>155000000</v>
      </c>
      <c r="F12" s="51"/>
      <c r="G12" s="51"/>
      <c r="H12" s="51"/>
      <c r="I12" s="220"/>
      <c r="J12" s="503">
        <v>24234500</v>
      </c>
      <c r="K12" s="181"/>
      <c r="L12" s="220"/>
      <c r="M12" s="220"/>
      <c r="N12" s="455"/>
      <c r="O12" s="455"/>
      <c r="P12" s="458"/>
      <c r="Q12" s="455"/>
      <c r="R12" s="458"/>
      <c r="S12" s="458"/>
      <c r="T12" s="458"/>
      <c r="U12" s="458"/>
      <c r="V12" s="458"/>
      <c r="W12" s="458"/>
      <c r="X12" s="458"/>
      <c r="AA12" s="49"/>
      <c r="AB12" s="49"/>
      <c r="AC12" s="50"/>
      <c r="AD12" s="50"/>
      <c r="AE12" s="50"/>
      <c r="AF12" s="49"/>
      <c r="AG12" s="50"/>
      <c r="AH12" s="50"/>
      <c r="AI12" s="50"/>
    </row>
    <row r="13" spans="1:35" ht="12.75" customHeight="1">
      <c r="A13" s="475"/>
      <c r="B13" s="478"/>
      <c r="C13" s="478"/>
      <c r="D13" s="180" t="s">
        <v>39</v>
      </c>
      <c r="E13" s="187">
        <v>0.4</v>
      </c>
      <c r="F13" s="188"/>
      <c r="G13" s="188"/>
      <c r="H13" s="188"/>
      <c r="I13" s="187"/>
      <c r="J13" s="508">
        <v>0.35</v>
      </c>
      <c r="K13" s="187"/>
      <c r="L13" s="217"/>
      <c r="M13" s="187"/>
      <c r="N13" s="455"/>
      <c r="O13" s="455"/>
      <c r="P13" s="458"/>
      <c r="Q13" s="455"/>
      <c r="R13" s="458"/>
      <c r="S13" s="458"/>
      <c r="T13" s="458"/>
      <c r="U13" s="458"/>
      <c r="V13" s="458"/>
      <c r="W13" s="458"/>
      <c r="X13" s="458"/>
      <c r="AA13" s="49"/>
      <c r="AB13" s="49"/>
      <c r="AC13" s="50"/>
      <c r="AD13" s="50"/>
      <c r="AE13" s="50"/>
      <c r="AF13" s="49"/>
      <c r="AG13" s="50"/>
      <c r="AH13" s="50"/>
      <c r="AI13" s="50"/>
    </row>
    <row r="14" spans="1:35" ht="12.75" customHeight="1" thickBot="1">
      <c r="A14" s="476"/>
      <c r="B14" s="479"/>
      <c r="C14" s="479"/>
      <c r="D14" s="177" t="s">
        <v>40</v>
      </c>
      <c r="E14" s="175">
        <v>28339305</v>
      </c>
      <c r="F14" s="176"/>
      <c r="G14" s="176"/>
      <c r="H14" s="176"/>
      <c r="I14" s="187"/>
      <c r="J14" s="501">
        <v>28164383</v>
      </c>
      <c r="K14" s="175"/>
      <c r="L14" s="221"/>
      <c r="M14" s="187"/>
      <c r="N14" s="456"/>
      <c r="O14" s="456"/>
      <c r="P14" s="459"/>
      <c r="Q14" s="456"/>
      <c r="R14" s="459"/>
      <c r="S14" s="459"/>
      <c r="T14" s="459"/>
      <c r="U14" s="459"/>
      <c r="V14" s="459"/>
      <c r="W14" s="459"/>
      <c r="X14" s="459"/>
      <c r="AA14" s="49"/>
      <c r="AB14" s="49"/>
      <c r="AC14" s="50"/>
      <c r="AD14" s="50"/>
      <c r="AE14" s="50"/>
      <c r="AF14" s="49"/>
      <c r="AG14" s="50"/>
      <c r="AH14" s="50"/>
      <c r="AI14" s="50"/>
    </row>
    <row r="15" spans="1:35" ht="12.75" customHeight="1">
      <c r="A15" s="474">
        <v>3</v>
      </c>
      <c r="B15" s="480" t="s">
        <v>120</v>
      </c>
      <c r="C15" s="477" t="s">
        <v>238</v>
      </c>
      <c r="D15" s="183" t="s">
        <v>37</v>
      </c>
      <c r="E15" s="186">
        <v>10</v>
      </c>
      <c r="F15" s="216"/>
      <c r="G15" s="216"/>
      <c r="H15" s="216"/>
      <c r="I15" s="216"/>
      <c r="J15" s="507">
        <v>3</v>
      </c>
      <c r="K15" s="186"/>
      <c r="L15" s="216"/>
      <c r="M15" s="216"/>
      <c r="N15" s="454" t="s">
        <v>155</v>
      </c>
      <c r="O15" s="454" t="s">
        <v>158</v>
      </c>
      <c r="P15" s="457" t="s">
        <v>157</v>
      </c>
      <c r="Q15" s="454" t="s">
        <v>156</v>
      </c>
      <c r="R15" s="457" t="s">
        <v>155</v>
      </c>
      <c r="S15" s="457" t="s">
        <v>154</v>
      </c>
      <c r="T15" s="457" t="s">
        <v>153</v>
      </c>
      <c r="U15" s="457" t="s">
        <v>152</v>
      </c>
      <c r="V15" s="457" t="s">
        <v>151</v>
      </c>
      <c r="W15" s="457" t="s">
        <v>150</v>
      </c>
      <c r="X15" s="464">
        <v>1053</v>
      </c>
      <c r="AA15" s="49"/>
      <c r="AB15" s="49"/>
      <c r="AC15" s="50"/>
      <c r="AD15" s="50"/>
      <c r="AE15" s="50"/>
      <c r="AF15" s="49"/>
      <c r="AG15" s="50"/>
      <c r="AH15" s="50"/>
      <c r="AI15" s="50"/>
    </row>
    <row r="16" spans="1:35" ht="12.75" customHeight="1">
      <c r="A16" s="475"/>
      <c r="B16" s="478"/>
      <c r="C16" s="478"/>
      <c r="D16" s="180" t="s">
        <v>38</v>
      </c>
      <c r="E16" s="181">
        <v>30000000</v>
      </c>
      <c r="F16" s="51"/>
      <c r="G16" s="51"/>
      <c r="H16" s="51"/>
      <c r="I16" s="220"/>
      <c r="J16" s="503">
        <v>0</v>
      </c>
      <c r="K16" s="181"/>
      <c r="L16" s="220"/>
      <c r="M16" s="220"/>
      <c r="N16" s="455"/>
      <c r="O16" s="455"/>
      <c r="P16" s="458"/>
      <c r="Q16" s="455"/>
      <c r="R16" s="458"/>
      <c r="S16" s="458"/>
      <c r="T16" s="458"/>
      <c r="U16" s="458"/>
      <c r="V16" s="458"/>
      <c r="W16" s="458"/>
      <c r="X16" s="458"/>
      <c r="AA16" s="49"/>
      <c r="AB16" s="49"/>
      <c r="AC16" s="50"/>
      <c r="AD16" s="50"/>
      <c r="AE16" s="50"/>
      <c r="AF16" s="49"/>
      <c r="AG16" s="50"/>
      <c r="AH16" s="50"/>
      <c r="AI16" s="50"/>
    </row>
    <row r="17" spans="1:35" ht="12.75" customHeight="1">
      <c r="A17" s="475"/>
      <c r="B17" s="478"/>
      <c r="C17" s="478"/>
      <c r="D17" s="180" t="s">
        <v>39</v>
      </c>
      <c r="E17" s="181">
        <v>0</v>
      </c>
      <c r="F17" s="51"/>
      <c r="G17" s="51"/>
      <c r="H17" s="51"/>
      <c r="I17" s="219"/>
      <c r="J17" s="503">
        <v>0</v>
      </c>
      <c r="K17" s="181"/>
      <c r="L17" s="219"/>
      <c r="M17" s="219"/>
      <c r="N17" s="455"/>
      <c r="O17" s="455"/>
      <c r="P17" s="458"/>
      <c r="Q17" s="455"/>
      <c r="R17" s="458"/>
      <c r="S17" s="458"/>
      <c r="T17" s="458"/>
      <c r="U17" s="458"/>
      <c r="V17" s="458"/>
      <c r="W17" s="458"/>
      <c r="X17" s="458"/>
      <c r="AA17" s="49"/>
      <c r="AB17" s="49"/>
      <c r="AC17" s="50"/>
      <c r="AD17" s="50"/>
      <c r="AE17" s="50"/>
      <c r="AF17" s="49"/>
      <c r="AG17" s="50"/>
      <c r="AH17" s="50"/>
      <c r="AI17" s="50"/>
    </row>
    <row r="18" spans="1:35" ht="12.75" customHeight="1" thickBot="1">
      <c r="A18" s="476"/>
      <c r="B18" s="479"/>
      <c r="C18" s="479"/>
      <c r="D18" s="177" t="s">
        <v>40</v>
      </c>
      <c r="E18" s="175">
        <v>40300517</v>
      </c>
      <c r="F18" s="176"/>
      <c r="G18" s="176"/>
      <c r="H18" s="176"/>
      <c r="I18" s="218"/>
      <c r="J18" s="501">
        <v>0</v>
      </c>
      <c r="K18" s="175"/>
      <c r="L18" s="218"/>
      <c r="M18" s="218"/>
      <c r="N18" s="456"/>
      <c r="O18" s="456"/>
      <c r="P18" s="459"/>
      <c r="Q18" s="456"/>
      <c r="R18" s="459"/>
      <c r="S18" s="459"/>
      <c r="T18" s="459"/>
      <c r="U18" s="459"/>
      <c r="V18" s="459"/>
      <c r="W18" s="459"/>
      <c r="X18" s="459"/>
      <c r="AA18" s="49"/>
      <c r="AB18" s="49"/>
      <c r="AC18" s="50"/>
      <c r="AD18" s="50"/>
      <c r="AE18" s="50"/>
      <c r="AF18" s="49"/>
      <c r="AG18" s="50"/>
      <c r="AH18" s="50"/>
      <c r="AI18" s="50"/>
    </row>
    <row r="19" spans="1:35" ht="12.75" customHeight="1">
      <c r="A19" s="473">
        <v>4</v>
      </c>
      <c r="B19" s="474" t="s">
        <v>121</v>
      </c>
      <c r="C19" s="477" t="s">
        <v>238</v>
      </c>
      <c r="D19" s="183" t="s">
        <v>37</v>
      </c>
      <c r="E19" s="186">
        <v>4</v>
      </c>
      <c r="F19" s="216"/>
      <c r="G19" s="216"/>
      <c r="H19" s="216"/>
      <c r="I19" s="216"/>
      <c r="J19" s="507">
        <v>1</v>
      </c>
      <c r="K19" s="186"/>
      <c r="L19" s="216"/>
      <c r="M19" s="216"/>
      <c r="N19" s="454" t="s">
        <v>155</v>
      </c>
      <c r="O19" s="454" t="s">
        <v>158</v>
      </c>
      <c r="P19" s="457" t="s">
        <v>157</v>
      </c>
      <c r="Q19" s="454" t="s">
        <v>156</v>
      </c>
      <c r="R19" s="457" t="s">
        <v>155</v>
      </c>
      <c r="S19" s="457" t="s">
        <v>154</v>
      </c>
      <c r="T19" s="457" t="s">
        <v>153</v>
      </c>
      <c r="U19" s="457" t="s">
        <v>152</v>
      </c>
      <c r="V19" s="457" t="s">
        <v>151</v>
      </c>
      <c r="W19" s="457" t="s">
        <v>150</v>
      </c>
      <c r="X19" s="464">
        <v>1053</v>
      </c>
      <c r="AA19" s="49"/>
      <c r="AB19" s="49"/>
      <c r="AC19" s="50"/>
      <c r="AD19" s="50"/>
      <c r="AE19" s="50"/>
      <c r="AF19" s="49"/>
      <c r="AG19" s="50"/>
      <c r="AH19" s="50"/>
      <c r="AI19" s="50"/>
    </row>
    <row r="20" spans="1:35" ht="12.75" customHeight="1">
      <c r="A20" s="473"/>
      <c r="B20" s="475"/>
      <c r="C20" s="478"/>
      <c r="D20" s="180" t="s">
        <v>38</v>
      </c>
      <c r="E20" s="181">
        <v>549823000</v>
      </c>
      <c r="F20" s="51"/>
      <c r="G20" s="51"/>
      <c r="H20" s="51"/>
      <c r="I20" s="220"/>
      <c r="J20" s="503">
        <v>0</v>
      </c>
      <c r="K20" s="181"/>
      <c r="L20" s="220"/>
      <c r="M20" s="220"/>
      <c r="N20" s="455"/>
      <c r="O20" s="455"/>
      <c r="P20" s="458"/>
      <c r="Q20" s="455"/>
      <c r="R20" s="458"/>
      <c r="S20" s="458"/>
      <c r="T20" s="458"/>
      <c r="U20" s="458"/>
      <c r="V20" s="458"/>
      <c r="W20" s="458"/>
      <c r="X20" s="458"/>
      <c r="AA20" s="49"/>
      <c r="AB20" s="49"/>
      <c r="AC20" s="50"/>
      <c r="AD20" s="50"/>
      <c r="AE20" s="50"/>
      <c r="AF20" s="49"/>
      <c r="AG20" s="50"/>
      <c r="AH20" s="50"/>
      <c r="AI20" s="50"/>
    </row>
    <row r="21" spans="1:35" ht="12.75" customHeight="1">
      <c r="A21" s="473"/>
      <c r="B21" s="475"/>
      <c r="C21" s="478"/>
      <c r="D21" s="180" t="s">
        <v>39</v>
      </c>
      <c r="E21" s="181">
        <v>0</v>
      </c>
      <c r="F21" s="51"/>
      <c r="G21" s="51"/>
      <c r="H21" s="51"/>
      <c r="I21" s="217"/>
      <c r="J21" s="503">
        <v>0</v>
      </c>
      <c r="K21" s="181"/>
      <c r="L21" s="217"/>
      <c r="M21" s="217"/>
      <c r="N21" s="455"/>
      <c r="O21" s="455"/>
      <c r="P21" s="458"/>
      <c r="Q21" s="455"/>
      <c r="R21" s="458"/>
      <c r="S21" s="458"/>
      <c r="T21" s="458"/>
      <c r="U21" s="458"/>
      <c r="V21" s="458"/>
      <c r="W21" s="458"/>
      <c r="X21" s="458"/>
      <c r="AA21" s="49"/>
      <c r="AB21" s="49"/>
      <c r="AC21" s="50"/>
      <c r="AD21" s="50"/>
      <c r="AE21" s="50"/>
      <c r="AF21" s="49"/>
      <c r="AG21" s="50"/>
      <c r="AH21" s="50"/>
      <c r="AI21" s="50"/>
    </row>
    <row r="22" spans="1:35" ht="12.75" customHeight="1" thickBot="1">
      <c r="A22" s="473"/>
      <c r="B22" s="476"/>
      <c r="C22" s="479"/>
      <c r="D22" s="177" t="s">
        <v>40</v>
      </c>
      <c r="E22" s="175">
        <v>96683188</v>
      </c>
      <c r="F22" s="185"/>
      <c r="G22" s="185"/>
      <c r="H22" s="185"/>
      <c r="I22" s="218"/>
      <c r="J22" s="506">
        <v>32300514</v>
      </c>
      <c r="K22" s="184"/>
      <c r="L22" s="218"/>
      <c r="M22" s="218"/>
      <c r="N22" s="456"/>
      <c r="O22" s="456"/>
      <c r="P22" s="459"/>
      <c r="Q22" s="456"/>
      <c r="R22" s="459"/>
      <c r="S22" s="459"/>
      <c r="T22" s="459"/>
      <c r="U22" s="459"/>
      <c r="V22" s="459"/>
      <c r="W22" s="459"/>
      <c r="X22" s="459"/>
      <c r="AA22" s="49"/>
      <c r="AB22" s="49"/>
      <c r="AC22" s="50"/>
      <c r="AD22" s="50"/>
      <c r="AE22" s="50"/>
      <c r="AF22" s="49"/>
      <c r="AG22" s="50"/>
      <c r="AH22" s="50"/>
      <c r="AI22" s="50"/>
    </row>
    <row r="23" spans="1:35" ht="12.75" customHeight="1">
      <c r="A23" s="473">
        <v>5</v>
      </c>
      <c r="B23" s="474" t="s">
        <v>122</v>
      </c>
      <c r="C23" s="477" t="s">
        <v>237</v>
      </c>
      <c r="D23" s="183" t="s">
        <v>37</v>
      </c>
      <c r="E23" s="505">
        <v>0.865</v>
      </c>
      <c r="F23" s="224"/>
      <c r="G23" s="224"/>
      <c r="H23" s="224"/>
      <c r="I23" s="224"/>
      <c r="J23" s="504">
        <v>0.83</v>
      </c>
      <c r="K23" s="182"/>
      <c r="L23" s="224"/>
      <c r="M23" s="224"/>
      <c r="N23" s="454" t="s">
        <v>155</v>
      </c>
      <c r="O23" s="454" t="s">
        <v>158</v>
      </c>
      <c r="P23" s="457" t="s">
        <v>157</v>
      </c>
      <c r="Q23" s="454" t="s">
        <v>156</v>
      </c>
      <c r="R23" s="457" t="s">
        <v>155</v>
      </c>
      <c r="S23" s="457" t="s">
        <v>154</v>
      </c>
      <c r="T23" s="457" t="s">
        <v>153</v>
      </c>
      <c r="U23" s="457" t="s">
        <v>152</v>
      </c>
      <c r="V23" s="457" t="s">
        <v>151</v>
      </c>
      <c r="W23" s="457" t="s">
        <v>150</v>
      </c>
      <c r="X23" s="464">
        <v>1053</v>
      </c>
      <c r="AA23" s="49"/>
      <c r="AB23" s="49"/>
      <c r="AC23" s="50"/>
      <c r="AD23" s="50"/>
      <c r="AE23" s="50"/>
      <c r="AF23" s="49"/>
      <c r="AG23" s="50"/>
      <c r="AH23" s="50"/>
      <c r="AI23" s="50"/>
    </row>
    <row r="24" spans="1:35" ht="12.75" customHeight="1">
      <c r="A24" s="473"/>
      <c r="B24" s="475"/>
      <c r="C24" s="478"/>
      <c r="D24" s="180" t="s">
        <v>38</v>
      </c>
      <c r="E24" s="181">
        <v>522000000</v>
      </c>
      <c r="F24" s="51"/>
      <c r="G24" s="51"/>
      <c r="H24" s="51"/>
      <c r="I24" s="220"/>
      <c r="J24" s="503">
        <v>497183000</v>
      </c>
      <c r="K24" s="181"/>
      <c r="L24" s="220"/>
      <c r="M24" s="220"/>
      <c r="N24" s="455"/>
      <c r="O24" s="455"/>
      <c r="P24" s="458"/>
      <c r="Q24" s="455"/>
      <c r="R24" s="458"/>
      <c r="S24" s="458"/>
      <c r="T24" s="458"/>
      <c r="U24" s="458"/>
      <c r="V24" s="458"/>
      <c r="W24" s="458"/>
      <c r="X24" s="458"/>
      <c r="AA24" s="49"/>
      <c r="AB24" s="49"/>
      <c r="AC24" s="50"/>
      <c r="AD24" s="50"/>
      <c r="AE24" s="50"/>
      <c r="AF24" s="49"/>
      <c r="AG24" s="50"/>
      <c r="AH24" s="50"/>
      <c r="AI24" s="50"/>
    </row>
    <row r="25" spans="1:35" ht="12.75" customHeight="1">
      <c r="A25" s="473"/>
      <c r="B25" s="475"/>
      <c r="C25" s="478"/>
      <c r="D25" s="180" t="s">
        <v>39</v>
      </c>
      <c r="E25" s="189">
        <v>0</v>
      </c>
      <c r="F25" s="51"/>
      <c r="G25" s="51"/>
      <c r="H25" s="51"/>
      <c r="I25" s="223"/>
      <c r="J25" s="503">
        <v>0</v>
      </c>
      <c r="K25" s="181"/>
      <c r="L25" s="223"/>
      <c r="M25" s="223"/>
      <c r="N25" s="455"/>
      <c r="O25" s="455"/>
      <c r="P25" s="458"/>
      <c r="Q25" s="455"/>
      <c r="R25" s="458"/>
      <c r="S25" s="458"/>
      <c r="T25" s="458"/>
      <c r="U25" s="458"/>
      <c r="V25" s="458"/>
      <c r="W25" s="458"/>
      <c r="X25" s="458"/>
      <c r="AA25" s="49"/>
      <c r="AB25" s="49"/>
      <c r="AC25" s="50"/>
      <c r="AD25" s="50"/>
      <c r="AE25" s="50"/>
      <c r="AF25" s="49"/>
      <c r="AG25" s="50"/>
      <c r="AH25" s="50"/>
      <c r="AI25" s="50"/>
    </row>
    <row r="26" spans="1:35" ht="12.75" customHeight="1" thickBot="1">
      <c r="A26" s="473"/>
      <c r="B26" s="476"/>
      <c r="C26" s="479"/>
      <c r="D26" s="177" t="s">
        <v>40</v>
      </c>
      <c r="E26" s="175">
        <v>117004537</v>
      </c>
      <c r="F26" s="176"/>
      <c r="G26" s="176"/>
      <c r="H26" s="176"/>
      <c r="I26" s="218"/>
      <c r="J26" s="501">
        <v>114332129</v>
      </c>
      <c r="K26" s="175"/>
      <c r="L26" s="218"/>
      <c r="M26" s="218"/>
      <c r="N26" s="456"/>
      <c r="O26" s="456"/>
      <c r="P26" s="459"/>
      <c r="Q26" s="456"/>
      <c r="R26" s="459"/>
      <c r="S26" s="459"/>
      <c r="T26" s="459"/>
      <c r="U26" s="459"/>
      <c r="V26" s="459"/>
      <c r="W26" s="459"/>
      <c r="X26" s="459"/>
      <c r="AA26" s="49"/>
      <c r="AB26" s="49"/>
      <c r="AC26" s="50"/>
      <c r="AD26" s="50"/>
      <c r="AE26" s="50"/>
      <c r="AF26" s="49"/>
      <c r="AG26" s="50"/>
      <c r="AH26" s="50"/>
      <c r="AI26" s="50"/>
    </row>
    <row r="27" spans="1:35" ht="12.75" customHeight="1">
      <c r="A27" s="473">
        <v>6</v>
      </c>
      <c r="B27" s="474" t="s">
        <v>123</v>
      </c>
      <c r="C27" s="477" t="s">
        <v>236</v>
      </c>
      <c r="D27" s="183" t="s">
        <v>37</v>
      </c>
      <c r="E27" s="182">
        <v>0.82</v>
      </c>
      <c r="F27" s="224"/>
      <c r="G27" s="224"/>
      <c r="H27" s="224"/>
      <c r="I27" s="224"/>
      <c r="J27" s="504">
        <v>0.82</v>
      </c>
      <c r="K27" s="182"/>
      <c r="L27" s="224"/>
      <c r="M27" s="224"/>
      <c r="N27" s="454" t="s">
        <v>155</v>
      </c>
      <c r="O27" s="454" t="s">
        <v>158</v>
      </c>
      <c r="P27" s="457" t="s">
        <v>157</v>
      </c>
      <c r="Q27" s="454" t="s">
        <v>156</v>
      </c>
      <c r="R27" s="457" t="s">
        <v>155</v>
      </c>
      <c r="S27" s="457" t="s">
        <v>154</v>
      </c>
      <c r="T27" s="457" t="s">
        <v>153</v>
      </c>
      <c r="U27" s="457" t="s">
        <v>152</v>
      </c>
      <c r="V27" s="457" t="s">
        <v>151</v>
      </c>
      <c r="W27" s="457" t="s">
        <v>150</v>
      </c>
      <c r="X27" s="464">
        <v>1053</v>
      </c>
      <c r="AA27" s="49"/>
      <c r="AB27" s="49"/>
      <c r="AC27" s="50"/>
      <c r="AD27" s="50"/>
      <c r="AE27" s="50"/>
      <c r="AF27" s="49"/>
      <c r="AG27" s="50"/>
      <c r="AH27" s="50"/>
      <c r="AI27" s="50"/>
    </row>
    <row r="28" spans="1:35" ht="12.75" customHeight="1">
      <c r="A28" s="473"/>
      <c r="B28" s="475"/>
      <c r="C28" s="478"/>
      <c r="D28" s="180" t="s">
        <v>38</v>
      </c>
      <c r="E28" s="181">
        <v>502000000</v>
      </c>
      <c r="F28" s="51"/>
      <c r="G28" s="51"/>
      <c r="H28" s="51"/>
      <c r="I28" s="220"/>
      <c r="J28" s="503">
        <v>480689000</v>
      </c>
      <c r="K28" s="181"/>
      <c r="L28" s="220"/>
      <c r="M28" s="220"/>
      <c r="N28" s="455"/>
      <c r="O28" s="455"/>
      <c r="P28" s="458"/>
      <c r="Q28" s="455"/>
      <c r="R28" s="458"/>
      <c r="S28" s="458"/>
      <c r="T28" s="458"/>
      <c r="U28" s="458"/>
      <c r="V28" s="458"/>
      <c r="W28" s="458"/>
      <c r="X28" s="458"/>
      <c r="AA28" s="49"/>
      <c r="AB28" s="49"/>
      <c r="AC28" s="50"/>
      <c r="AD28" s="50"/>
      <c r="AE28" s="50"/>
      <c r="AF28" s="49"/>
      <c r="AG28" s="50"/>
      <c r="AH28" s="50"/>
      <c r="AI28" s="50"/>
    </row>
    <row r="29" spans="1:35" ht="12.75" customHeight="1">
      <c r="A29" s="473"/>
      <c r="B29" s="475"/>
      <c r="C29" s="478"/>
      <c r="D29" s="180" t="s">
        <v>39</v>
      </c>
      <c r="E29" s="189">
        <v>0</v>
      </c>
      <c r="F29" s="179"/>
      <c r="G29" s="179"/>
      <c r="H29" s="179"/>
      <c r="I29" s="223"/>
      <c r="J29" s="502">
        <v>0</v>
      </c>
      <c r="K29" s="178"/>
      <c r="L29" s="223"/>
      <c r="M29" s="223"/>
      <c r="N29" s="455"/>
      <c r="O29" s="455"/>
      <c r="P29" s="458"/>
      <c r="Q29" s="455"/>
      <c r="R29" s="458"/>
      <c r="S29" s="458"/>
      <c r="T29" s="458"/>
      <c r="U29" s="458"/>
      <c r="V29" s="458"/>
      <c r="W29" s="458"/>
      <c r="X29" s="458"/>
      <c r="AA29" s="49"/>
      <c r="AB29" s="49"/>
      <c r="AC29" s="50"/>
      <c r="AD29" s="50"/>
      <c r="AE29" s="50"/>
      <c r="AF29" s="49"/>
      <c r="AG29" s="50"/>
      <c r="AH29" s="50"/>
      <c r="AI29" s="50"/>
    </row>
    <row r="30" spans="1:35" ht="12.75" customHeight="1" thickBot="1">
      <c r="A30" s="473"/>
      <c r="B30" s="476"/>
      <c r="C30" s="479"/>
      <c r="D30" s="177" t="s">
        <v>40</v>
      </c>
      <c r="E30" s="175">
        <v>110892918</v>
      </c>
      <c r="F30" s="176"/>
      <c r="G30" s="176"/>
      <c r="H30" s="176"/>
      <c r="I30" s="225"/>
      <c r="J30" s="501">
        <v>109306872</v>
      </c>
      <c r="K30" s="175"/>
      <c r="L30" s="225"/>
      <c r="M30" s="225"/>
      <c r="N30" s="456"/>
      <c r="O30" s="456"/>
      <c r="P30" s="459"/>
      <c r="Q30" s="456"/>
      <c r="R30" s="459"/>
      <c r="S30" s="459"/>
      <c r="T30" s="459"/>
      <c r="U30" s="459"/>
      <c r="V30" s="459"/>
      <c r="W30" s="459"/>
      <c r="X30" s="459"/>
      <c r="AA30" s="49"/>
      <c r="AB30" s="49"/>
      <c r="AC30" s="50"/>
      <c r="AD30" s="50"/>
      <c r="AE30" s="50"/>
      <c r="AF30" s="49"/>
      <c r="AG30" s="50"/>
      <c r="AH30" s="50"/>
      <c r="AI30" s="50"/>
    </row>
    <row r="31" spans="1:82" s="52" customFormat="1" ht="12.75" customHeight="1" thickBot="1">
      <c r="A31" s="465" t="s">
        <v>41</v>
      </c>
      <c r="B31" s="466"/>
      <c r="C31" s="467"/>
      <c r="D31" s="174" t="s">
        <v>149</v>
      </c>
      <c r="E31" s="173">
        <f>+E8+E12+E16+E20+E24+E28</f>
        <v>2289823000</v>
      </c>
      <c r="F31" s="173"/>
      <c r="G31" s="173"/>
      <c r="H31" s="173"/>
      <c r="I31" s="173"/>
      <c r="J31" s="500"/>
      <c r="K31" s="173"/>
      <c r="L31" s="173"/>
      <c r="M31" s="173"/>
      <c r="N31" s="89"/>
      <c r="O31" s="89"/>
      <c r="P31" s="89"/>
      <c r="Q31" s="89"/>
      <c r="R31" s="90"/>
      <c r="S31" s="90"/>
      <c r="T31" s="90"/>
      <c r="U31" s="90"/>
      <c r="V31" s="90"/>
      <c r="W31" s="91"/>
      <c r="X31" s="91"/>
      <c r="Y31" s="60"/>
      <c r="Z31" s="58"/>
      <c r="AA31" s="61"/>
      <c r="AB31" s="61"/>
      <c r="AC31" s="61"/>
      <c r="AD31" s="61"/>
      <c r="AE31" s="61"/>
      <c r="AF31" s="61"/>
      <c r="AG31" s="61"/>
      <c r="AH31" s="61"/>
      <c r="AI31" s="61"/>
      <c r="AJ31" s="59"/>
      <c r="AK31" s="59"/>
      <c r="AL31" s="59"/>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3"/>
      <c r="BX31" s="53"/>
      <c r="BY31" s="53"/>
      <c r="BZ31" s="53"/>
      <c r="CA31" s="53"/>
      <c r="CB31" s="53"/>
      <c r="CC31" s="53"/>
      <c r="CD31" s="53"/>
    </row>
    <row r="32" spans="1:82" s="52" customFormat="1" ht="12.75" customHeight="1" thickBot="1">
      <c r="A32" s="468"/>
      <c r="B32" s="466"/>
      <c r="C32" s="467"/>
      <c r="D32" s="172" t="s">
        <v>148</v>
      </c>
      <c r="E32" s="170">
        <f>+E10+E14+E18+E22+E26+E30</f>
        <v>1418349969</v>
      </c>
      <c r="F32" s="170"/>
      <c r="G32" s="170"/>
      <c r="H32" s="170"/>
      <c r="I32" s="170"/>
      <c r="J32" s="499"/>
      <c r="K32" s="170"/>
      <c r="L32" s="170"/>
      <c r="M32" s="170"/>
      <c r="N32" s="89"/>
      <c r="O32" s="89"/>
      <c r="P32" s="89"/>
      <c r="Q32" s="89"/>
      <c r="R32" s="90"/>
      <c r="S32" s="90"/>
      <c r="T32" s="90"/>
      <c r="U32" s="90"/>
      <c r="V32" s="90"/>
      <c r="W32" s="91"/>
      <c r="X32" s="91"/>
      <c r="Y32" s="60"/>
      <c r="Z32" s="58"/>
      <c r="AA32" s="61"/>
      <c r="AB32" s="61"/>
      <c r="AC32" s="61"/>
      <c r="AD32" s="61"/>
      <c r="AE32" s="61"/>
      <c r="AF32" s="61"/>
      <c r="AG32" s="61"/>
      <c r="AH32" s="61"/>
      <c r="AI32" s="61"/>
      <c r="AJ32" s="59"/>
      <c r="AK32" s="59"/>
      <c r="AL32" s="59"/>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3"/>
      <c r="BX32" s="53"/>
      <c r="BY32" s="53"/>
      <c r="BZ32" s="53"/>
      <c r="CA32" s="53"/>
      <c r="CB32" s="53"/>
      <c r="CC32" s="53"/>
      <c r="CD32" s="53"/>
    </row>
    <row r="33" spans="1:82" s="52" customFormat="1" ht="12.75" customHeight="1" thickBot="1">
      <c r="A33" s="469"/>
      <c r="B33" s="470"/>
      <c r="C33" s="471"/>
      <c r="D33" s="171" t="s">
        <v>147</v>
      </c>
      <c r="E33" s="170">
        <f>+E31+E32</f>
        <v>3708172969</v>
      </c>
      <c r="F33" s="170"/>
      <c r="G33" s="170"/>
      <c r="H33" s="170"/>
      <c r="I33" s="170"/>
      <c r="J33" s="499"/>
      <c r="K33" s="170"/>
      <c r="L33" s="170"/>
      <c r="M33" s="170"/>
      <c r="N33" s="92"/>
      <c r="O33" s="92"/>
      <c r="P33" s="92"/>
      <c r="Q33" s="92"/>
      <c r="R33" s="92"/>
      <c r="S33" s="92"/>
      <c r="T33" s="92"/>
      <c r="U33" s="472"/>
      <c r="V33" s="472"/>
      <c r="W33" s="472"/>
      <c r="X33" s="472"/>
      <c r="Y33" s="60"/>
      <c r="Z33" s="58"/>
      <c r="AA33" s="61"/>
      <c r="AB33" s="61"/>
      <c r="AC33" s="61"/>
      <c r="AD33" s="61"/>
      <c r="AE33" s="61"/>
      <c r="AF33" s="61"/>
      <c r="AG33" s="61"/>
      <c r="AH33" s="61"/>
      <c r="AI33" s="61"/>
      <c r="AJ33" s="59"/>
      <c r="AK33" s="59"/>
      <c r="AL33" s="59"/>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3"/>
      <c r="BX33" s="53"/>
      <c r="BY33" s="53"/>
      <c r="BZ33" s="53"/>
      <c r="CA33" s="53"/>
      <c r="CB33" s="53"/>
      <c r="CC33" s="53"/>
      <c r="CD33" s="53"/>
    </row>
    <row r="34" spans="5:25" ht="12.75" customHeight="1">
      <c r="E34" s="54"/>
      <c r="F34" s="54"/>
      <c r="G34" s="54"/>
      <c r="H34" s="54"/>
      <c r="I34" s="54"/>
      <c r="J34" s="54"/>
      <c r="K34" s="54"/>
      <c r="L34" s="54"/>
      <c r="M34" s="54"/>
      <c r="V34" s="498"/>
      <c r="W34" s="498"/>
      <c r="X34" s="498"/>
      <c r="Y34" s="55"/>
    </row>
    <row r="35" spans="5:25" ht="12.75" customHeight="1">
      <c r="E35" s="54"/>
      <c r="F35" s="54"/>
      <c r="G35" s="54"/>
      <c r="H35" s="54"/>
      <c r="I35" s="54"/>
      <c r="J35" s="54"/>
      <c r="K35" s="54"/>
      <c r="L35" s="54"/>
      <c r="M35" s="54"/>
      <c r="U35" s="453" t="s">
        <v>112</v>
      </c>
      <c r="V35" s="453"/>
      <c r="W35" s="453"/>
      <c r="X35" s="453"/>
      <c r="Y35" s="56"/>
    </row>
    <row r="36" spans="5:24" ht="12.75" customHeight="1">
      <c r="E36" s="54"/>
      <c r="F36" s="54"/>
      <c r="G36" s="54"/>
      <c r="H36" s="54"/>
      <c r="I36" s="54"/>
      <c r="J36" s="54"/>
      <c r="K36" s="54"/>
      <c r="L36" s="54"/>
      <c r="M36" s="54"/>
      <c r="V36" s="232"/>
      <c r="W36" s="232"/>
      <c r="X36" s="232"/>
    </row>
    <row r="37" spans="5:24" ht="12.75" customHeight="1">
      <c r="E37" s="54"/>
      <c r="F37" s="54"/>
      <c r="G37" s="54"/>
      <c r="H37" s="54"/>
      <c r="I37" s="54"/>
      <c r="J37" s="54"/>
      <c r="K37" s="54"/>
      <c r="L37" s="54"/>
      <c r="M37" s="54"/>
      <c r="V37" s="232"/>
      <c r="W37" s="232"/>
      <c r="X37" s="232"/>
    </row>
    <row r="38" spans="5:24" ht="12.75" customHeight="1">
      <c r="E38" s="54"/>
      <c r="F38" s="54"/>
      <c r="G38" s="54"/>
      <c r="H38" s="54"/>
      <c r="I38" s="54"/>
      <c r="J38" s="54"/>
      <c r="K38" s="54"/>
      <c r="L38" s="54"/>
      <c r="M38" s="54"/>
      <c r="V38" s="232"/>
      <c r="W38" s="232"/>
      <c r="X38" s="232"/>
    </row>
    <row r="39" spans="5:24" ht="12.75" customHeight="1">
      <c r="E39" s="54"/>
      <c r="F39" s="54"/>
      <c r="G39" s="54"/>
      <c r="H39" s="54"/>
      <c r="I39" s="54"/>
      <c r="J39" s="54"/>
      <c r="K39" s="54"/>
      <c r="L39" s="54"/>
      <c r="M39" s="54"/>
      <c r="V39" s="232"/>
      <c r="W39" s="232"/>
      <c r="X39" s="232"/>
    </row>
  </sheetData>
  <mergeCells count="104">
    <mergeCell ref="S27:S30"/>
    <mergeCell ref="T27:T30"/>
    <mergeCell ref="U27:U30"/>
    <mergeCell ref="U35:X35"/>
    <mergeCell ref="V27:V30"/>
    <mergeCell ref="W27:W30"/>
    <mergeCell ref="X27:X30"/>
    <mergeCell ref="A31:C33"/>
    <mergeCell ref="U33:X33"/>
    <mergeCell ref="V34:X34"/>
    <mergeCell ref="P27:P30"/>
    <mergeCell ref="Q27:Q30"/>
    <mergeCell ref="R27:R30"/>
    <mergeCell ref="T23:T26"/>
    <mergeCell ref="U23:U26"/>
    <mergeCell ref="V23:V26"/>
    <mergeCell ref="W23:W26"/>
    <mergeCell ref="X23:X26"/>
    <mergeCell ref="A27:A30"/>
    <mergeCell ref="B27:B30"/>
    <mergeCell ref="C27:C30"/>
    <mergeCell ref="N27:N30"/>
    <mergeCell ref="O27:O30"/>
    <mergeCell ref="R19:R22"/>
    <mergeCell ref="S19:S22"/>
    <mergeCell ref="T19:T22"/>
    <mergeCell ref="U19:U22"/>
    <mergeCell ref="V19:V22"/>
    <mergeCell ref="W19:W22"/>
    <mergeCell ref="X19:X22"/>
    <mergeCell ref="A23:A26"/>
    <mergeCell ref="B23:B26"/>
    <mergeCell ref="C23:C26"/>
    <mergeCell ref="N23:N26"/>
    <mergeCell ref="O23:O26"/>
    <mergeCell ref="P23:P26"/>
    <mergeCell ref="Q23:Q26"/>
    <mergeCell ref="R23:R26"/>
    <mergeCell ref="S23:S26"/>
    <mergeCell ref="P15:P18"/>
    <mergeCell ref="Q15:Q18"/>
    <mergeCell ref="R15:R18"/>
    <mergeCell ref="S15:S18"/>
    <mergeCell ref="T15:T18"/>
    <mergeCell ref="U15:U18"/>
    <mergeCell ref="V15:V18"/>
    <mergeCell ref="W15:W18"/>
    <mergeCell ref="X15:X18"/>
    <mergeCell ref="A19:A22"/>
    <mergeCell ref="B19:B22"/>
    <mergeCell ref="C19:C22"/>
    <mergeCell ref="N19:N22"/>
    <mergeCell ref="O19:O22"/>
    <mergeCell ref="P19:P22"/>
    <mergeCell ref="Q19:Q22"/>
    <mergeCell ref="T11:T14"/>
    <mergeCell ref="U11:U14"/>
    <mergeCell ref="V11:V14"/>
    <mergeCell ref="W11:W14"/>
    <mergeCell ref="X11:X14"/>
    <mergeCell ref="A15:A18"/>
    <mergeCell ref="B15:B18"/>
    <mergeCell ref="C15:C18"/>
    <mergeCell ref="N15:N18"/>
    <mergeCell ref="O15:O18"/>
    <mergeCell ref="R7:R10"/>
    <mergeCell ref="S7:S10"/>
    <mergeCell ref="T7:T10"/>
    <mergeCell ref="U7:U10"/>
    <mergeCell ref="V7:V10"/>
    <mergeCell ref="W7:W10"/>
    <mergeCell ref="X7:X10"/>
    <mergeCell ref="A11:A14"/>
    <mergeCell ref="B11:B14"/>
    <mergeCell ref="C11:C14"/>
    <mergeCell ref="N11:N14"/>
    <mergeCell ref="O11:O14"/>
    <mergeCell ref="P11:P14"/>
    <mergeCell ref="Q11:Q14"/>
    <mergeCell ref="R11:R14"/>
    <mergeCell ref="S11:S14"/>
    <mergeCell ref="A5:A6"/>
    <mergeCell ref="B5:B6"/>
    <mergeCell ref="C5:C6"/>
    <mergeCell ref="D5:D6"/>
    <mergeCell ref="E5:E6"/>
    <mergeCell ref="F5:I5"/>
    <mergeCell ref="J5:M5"/>
    <mergeCell ref="N5:R5"/>
    <mergeCell ref="S5:X5"/>
    <mergeCell ref="A7:A10"/>
    <mergeCell ref="B7:B10"/>
    <mergeCell ref="C7:C10"/>
    <mergeCell ref="N7:N10"/>
    <mergeCell ref="O7:O10"/>
    <mergeCell ref="P7:P10"/>
    <mergeCell ref="Q7:Q10"/>
    <mergeCell ref="A1:D4"/>
    <mergeCell ref="E1:X1"/>
    <mergeCell ref="E2:X2"/>
    <mergeCell ref="E3:F3"/>
    <mergeCell ref="G3:X3"/>
    <mergeCell ref="E4:F4"/>
    <mergeCell ref="G4:X4"/>
  </mergeCells>
  <printOptions/>
  <pageMargins left="0.7086614173228347" right="0.7086614173228347" top="0.7480314960629921" bottom="0.7480314960629921" header="0.31496062992125984" footer="0.31496062992125984"/>
  <pageSetup horizontalDpi="600" verticalDpi="600" orientation="portrait" scale="24" r:id="rId5"/>
  <headerFooter>
    <oddFooter>&amp;C&amp;G</oddFooter>
  </headerFooter>
  <colBreaks count="1" manualBreakCount="1">
    <brk id="24" max="16383"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ANGELICA.ORTIZ</cp:lastModifiedBy>
  <cp:lastPrinted>2017-01-05T23:23:43Z</cp:lastPrinted>
  <dcterms:created xsi:type="dcterms:W3CDTF">2010-03-25T16:40:43Z</dcterms:created>
  <dcterms:modified xsi:type="dcterms:W3CDTF">2017-05-18T20:59:29Z</dcterms:modified>
  <cp:category/>
  <cp:version/>
  <cp:contentType/>
  <cp:contentStatus/>
</cp:coreProperties>
</file>