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120" windowWidth="20490" windowHeight="5535" tabRatio="619"/>
  </bookViews>
  <sheets>
    <sheet name="GESTIÓN" sheetId="5" r:id="rId1"/>
    <sheet name="INVERSIÓN" sheetId="6" r:id="rId2"/>
    <sheet name="ACTIVIDADES" sheetId="11" r:id="rId3"/>
  </sheets>
  <externalReferences>
    <externalReference r:id="rId4"/>
  </externalReferences>
  <definedNames>
    <definedName name="_xlnm._FilterDatabase" localSheetId="2" hidden="1">ACTIVIDADES!$A$7:$BF$16</definedName>
    <definedName name="_xlnm.Print_Area" localSheetId="2">ACTIVIDADES!$A$1:$V$22</definedName>
    <definedName name="_xlnm.Print_Area" localSheetId="0">GESTIÓN!$A$1:$AQ$15</definedName>
    <definedName name="_xlnm.Print_Area" localSheetId="1">INVERSIÓN!$A$1:$AP$36</definedName>
    <definedName name="CONDICION_POBLACIONAL">[1]Variables!$C$1:$C$24</definedName>
    <definedName name="GRUPO_ETAREO">[1]Variables!$A$1:$A$8</definedName>
    <definedName name="GRUPO_ETAREOS" localSheetId="2">#REF!</definedName>
    <definedName name="GRUPO_ETAREOS">#REF!</definedName>
    <definedName name="GRUPO_ETARIO" localSheetId="2">#REF!</definedName>
    <definedName name="GRUPO_ETARIO">#REF!</definedName>
    <definedName name="GRUPO_ETNICO" localSheetId="2">#REF!</definedName>
    <definedName name="GRUPO_ETNICO">#REF!</definedName>
    <definedName name="GRUPOETNICO">#REF!</definedName>
    <definedName name="GRUPOS_ETNICOS">[1]Variables!$H$1:$H$8</definedName>
    <definedName name="LOCALIDAD" localSheetId="2">#REF!</definedName>
    <definedName name="LOCALIDAD">#REF!</definedName>
    <definedName name="LOCALIZACION" localSheetId="2">#REF!</definedName>
    <definedName name="LOCALIZACION">#REF!</definedName>
  </definedNames>
  <calcPr calcId="144525"/>
</workbook>
</file>

<file path=xl/calcChain.xml><?xml version="1.0" encoding="utf-8"?>
<calcChain xmlns="http://schemas.openxmlformats.org/spreadsheetml/2006/main">
  <c r="H28" i="6" l="1"/>
  <c r="AK28" i="6" s="1"/>
  <c r="H22" i="6"/>
  <c r="H16" i="6"/>
  <c r="H10" i="6"/>
  <c r="AP21" i="6"/>
  <c r="AP15" i="6"/>
  <c r="AL15" i="6"/>
  <c r="AJ28" i="6"/>
  <c r="AK27" i="6"/>
  <c r="AJ27" i="6"/>
  <c r="AK22" i="6"/>
  <c r="AJ22" i="6"/>
  <c r="AK21" i="6"/>
  <c r="AJ21" i="6"/>
  <c r="AK16" i="6"/>
  <c r="AJ16" i="6"/>
  <c r="AK15" i="6"/>
  <c r="AJ15" i="6"/>
  <c r="AK10" i="6"/>
  <c r="AK9" i="6"/>
  <c r="AJ10" i="6"/>
  <c r="AJ9" i="6"/>
  <c r="AG34" i="6"/>
  <c r="AG33" i="6"/>
  <c r="AG35" i="6" s="1"/>
  <c r="AG32" i="6"/>
  <c r="AG31" i="6"/>
  <c r="AG26" i="6"/>
  <c r="AG25" i="6"/>
  <c r="AG20" i="6"/>
  <c r="AG19" i="6"/>
  <c r="AG14" i="6"/>
  <c r="AG13" i="6"/>
  <c r="M34" i="6"/>
  <c r="M33" i="6"/>
  <c r="M35" i="6" s="1"/>
  <c r="AK14" i="5" l="1"/>
  <c r="S8" i="11" l="1"/>
  <c r="S9" i="11"/>
  <c r="S10" i="11"/>
  <c r="S11" i="11"/>
  <c r="S12" i="11"/>
  <c r="T12" i="11"/>
  <c r="S13" i="11"/>
  <c r="S14" i="11"/>
  <c r="S15" i="11"/>
  <c r="S16" i="11"/>
  <c r="T16" i="11"/>
  <c r="S17" i="11"/>
  <c r="S18" i="11"/>
  <c r="T18" i="11"/>
  <c r="S19" i="11"/>
  <c r="T20" i="11"/>
  <c r="U20" i="11"/>
  <c r="AL14" i="5" l="1"/>
  <c r="K32" i="6" l="1"/>
  <c r="K31" i="6"/>
  <c r="K26" i="6"/>
  <c r="K25" i="6"/>
  <c r="K20" i="6"/>
  <c r="K19" i="6"/>
  <c r="K14" i="6"/>
  <c r="K13" i="6"/>
  <c r="J32" i="6" l="1"/>
  <c r="J31" i="6"/>
  <c r="J26" i="6"/>
  <c r="J25" i="6"/>
  <c r="J20" i="6"/>
  <c r="J19" i="6"/>
  <c r="J14" i="6"/>
  <c r="J13" i="6"/>
  <c r="AF33" i="6" l="1"/>
  <c r="AF34" i="6"/>
  <c r="AB25" i="6"/>
  <c r="AC25" i="6"/>
  <c r="AD25" i="6"/>
  <c r="AE25" i="6"/>
  <c r="AB26" i="6"/>
  <c r="AC26" i="6"/>
  <c r="AD26" i="6"/>
  <c r="AE26" i="6"/>
  <c r="AB19" i="6"/>
  <c r="AC19" i="6"/>
  <c r="AD19" i="6"/>
  <c r="AE19" i="6"/>
  <c r="AB20" i="6"/>
  <c r="AC20" i="6"/>
  <c r="AD20" i="6"/>
  <c r="AE20" i="6"/>
  <c r="AB13" i="6"/>
  <c r="AC13" i="6"/>
  <c r="AD13" i="6"/>
  <c r="AE13" i="6"/>
  <c r="AB14" i="6"/>
  <c r="AC14" i="6"/>
  <c r="AD14" i="6"/>
  <c r="AE14" i="6"/>
  <c r="H21" i="6"/>
  <c r="H25" i="6" s="1"/>
  <c r="AA16" i="6"/>
  <c r="AA33" i="6" s="1"/>
  <c r="V16" i="6"/>
  <c r="V33" i="6"/>
  <c r="Q16" i="6"/>
  <c r="L33" i="6"/>
  <c r="AA26" i="6"/>
  <c r="V26" i="6"/>
  <c r="Q26" i="6"/>
  <c r="I26" i="6"/>
  <c r="AA25" i="6"/>
  <c r="V25" i="6"/>
  <c r="Q25" i="6"/>
  <c r="I25" i="6"/>
  <c r="I34" i="6"/>
  <c r="J34" i="6"/>
  <c r="K34" i="6"/>
  <c r="L34" i="6"/>
  <c r="Q34" i="6"/>
  <c r="R34" i="6"/>
  <c r="S34" i="6"/>
  <c r="T34" i="6"/>
  <c r="U34" i="6"/>
  <c r="V34" i="6"/>
  <c r="AA34" i="6"/>
  <c r="H34" i="6"/>
  <c r="AA32" i="6"/>
  <c r="V32" i="6"/>
  <c r="Q32" i="6"/>
  <c r="I32" i="6"/>
  <c r="I33" i="6"/>
  <c r="I35" i="6" s="1"/>
  <c r="J33" i="6"/>
  <c r="K33" i="6"/>
  <c r="AA13" i="6"/>
  <c r="V13" i="6"/>
  <c r="U13" i="6"/>
  <c r="U21" i="6"/>
  <c r="U25" i="6" s="1"/>
  <c r="T13" i="6"/>
  <c r="T21" i="6" s="1"/>
  <c r="T25" i="6" s="1"/>
  <c r="S13" i="6"/>
  <c r="S15" i="6" s="1"/>
  <c r="S19" i="6" s="1"/>
  <c r="S27" i="6" s="1"/>
  <c r="S31" i="6" s="1"/>
  <c r="R13" i="6"/>
  <c r="Q13" i="6"/>
  <c r="P13" i="6"/>
  <c r="P21" i="6" s="1"/>
  <c r="P25" i="6" s="1"/>
  <c r="O13" i="6"/>
  <c r="O15" i="6" s="1"/>
  <c r="O19" i="6" s="1"/>
  <c r="O27" i="6" s="1"/>
  <c r="O31" i="6" s="1"/>
  <c r="N13" i="6"/>
  <c r="I13" i="6"/>
  <c r="H13" i="6"/>
  <c r="AA19" i="6"/>
  <c r="V19" i="6"/>
  <c r="Q19" i="6"/>
  <c r="I19" i="6"/>
  <c r="H19" i="6"/>
  <c r="T15" i="6"/>
  <c r="N15" i="6"/>
  <c r="N19" i="6" s="1"/>
  <c r="N27" i="6" s="1"/>
  <c r="N31" i="6" s="1"/>
  <c r="N21" i="6"/>
  <c r="N25" i="6" s="1"/>
  <c r="R15" i="6"/>
  <c r="R19" i="6"/>
  <c r="R27" i="6"/>
  <c r="R21" i="6"/>
  <c r="R25" i="6" s="1"/>
  <c r="O21" i="6"/>
  <c r="O25" i="6" s="1"/>
  <c r="S21" i="6"/>
  <c r="S25" i="6" s="1"/>
  <c r="U15" i="6"/>
  <c r="P15" i="6"/>
  <c r="P19" i="6" s="1"/>
  <c r="P27" i="6" s="1"/>
  <c r="P31" i="6" s="1"/>
  <c r="T19" i="6"/>
  <c r="T27" i="6" s="1"/>
  <c r="T31" i="6" s="1"/>
  <c r="U19" i="6"/>
  <c r="U27" i="6" s="1"/>
  <c r="U31" i="6" s="1"/>
  <c r="AA31" i="6"/>
  <c r="V31" i="6"/>
  <c r="R31" i="6"/>
  <c r="Q31" i="6"/>
  <c r="I31" i="6"/>
  <c r="AA20" i="6"/>
  <c r="V20" i="6"/>
  <c r="U20" i="6"/>
  <c r="U28" i="6" s="1"/>
  <c r="T20" i="6"/>
  <c r="T28" i="6"/>
  <c r="S20" i="6"/>
  <c r="S28" i="6" s="1"/>
  <c r="R20" i="6"/>
  <c r="R28" i="6"/>
  <c r="Q20" i="6"/>
  <c r="P20" i="6"/>
  <c r="P28" i="6" s="1"/>
  <c r="P32" i="6" s="1"/>
  <c r="O20" i="6"/>
  <c r="O28" i="6" s="1"/>
  <c r="N20" i="6"/>
  <c r="N28" i="6"/>
  <c r="N32" i="6" s="1"/>
  <c r="I20" i="6"/>
  <c r="N14" i="6"/>
  <c r="N22" i="6" s="1"/>
  <c r="O14" i="6"/>
  <c r="O22" i="6"/>
  <c r="O26" i="6" s="1"/>
  <c r="P14" i="6"/>
  <c r="P22" i="6"/>
  <c r="P26" i="6"/>
  <c r="Q14" i="6"/>
  <c r="R14" i="6"/>
  <c r="R22" i="6"/>
  <c r="R26" i="6" s="1"/>
  <c r="S14" i="6"/>
  <c r="S22" i="6" s="1"/>
  <c r="S26" i="6" s="1"/>
  <c r="T14" i="6"/>
  <c r="T22" i="6" s="1"/>
  <c r="U14" i="6"/>
  <c r="U22" i="6" s="1"/>
  <c r="U26" i="6" s="1"/>
  <c r="V14" i="6"/>
  <c r="AA14" i="6"/>
  <c r="I14" i="6"/>
  <c r="H31" i="6"/>
  <c r="R33" i="6"/>
  <c r="R35" i="6" s="1"/>
  <c r="T32" i="6"/>
  <c r="R32" i="6"/>
  <c r="V35" i="6"/>
  <c r="K35" i="6"/>
  <c r="O61" i="6"/>
  <c r="U33" i="6" l="1"/>
  <c r="U35" i="6" s="1"/>
  <c r="U32" i="6"/>
  <c r="J35" i="6"/>
  <c r="Q33" i="6"/>
  <c r="Q35" i="6" s="1"/>
  <c r="AA35" i="6"/>
  <c r="AF35" i="6"/>
  <c r="L35" i="6"/>
  <c r="H14" i="6"/>
  <c r="H26" i="6"/>
  <c r="N26" i="6"/>
  <c r="S33" i="6"/>
  <c r="S35" i="6" s="1"/>
  <c r="S32" i="6"/>
  <c r="O32" i="6"/>
  <c r="T26" i="6"/>
  <c r="T33" i="6"/>
  <c r="T35" i="6" s="1"/>
  <c r="H32" i="6"/>
  <c r="H33" i="6" l="1"/>
  <c r="H20" i="6"/>
  <c r="H35" i="6" l="1"/>
</calcChain>
</file>

<file path=xl/sharedStrings.xml><?xml version="1.0" encoding="utf-8"?>
<sst xmlns="http://schemas.openxmlformats.org/spreadsheetml/2006/main" count="251" uniqueCount="140">
  <si>
    <t>SECRETARÍA DISTRITAL DE AMBIENTE</t>
  </si>
  <si>
    <t>DEPENDENCIA:</t>
  </si>
  <si>
    <t>Programa Plan de Desarrollo</t>
  </si>
  <si>
    <t>CÓDIGO Y NOMBRE PROYECTO:</t>
  </si>
  <si>
    <t>Eje Plan de Desarrollo</t>
  </si>
  <si>
    <t>MAR</t>
  </si>
  <si>
    <t>JUN</t>
  </si>
  <si>
    <t>SEPT</t>
  </si>
  <si>
    <t>DIC</t>
  </si>
  <si>
    <t>MAGNITUD META</t>
  </si>
  <si>
    <t>PRESUPUESTO VIGENCIA</t>
  </si>
  <si>
    <t>MAGNITUD META DE RESERVAS</t>
  </si>
  <si>
    <t>RESERVA PRESUPUESTAL</t>
  </si>
  <si>
    <t>TOTAL MAGNITUD META</t>
  </si>
  <si>
    <t xml:space="preserve">TOTAL PRESUPUESTO </t>
  </si>
  <si>
    <t>TOTAL PROYECTO</t>
  </si>
  <si>
    <t>CÓDIGO Y NOMBRE DE PROYECTO:</t>
  </si>
  <si>
    <t>Ene</t>
  </si>
  <si>
    <t>Feb</t>
  </si>
  <si>
    <t>Mar</t>
  </si>
  <si>
    <t>Abr</t>
  </si>
  <si>
    <t>May</t>
  </si>
  <si>
    <t>Jun</t>
  </si>
  <si>
    <t>Jul</t>
  </si>
  <si>
    <t>Ago</t>
  </si>
  <si>
    <t>Sep</t>
  </si>
  <si>
    <t>Oct</t>
  </si>
  <si>
    <t>Nov</t>
  </si>
  <si>
    <t>Dic</t>
  </si>
  <si>
    <t>Total</t>
  </si>
  <si>
    <t>TOTAL PONDERACIÓN</t>
  </si>
  <si>
    <t>EJECUTADO</t>
  </si>
  <si>
    <t>126PG01-PR 02-FAX-V.9</t>
  </si>
  <si>
    <t>1, LÍNEA DE ACCIÓN</t>
  </si>
  <si>
    <t>2, META DE PROYECTO</t>
  </si>
  <si>
    <t>3, ACTIVIDAD</t>
  </si>
  <si>
    <t>4, SE EJECUTA CON RECURSOS DE:</t>
  </si>
  <si>
    <t>4,1 VIGENCIA</t>
  </si>
  <si>
    <t>4,2 RESERVA</t>
  </si>
  <si>
    <t>VARIABLES</t>
  </si>
  <si>
    <t xml:space="preserve">6,PONDERACIÓN VERTICAL </t>
  </si>
  <si>
    <t>6,1 META</t>
  </si>
  <si>
    <t>6,2 ACTIVIDAD</t>
  </si>
  <si>
    <t>2,  META DE PROYECTO</t>
  </si>
  <si>
    <t>2,1 COD.</t>
  </si>
  <si>
    <t>2,2 META</t>
  </si>
  <si>
    <t>2,3 TIPOLOGÍA</t>
  </si>
  <si>
    <t>3, COD. META PDD A QUE SE ASOCIA META PROY</t>
  </si>
  <si>
    <t>5, VARIABLE REQUERIDA</t>
  </si>
  <si>
    <t>6, MAGNITUD PD</t>
  </si>
  <si>
    <t>7, PROGRAMACIÓN - ACTUALIZACIÓN</t>
  </si>
  <si>
    <t>8, EJECUCIÓN</t>
  </si>
  <si>
    <t>8,1 SEGUIMIENTO VIGENCIA ACTUAL</t>
  </si>
  <si>
    <t>9, % CUMPLIMIENTO ACUMULADO (Vigencia)</t>
  </si>
  <si>
    <t>10 ,% DE AVANCE CUATRIENIO</t>
  </si>
  <si>
    <t xml:space="preserve">1, PROYECTO PRIORITARIO </t>
  </si>
  <si>
    <t>1,1 COD.</t>
  </si>
  <si>
    <t xml:space="preserve">1,2 PROYECTO PRIORITARIO  </t>
  </si>
  <si>
    <t xml:space="preserve"> 2, META PLAN DE DESARROLLO</t>
  </si>
  <si>
    <t>2,2  META PLAN DE DESARROLLO</t>
  </si>
  <si>
    <t>3, INDICADOR ASOCIADO A LA META PLAN DE DESARROLLO</t>
  </si>
  <si>
    <t>3,1 COD.</t>
  </si>
  <si>
    <t>3,2 INDICADOR</t>
  </si>
  <si>
    <t>3,3 UNIDAD DE MEDIDA</t>
  </si>
  <si>
    <t>3,4 TIPOLOGÍA</t>
  </si>
  <si>
    <t>3,5 MAGNITUD PD</t>
  </si>
  <si>
    <t>3,6 PROGRAMACIÓN - ACTUALIZACIÓN</t>
  </si>
  <si>
    <t>3,7 SEGUIMIENTO VIGENCIA ACTUAL</t>
  </si>
  <si>
    <t>4, % CUMPLIMIENTO ACUMULADO
(Vigencia)</t>
  </si>
  <si>
    <t>5, % DE AVANCE CUATRIENIO</t>
  </si>
  <si>
    <t>7, RETRASOS</t>
  </si>
  <si>
    <t>8, SOLUCIONES PLANTEADAS</t>
  </si>
  <si>
    <t>9, BENEFICIOS</t>
  </si>
  <si>
    <t>10, FUENTE DE EVIDENCIAS</t>
  </si>
  <si>
    <t>126PG01-PR 02-FA5-V.9</t>
  </si>
  <si>
    <t>FORMATO DE ACTUALIZACIÓN Y SEGUIMIENTO AL COMPONENTE DE INVERSIÓN</t>
  </si>
  <si>
    <t>FORMATO DE ACTUALIZACIÓN Y SEGUIMIENTO A LAS ACTIVIDADES</t>
  </si>
  <si>
    <t>N/A</t>
  </si>
  <si>
    <t>DIRECCION DE PLANEACION Y SISTEMAS DE INFORMACION AMBIENTAL</t>
  </si>
  <si>
    <t>X</t>
  </si>
  <si>
    <t>Programado</t>
  </si>
  <si>
    <t>Ejecutado</t>
  </si>
  <si>
    <t xml:space="preserve">Suma </t>
  </si>
  <si>
    <t>GESTIÓN EFICIENTE CON EL USO Y APROPIACIÓN DE LAS TIC EN LA SDA</t>
  </si>
  <si>
    <t xml:space="preserve">FORMATO DE ACTUALIZACIÓN Y SEGUIMIENTO AL COMPONENTE DE GESTIÓN </t>
  </si>
  <si>
    <t>INTEGRACIÓN ENTRE LOS SISTEMAS DE INFORMACIÓN</t>
  </si>
  <si>
    <t>IMPLEMENTACIÓN DE ESTÁNDARES DE TI</t>
  </si>
  <si>
    <t>FORTALECIMIENTO DE  LA   INFRAESTRUCTURA DE TI</t>
  </si>
  <si>
    <t>INCREMENTAR EL 30% DE LA INTEGRACIÓN DE LOS SISTEMAS DE INFORMACIÓN</t>
  </si>
  <si>
    <t>RENOVAR EL 30%  INFRAESTRUCTURA TECNOLÓGICA Y DE COMUNICACIONES  PRIORIZADA</t>
  </si>
  <si>
    <t>1030 -  GESTIÓN EFICIENTE CON EL USO Y APROPIACIÓN DE LAS TIC EN LA SDA</t>
  </si>
  <si>
    <t>1030 - DIRECCION DE PLANEACION Y SISTEMAS DE INFORMACION AMBIENTAL</t>
  </si>
  <si>
    <t>1030 - GESTIÓN EFICIENTE CON EL USO Y APROPIACIÓN DE LAS TIC EN LA SDA</t>
  </si>
  <si>
    <t>Actualizar la Infraestructura de computo, conectividad y seguridad en TI</t>
  </si>
  <si>
    <t>07 - Gobierno legítimo, fortalecimiento local y eficiencia</t>
  </si>
  <si>
    <t>42 - Transparencia, Gestión Pública y Servicio a la Ciudadanía</t>
  </si>
  <si>
    <t>4, COD. PROYECTO PRIORITARIO</t>
  </si>
  <si>
    <t>INCREMENTAR  30%  LA INTEGRACIÓN DE LOS SISTEMAS DE INFORMACIÓN</t>
  </si>
  <si>
    <t>INCREMENTAR  50% EN LA APLICACIÓN ESTÁNDARES Y BUENAS PRÁCTICAS PARA EL MANEJO DE INFORMACIÓN PRIORIZADOS</t>
  </si>
  <si>
    <t>RENOVAR 30% DE LA  INFRAESTRUCTURA TECNOLÓGICA Y DE COMUNICACIONES  PRIORIZADA</t>
  </si>
  <si>
    <t>Desarrollar la Sistematización  de procedimientos y mecanismos de integración de Sistemas de Información priorizados</t>
  </si>
  <si>
    <t>Llevar a un 100% la implementación de las leyes 1712 de 2014 y 1474 de 2011</t>
  </si>
  <si>
    <t>Porcentaje</t>
  </si>
  <si>
    <t xml:space="preserve">DISPONER AL 100% LOS MECANISMOS DE TECNOLOGÍAS DE INFORMACIÓN REQUERIDOS POR LA SDA  PARA UNA ADECUADA IMPLEMENTACIÓN DE LAS LEYES 1474 DE 2011 Y 1712 DE 2014.
</t>
  </si>
  <si>
    <t xml:space="preserve">11, RETRASOS 
</t>
  </si>
  <si>
    <t xml:space="preserve">12, SOLUCIONES PLANTEADAS </t>
  </si>
  <si>
    <t>13, BENEFICIOS</t>
  </si>
  <si>
    <t>14, FUENTE DE EVIDENCIAS</t>
  </si>
  <si>
    <t>6, DESCRIPCIÓN DE LOS AVANCES Y LOGROS ALCANZADOS  A SEPTIEMBRE</t>
  </si>
  <si>
    <t xml:space="preserve">10, DESCRIPCIÓN DE LOS AVANCES Y LOGROS ALCANZADOS A Diciembre </t>
  </si>
  <si>
    <t>Fortalecimiento a la gestión pública efectiva y eficiente</t>
  </si>
  <si>
    <t>Llevar a un 100% la implementación de las leyes 1712 de 2014 (Ley de Transparencia y del Derecho de Acceso a la Información Pública) y
1474 de 2011 (Por la cual se dictan normas orientadas a fortalecer los mecanismos de prevención, investigación y sanción de actos de
corrupción y la efectividad del control de la gestión pública)</t>
  </si>
  <si>
    <t>Porcentaje de avance en la implementación de las Leyes 1712 de 2014 y 1474 de 2011</t>
  </si>
  <si>
    <t>Suma</t>
  </si>
  <si>
    <t>Convertir las estrategias de negocio en ejecuciones medibles para lograr mejores servicios ambientales para la ciudadanía - Lograr articular las expectativas de negocio o misional con la Tecnología - Reducir los riesgos de inversión tecnológico y generar valor. - optimizar la inversión de TI y generar valor</t>
  </si>
  <si>
    <t>Diseñar e implementar los mecanismos de tecnologías de información de los requeridos en cumplimiento de las leyes 1474 de 2011, 1712 de 2014, que se hayan priorizado</t>
  </si>
  <si>
    <t>Formular, planear y dar inicio a la implementacion del  Plan Estrategico de Tecnologias de Información (PETI) para la SDA de acuerdo al Marco de Referencia de AE</t>
  </si>
  <si>
    <t>Realizar el diagnóstico, definición y diseño  de la arquitectura empresarial y modelo de gobierno de TI para la SDA.</t>
  </si>
  <si>
    <t>Ajustar e Implementar los procesos de automatización de archivos  y  correspondencia en el Sistema de Información Ambiental de la SDA</t>
  </si>
  <si>
    <r>
      <t xml:space="preserve">5, PONDERACIÓN HORIZONTAL AÑO: </t>
    </r>
    <r>
      <rPr>
        <b/>
        <u/>
        <sz val="10"/>
        <rFont val="Arial"/>
        <family val="2"/>
      </rPr>
      <t>2017</t>
    </r>
  </si>
  <si>
    <t>Pruebas funcionales de  avance orientados a la implementación y puesta en marcha de un chat interactivo para la entidad  que contribuya  al mejoramiento de la sección de  mecanismos de contacto de la ley de transparencia.</t>
  </si>
  <si>
    <t>Mejorar la interacción entre la ciudadanía y la entidad a través de mecanismos confiables, seguros y amigables 
Convertir las estrategias de negocio en ejecuciones medibles para lograr mejores servicios ambientales para la ciudadanía - Lograr articular las expectativas de negocio o misional con la Tecnología - Reducir los riesgos de inversión tecnológico y generar valor. - optimizar la inversión de TI y generar valor</t>
  </si>
  <si>
    <t>http://192.168.173.36/mibew/chat
Acta de reunión con la responsable de atención al ciudadano</t>
  </si>
  <si>
    <t xml:space="preserve">Logros desarrollados:
• FORTALECER LA GESTIÓN DE LOS SISTEMAS DE INFORMACIÓN
• VISOR GEOGRAFICO AMBIENTAL
• Nuevas características: 
• Cambio a nueva interfaz gráfica, con mejores criterios de usabilidad y accesibilidad
• Configuración de la interfaz para adaptarse a dispositivos móviles, 
• Migración de las capas base al nuevo sistema de referencia de coordenadas EPSG: 3857 (Web Mercator). 
• Despliegue de la muestra de una capa de Vallas 
• Despliegue del visor en 3D 
• Actualización de la capa de calidad visual 
• Actualización de la capa de arbolado urbano
• Disposición de las capas, (33) las cuales son objeto de descarga dentro del proyecto que sigue el Visor Geográfico Ambiental, en la política de Datos Abiertos y Gobierno en Línea.
• SISTEMA DE INFORMACION STORM: 
• Creación de informe de verificación 242 para las Subredes de Salud
• Generación de los indicadores distritales de agua, energía y residuos. 
o PORTAL WEB 
Publicación de toda la información relacionada con la ley 1712 de 2014 de transparencia y acceso a la información pública
Publicación y mejoramiento de los trámites de autoliquidación
Ajuste a la publicación de autos y resoluciones solicitadas por la Dirección Legal Ambiental
o SISTEMA DE INFORMACION ONTRACK: 
• Administración y soporte herramienta informática Ontrack con 150 usuarios activos en plataforma web,
• 70 formularios en producción para el recaudo de visitas técnicas, 
• 200 dispositivos configurados y actualizados con la última versión del aplicativo.
• DESARROLLAR LOS MECANISMOS DE INTEGRACIÓN DE LOS SISTEMAS DE INFORMACIÓN PRIORIZADOS
• Se realizó pruebas de integración con la plataforma Vital 
• Ajuste y mejoramiento a la interface con el sistema de SDQS el sistema de quejas y reclamos de la Alcaldía Mayor
• Ajuste a la interface en la plataforma FOREST con el sistema Ontrack para el intercambio de información de visitas técnicas.
• MEJORAMIENTO A PROCESOS AUTOMATIZADOS
• Liberación a producción: 
• Emisión Directivas y Circulares, 
• Inspección, Vigilancia y Control de las Entidades Sin Ánimo de Lucro Ambientales, 
• Mejoramiento en los reportes: Libro de operaciones, Seguimiento y control a Ruido, Aceites Usados, PEV, Sancionatorio.
• AJUSTAR E IMPLEMENTAR LOS PROCESOS DE AUTOMATIZACIÓN DE ARCHIVOS Y CORRESPONDENCIA EN EL SISTEMA DE INFORMACIÓN AMBIENTAL DE LA SDA
o Se cumplió la primera de tres fases de implementación de los componentes:
• Parametrización de las Tablas de Retención Documental
• Automatización del módulo de Gestión de Correspondencia en ambiente pre-productivo. 
• Automatización del módulo de Gestión de Expedientes en ambiente pre-productivo.
</t>
  </si>
  <si>
    <t xml:space="preserve">El proceso de correspondencia de la entidad requirió mayor tiempo en ejecución del desarrollo de los modulos a entregar, por extensión de los ajustes y pruebas respectivas. Para lo cual se prorrogó el contrato 20160911 el cual
se encuentra en proceso de liquidación
</t>
  </si>
  <si>
    <t>Dar incio a la etapa numero dos celebrando un nuevo contrato con macroproyectos para agilizar el desarrollo de los modulos subsiguientes</t>
  </si>
  <si>
    <t xml:space="preserve">• Mejorar la racionalización y trazabilidad de los tramites ambientales de cara al ciudadano
• Captura de información digital en las visitas técnicas realizadas por las actividades misionales de la entidad para brindar una mejor eficiencia de cara a las acciones ambientales que hace la entidad
• Divulgación de la información de carácter público a través del cumplimiento de la ley de transparencia
• Divulgación y centralización geográfica ambiental • Disposición de datos abiertos geográficos ambientales para la reutilización de la información ambiental que se produce.
</t>
  </si>
  <si>
    <t xml:space="preserve">
Visor geográfico en desarrollo: http://201.245.192.251:5521/visorgeo
http://www.ambientebogota.gov.co/
http://www.ambientebogota.gov.co/es/transparencia-y-acceso-a-informacion-publica 
http://190.27.245.106/BLA/boletinlegal/actos.php
"http://www.secretariadeambiente.gov.co/stormWeb/";"http://www.secretariadeambiente.gov.co/stormWeb/   
http://www.secretariadeambiente.gov.co/arcgis/rest/services/MapasVisorGeo/Cal_Visual_Geo/MapServer/WMTS/1.0.0/WMTSCapabilities.xml
http://www.secretariadeambiente.gov.co/arcgis/rest/services/MapasVisorGeo/SIA_SIGAU_arbolado/MapServer/WMTS/1.0.0/WMTSCapabilities.xml
http://www.secretariadeambiente.gov.co/forest/"
http://www.secretariadeambiente.gov.co/forestPre/""
Informes contractuales derivados del contrato 20160911
ONTRACK: 
http://69.175.75.147/ontracksdaProd/index.aspx
Capacitación : https://docs.google.com/spreadsheets/d/1rwBfeq7uRUnaAzRFJj3zuVQUZIztT1xYINOGNu_IflE/edit#gid=2031042091</t>
  </si>
  <si>
    <t xml:space="preserve">Pruebas funcionales de avance orientados a la implementación y puesta en marcha de un chat interactivo para la entidad, que contribuya al mejoramiento de la sección de mecanismos de contacto de la ley de transparencia a través de las siguientes fases en su desarrollo: 
- análisis de requerimientos, viabilidad, diseño e implementación y pruebas, las cuales se encuentra en esta última etapa.
- Se realizaron los ajustes en los mecanismos de Difusión que exige la ley en el portal WEB Institucional </t>
  </si>
  <si>
    <t xml:space="preserve">Mejorar la interacción entre la ciudadanía y la entidad a través de mecanismos confiables, seguros y amigables </t>
  </si>
  <si>
    <t xml:space="preserve">-Se realizó la etapa pre-contractual para “ REALIZAR LA ADQUISICIÓN DE LOS COMPONENTES DE RED PARA LA PROTECCIÓN DE LA INFRAESTRUCTURA DE TI DE LA SDA, CON EL FIN DE GARANTIZAR LA DISPONIBILIDAD, INTEGRIDAD Y CONFIDENCIALIDAD DE LA INFORMACIÓN” cuya finalidad es el fortalecimento de la seguridad perimetral con que cuenta la SDA y así evitar vulnerabilidades ante ataques informáticos, este proceso debe adjudicarse antes de septiembre del presente año.
- Se realizo el fortalecimiento de las capacidades de computo para la SDA, en el DATACENTER de la ETB, con la adqusición de componente de Ti (Almacenamiento y Servidor) que permitan una mejor disponibilidad y escalamiento (Crecimiento) de los Sistemas de Información que allí residen. </t>
  </si>
  <si>
    <t>Contrarrestar estos ataques y otra variedad enfocado a portales, se llama WAF (Web  Application Firewall), que permite el control de cambios no autorizados, restauración de páginas en tiempo real  en caso de detectar ataques, protección ante IPs con mala reputación</t>
  </si>
  <si>
    <t>Documentos del procesos precontractual de seguridad perimetral, anexo tecnico, propuestas</t>
  </si>
  <si>
    <t xml:space="preserve">Logros desarrollados:
• FORTALECER LA GESTIÓN DE LOS SISTEMAS DE INFORMACIÓN
• VISOR GEOGRAFICO AMBIENTAL
• Nuevas características: 
• Cambio a nueva interfaz gráfica, con mejores criterios de usabilidad y accesibilidad
• Configuración de la interfaz para adaptarse a dispositivos móviles, 
• Migración de las capas base al nuevo sistema de referencia de coordenadas EPSG: 3857 (Web Mercator). 
• Despliegue de la muestra de una capa de Vallas 
• Despliegue del visor en 3D 
• Actualización de la capa de calidad visual 
• Actualización de la capa de arbolado urbano
• Disposición de las capas, (33) las cuales son objeto de descarga dentro del proyecto que sigue el Visor Geográfico Ambiental, en la política de Datos Abiertos y Gobierno en Línea.
• SISTEMA DE INFORMACION STORM: 
• Creación de informe de verificación 242 para las Subredes de Salud
• Generación de los indicadores distritales de agua, energía y residuos. 
o PORTAL WEB 
Publicación de toda la información relacionada con la ley 1712 de 2014 de transparencia y acceso a la información pública
Publicación y mejoramiento de los trámites de autoliquidación
Ajuste a la publicación de autos y resoluciones solicitadas por la Dirección Legal Ambiental
o SISTEMA DE INFORMACION ONTRACK: 
• Administración y soporte herramienta informática Ontrack con 150 usuarios activos en plataforma web,
• 70 formularios en producción para el recaudo de visitas técnicas, 
• 200 dispositivos configurados y actualizados con la última versión del aplicativo.
• DESARROLLAR LOS MECANISMOS DE INTEGRACIÓN DE LOS SISTEMAS DE INFORMACIÓN PRIORIZADOS
• Se realizó pruebas de integración con la plataforma Vital 
• Ajuste y mejoramiento a la interface con el sistema de SDQS el sistema de quejas y reclamos de la Alcaldía Mayor
• Ajuste a la interface en la plataforma FOREST con el sistema Ontrack para el intercambio de información de visitas técnicas.
• MEJORAMIENTO A PROCESOS AUTOMATIZADOS
• Liberación a producción: 
• Emisión Directivas y Circulares, 
• Inspección, Vigilancia y Control de las Entidades Sin Ánimo de Lucro Ambientales, 
• Mejoramiento en los reportes: Libro de operaciones, Seguimiento y control a Ruido, Aceites Usados, PEV, Sancionatorio.
</t>
  </si>
  <si>
    <t xml:space="preserve">• AJUSTAR E IMPLEMENTAR LOS PROCESOS DE AUTOMATIZACIÓN DE ARCHIVOS Y CORRESPONDENCIA EN EL SISTEMA DE INFORMACIÓN AMBIENTAL DE LA SDA
o Se cumplió la primera de tres fases de implementación de los componentes:
• Parametrización de las Tablas de Retención Documental
• Automatización del módulo de Gestión de Correspondencia en ambiente pre-productivo. 
• Automatización del módulo de Gestión de Expedientes en ambiente pre-productivo.
</t>
  </si>
  <si>
    <t xml:space="preserve">- Se realizaron las siguientes actividades dentro de la ejecución del contrato 20161308, cuyo fin es "Realizar el diagnóstico, definición y diseño de la arquitectura empresarial y modelo de gobierno de TI para la SDA.":
PRINCIPALES PROGRESO A LA FECHA
Actividad /Hito/entregable        Observaciones
- Arquitectura Actual (AS-IS) Nivel 1: Se identificaron aspectos por mejorar y recomendaciones frente al nivel madurez de MINTIC 
- Arquitectura Misional(Negocio): Se elaboro el documento que contiene los principales aspectos de la estrategia y misión de la entidad, la evaluación de las necesidades de las diferentes áreas con respecto a TI 
- Documento Diagnostico Evaluación Frente a Lineamientos MinTic: Estado de madurez frente a los lineamientos de MINTIC
- Documento Arquitectura Actual Negocio: Se desarrolló documento de estado actual de negocio.
- Documento Arquitectura Actual de Información:  Se avanzó en el documento de Arquitectura Actual de información.
- Documento Arquitectura Actual de Sistemas de Información:  Documento que contiene un análisis del estado actual del dominio de Sistemas de Información 
</t>
  </si>
  <si>
    <t>PETI: Se realizaron ajustes al documento de formulación PETI en lo concerniente al análisis y recomendaciones COMPONENTE TIC PARA LA GESTIÓN TI, dentro de la situación actual de la estrategia de gobierno en linea de la SDA</t>
  </si>
  <si>
    <t xml:space="preserve">Pruebas funcionales de avance orientados a la implementación y puesta en marcha de un chat interactivo para la entidad, que contribuya al mejoramiento de la sección de mecanismos de contacto de la ley de transparencia a través de las siguientes fases en su desarrollo: 
- análisis de requerimientos, viabilidad, diseño e implementación y pruebas, las cuales se encuentra en esta ultima etapa.
- Se realizaron los ajustes en los mecanismos de Difusión que exige la ley en el portal WEB Institucional </t>
  </si>
  <si>
    <t xml:space="preserve">-Se realizó la etapa pre-contractual para “ REALIZAR LA ADQUISICIÓN DE LOS COMPONENTES DE RED PARA LA PROTECCIÓN DE LA INFRAESTRUCTURA DE TI DE LA SDA, CON EL FIN DE GARANTIZAR LA DISPONIBILIDAD, INTEGRIDAD Y CONFIDENCIALIDAD DE LA INFORMACIÓN” cuya finalidad es el fortalecimento de la seguridad perimetral con que cuenta la SDA y así evitar vulnerabilidades ante ataques informáticos, este proceso debe adjudicarse antes de septiembre del presente año.
- Se realizo el fortalecimiento de las capacidades de computo para la SDA, en el DATACENTER de la ETB, con la adqusición de componente de Ti (Almacenamiento y Servidor) que permitan una mejor disponibilidad y escalamiento (Crecimiento) de los Sistemas de Información que allí residen. 
- Se realizó el fortalecimiento en la implementación de una UPS de 160 KVA, con el fin de respaldar ante un posible corte de energía tanto los servidores de la Sede Principal asi como los PC´s. </t>
  </si>
  <si>
    <r>
      <t xml:space="preserve">7, OBSERVACIONES AVANCE TRIMESTRE 2 DE </t>
    </r>
    <r>
      <rPr>
        <b/>
        <u/>
        <sz val="10"/>
        <rFont val="Arial"/>
        <family val="2"/>
      </rPr>
      <t>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</si>
</sst>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 #,##0.00_);_(&quot;$&quot;\ * \(#,##0.00\);_(&quot;$&quot;\ * &quot;-&quot;??_);_(@_)"/>
    <numFmt numFmtId="43" formatCode="_(* #,##0.00_);_(* \(#,##0.00\);_(* &quot;-&quot;??_);_(@_)"/>
    <numFmt numFmtId="164" formatCode="_-* #,##0.00\ &quot;€&quot;_-;\-* #,##0.00\ &quot;€&quot;_-;_-* &quot;-&quot;??\ &quot;€&quot;_-;_-@_-"/>
    <numFmt numFmtId="165" formatCode="_-* #,##0.00\ _€_-;\-* #,##0.00\ _€_-;_-* &quot;-&quot;??\ _€_-;_-@_-"/>
    <numFmt numFmtId="166" formatCode="_ &quot;$&quot;\ * #,##0.00_ ;_ &quot;$&quot;\ * \-#,##0.00_ ;_ &quot;$&quot;\ * &quot;-&quot;??_ ;_ @_ "/>
    <numFmt numFmtId="167" formatCode="_ * #,##0.00_ ;_ * \-#,##0.00_ ;_ * &quot;-&quot;??_ ;_ @_ "/>
    <numFmt numFmtId="169" formatCode="_ * #,##0_ ;_ * \-#,##0_ ;_ * &quot;-&quot;??_ ;_ @_ "/>
    <numFmt numFmtId="170" formatCode="_(&quot;$&quot;* #,##0.00_);_(&quot;$&quot;* \(#,##0.00\);_(&quot;$&quot;* &quot;-&quot;??_);_(@_)"/>
    <numFmt numFmtId="172" formatCode="_-* #,##0\ _€_-;\-* #,##0\ _€_-;_-* &quot;-&quot;??\ _€_-;_-@_-"/>
    <numFmt numFmtId="174" formatCode="0.0%"/>
    <numFmt numFmtId="175" formatCode="_-* #,##0\ &quot;€&quot;_-;\-* #,##0\ &quot;€&quot;_-;_-* &quot;-&quot;??\ &quot;€&quot;_-;_-@_-"/>
  </numFmts>
  <fonts count="34" x14ac:knownFonts="1">
    <font>
      <sz val="11"/>
      <color theme="1"/>
      <name val="Calibri"/>
      <family val="2"/>
      <scheme val="minor"/>
    </font>
    <font>
      <sz val="11"/>
      <color indexed="8"/>
      <name val="Calibri"/>
      <family val="2"/>
    </font>
    <font>
      <b/>
      <sz val="10"/>
      <name val="Arial"/>
      <family val="2"/>
    </font>
    <font>
      <sz val="11"/>
      <name val="Arial"/>
      <family val="2"/>
    </font>
    <font>
      <sz val="10"/>
      <name val="Arial"/>
      <family val="2"/>
    </font>
    <font>
      <sz val="12"/>
      <name val="Arial"/>
      <family val="2"/>
    </font>
    <font>
      <sz val="11"/>
      <color indexed="8"/>
      <name val="Calibri"/>
      <family val="2"/>
    </font>
    <font>
      <sz val="12"/>
      <color indexed="8"/>
      <name val="Arial"/>
      <family val="2"/>
    </font>
    <font>
      <sz val="8"/>
      <name val="Calibri"/>
      <family val="2"/>
    </font>
    <font>
      <sz val="10"/>
      <name val="Arial"/>
      <family val="2"/>
    </font>
    <font>
      <b/>
      <sz val="14"/>
      <name val="Arial"/>
      <family val="2"/>
    </font>
    <font>
      <b/>
      <sz val="12"/>
      <name val="Arial"/>
      <family val="2"/>
    </font>
    <font>
      <sz val="8"/>
      <name val="Arial"/>
      <family val="2"/>
    </font>
    <font>
      <sz val="10"/>
      <name val="Arial"/>
      <family val="2"/>
    </font>
    <font>
      <b/>
      <sz val="8"/>
      <name val="Arial"/>
      <family val="2"/>
    </font>
    <font>
      <sz val="7"/>
      <name val="Arial"/>
      <family val="2"/>
    </font>
    <font>
      <sz val="9"/>
      <name val="Arial"/>
      <family val="2"/>
    </font>
    <font>
      <b/>
      <sz val="9"/>
      <name val="Arial"/>
      <family val="2"/>
    </font>
    <font>
      <b/>
      <sz val="12"/>
      <name val="Tahoma"/>
      <family val="2"/>
    </font>
    <font>
      <b/>
      <sz val="18"/>
      <name val="Arial"/>
      <family val="2"/>
    </font>
    <font>
      <sz val="11"/>
      <color theme="1"/>
      <name val="Calibri"/>
      <family val="2"/>
      <scheme val="minor"/>
    </font>
    <font>
      <sz val="9"/>
      <name val="Calibri"/>
      <family val="2"/>
      <scheme val="minor"/>
    </font>
    <font>
      <sz val="14"/>
      <name val="Calibri"/>
      <family val="2"/>
    </font>
    <font>
      <sz val="11"/>
      <color theme="1"/>
      <name val="Arial Narrow"/>
      <family val="2"/>
    </font>
    <font>
      <sz val="12"/>
      <color theme="1"/>
      <name val="Arial"/>
      <family val="2"/>
    </font>
    <font>
      <sz val="10"/>
      <color theme="1"/>
      <name val="Arial"/>
      <family val="2"/>
    </font>
    <font>
      <b/>
      <u/>
      <sz val="10"/>
      <name val="Arial"/>
      <family val="2"/>
    </font>
    <font>
      <sz val="11"/>
      <name val="Calibri"/>
      <family val="2"/>
      <scheme val="minor"/>
    </font>
    <font>
      <sz val="9"/>
      <color theme="1"/>
      <name val="Arial"/>
      <family val="2"/>
    </font>
    <font>
      <b/>
      <sz val="7"/>
      <name val="Arial"/>
      <family val="2"/>
    </font>
    <font>
      <u/>
      <sz val="11"/>
      <color theme="10"/>
      <name val="Calibri"/>
      <family val="2"/>
      <scheme val="minor"/>
    </font>
    <font>
      <sz val="12"/>
      <color rgb="FF000000"/>
      <name val="Arial"/>
      <family val="2"/>
    </font>
    <font>
      <u/>
      <sz val="12"/>
      <color theme="10"/>
      <name val="Calibri"/>
      <family val="2"/>
      <scheme val="minor"/>
    </font>
    <font>
      <sz val="11"/>
      <color theme="1"/>
      <name val="Arial"/>
      <family val="2"/>
    </font>
  </fonts>
  <fills count="11">
    <fill>
      <patternFill patternType="none"/>
    </fill>
    <fill>
      <patternFill patternType="gray125"/>
    </fill>
    <fill>
      <patternFill patternType="solid">
        <fgColor indexed="9"/>
        <bgColor indexed="64"/>
      </patternFill>
    </fill>
    <fill>
      <patternFill patternType="solid">
        <fgColor indexed="65"/>
        <bgColor indexed="64"/>
      </patternFill>
    </fill>
    <fill>
      <patternFill patternType="solid">
        <fgColor theme="0"/>
        <bgColor indexed="64"/>
      </patternFill>
    </fill>
    <fill>
      <patternFill patternType="solid">
        <fgColor rgb="FF7BB8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9CD35F"/>
        <bgColor indexed="64"/>
      </patternFill>
    </fill>
    <fill>
      <patternFill patternType="solid">
        <fgColor rgb="FF76B531"/>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theme="1"/>
      </top>
      <bottom style="medium">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theme="1"/>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top style="medium">
        <color indexed="64"/>
      </top>
      <bottom/>
      <diagonal/>
    </border>
    <border>
      <left style="medium">
        <color indexed="64"/>
      </left>
      <right/>
      <top/>
      <bottom style="thin">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rgb="FF000000"/>
      </left>
      <right style="medium">
        <color rgb="FF000000"/>
      </right>
      <top style="medium">
        <color rgb="FF000000"/>
      </top>
      <bottom style="medium">
        <color rgb="FF000000"/>
      </bottom>
      <diagonal/>
    </border>
    <border>
      <left style="medium">
        <color rgb="FFCCCCCC"/>
      </left>
      <right style="medium">
        <color rgb="FF000000"/>
      </right>
      <top style="medium">
        <color rgb="FF000000"/>
      </top>
      <bottom style="medium">
        <color rgb="FF000000"/>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rgb="FF000000"/>
      </left>
      <right style="medium">
        <color rgb="FF000000"/>
      </right>
      <top style="thin">
        <color rgb="FF000000"/>
      </top>
      <bottom/>
      <diagonal/>
    </border>
    <border>
      <left style="medium">
        <color rgb="FF000000"/>
      </left>
      <right style="medium">
        <color rgb="FF000000"/>
      </right>
      <top/>
      <bottom style="thin">
        <color rgb="FF000000"/>
      </bottom>
      <diagonal/>
    </border>
  </borders>
  <cellStyleXfs count="26">
    <xf numFmtId="0" fontId="0" fillId="0" borderId="0"/>
    <xf numFmtId="167" fontId="9" fillId="0" borderId="0" applyFont="0" applyFill="0" applyBorder="0" applyAlignment="0" applyProtection="0"/>
    <xf numFmtId="167" fontId="4" fillId="0" borderId="0" applyFont="0" applyFill="0" applyBorder="0" applyAlignment="0" applyProtection="0"/>
    <xf numFmtId="165" fontId="6" fillId="0" borderId="0" applyFont="0" applyFill="0" applyBorder="0" applyAlignment="0" applyProtection="0"/>
    <xf numFmtId="43" fontId="20" fillId="0" borderId="0" applyFont="0" applyFill="0" applyBorder="0" applyAlignment="0" applyProtection="0"/>
    <xf numFmtId="165" fontId="1" fillId="0" borderId="0" applyFont="0" applyFill="0" applyBorder="0" applyAlignment="0" applyProtection="0"/>
    <xf numFmtId="43" fontId="1" fillId="0" borderId="0" applyFont="0" applyFill="0" applyBorder="0" applyAlignment="0" applyProtection="0"/>
    <xf numFmtId="164" fontId="4" fillId="0" borderId="0" applyFont="0" applyFill="0" applyBorder="0" applyAlignment="0" applyProtection="0"/>
    <xf numFmtId="165"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6" fontId="4" fillId="0" borderId="0" applyFont="0" applyFill="0" applyBorder="0" applyAlignment="0" applyProtection="0"/>
    <xf numFmtId="169" fontId="4" fillId="0" borderId="0" applyFont="0" applyFill="0" applyBorder="0" applyAlignment="0" applyProtection="0"/>
    <xf numFmtId="44" fontId="20" fillId="0" borderId="0" applyFont="0" applyFill="0" applyBorder="0" applyAlignment="0" applyProtection="0"/>
    <xf numFmtId="170" fontId="13" fillId="0" borderId="0" applyFont="0" applyFill="0" applyBorder="0" applyAlignment="0" applyProtection="0"/>
    <xf numFmtId="164" fontId="1" fillId="0" borderId="0" applyFont="0" applyFill="0" applyBorder="0" applyAlignment="0" applyProtection="0"/>
    <xf numFmtId="0" fontId="4" fillId="0" borderId="0"/>
    <xf numFmtId="0" fontId="4" fillId="0" borderId="0"/>
    <xf numFmtId="0" fontId="13" fillId="0" borderId="0"/>
    <xf numFmtId="0" fontId="4" fillId="0" borderId="0"/>
    <xf numFmtId="0" fontId="4" fillId="0" borderId="0"/>
    <xf numFmtId="9" fontId="6"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0" fontId="30" fillId="0" borderId="0" applyNumberFormat="0" applyFill="0" applyBorder="0" applyAlignment="0" applyProtection="0"/>
    <xf numFmtId="9" fontId="1" fillId="0" borderId="0" applyFont="0" applyFill="0" applyBorder="0" applyAlignment="0" applyProtection="0"/>
  </cellStyleXfs>
  <cellXfs count="329">
    <xf numFmtId="0" fontId="0" fillId="0" borderId="0" xfId="0"/>
    <xf numFmtId="0" fontId="0" fillId="0" borderId="0" xfId="0" applyFill="1"/>
    <xf numFmtId="0" fontId="5" fillId="0" borderId="0" xfId="16" applyFont="1" applyBorder="1" applyAlignment="1">
      <alignment vertical="center"/>
    </xf>
    <xf numFmtId="0" fontId="7" fillId="0" borderId="0" xfId="0" applyFont="1"/>
    <xf numFmtId="0" fontId="0" fillId="4" borderId="0" xfId="0" applyFill="1"/>
    <xf numFmtId="0" fontId="0" fillId="0" borderId="0" xfId="0" applyFill="1" applyAlignment="1">
      <alignment horizontal="center" vertical="center"/>
    </xf>
    <xf numFmtId="0" fontId="4" fillId="0" borderId="0" xfId="0" applyFont="1" applyFill="1"/>
    <xf numFmtId="0" fontId="5" fillId="0" borderId="0" xfId="0" applyFont="1" applyFill="1" applyAlignment="1">
      <alignment horizontal="center"/>
    </xf>
    <xf numFmtId="0" fontId="4" fillId="0" borderId="0" xfId="16" applyAlignment="1">
      <alignment vertical="center"/>
    </xf>
    <xf numFmtId="10" fontId="4" fillId="0" borderId="0" xfId="16" applyNumberFormat="1" applyAlignment="1">
      <alignment vertical="center"/>
    </xf>
    <xf numFmtId="0" fontId="4" fillId="0" borderId="0" xfId="16" applyBorder="1" applyAlignment="1">
      <alignment vertical="center"/>
    </xf>
    <xf numFmtId="0" fontId="2" fillId="0" borderId="0" xfId="16" applyFont="1" applyAlignment="1">
      <alignment vertical="center"/>
    </xf>
    <xf numFmtId="0" fontId="4" fillId="2" borderId="0" xfId="16" applyFill="1" applyBorder="1" applyAlignment="1">
      <alignment vertical="center"/>
    </xf>
    <xf numFmtId="0" fontId="4" fillId="2" borderId="0" xfId="16" applyFill="1" applyAlignment="1">
      <alignment vertical="center"/>
    </xf>
    <xf numFmtId="10" fontId="4" fillId="2" borderId="0" xfId="16" applyNumberFormat="1" applyFill="1" applyAlignment="1">
      <alignment vertical="center"/>
    </xf>
    <xf numFmtId="0" fontId="0" fillId="4" borderId="0" xfId="0" applyFill="1" applyAlignment="1">
      <alignment horizontal="center"/>
    </xf>
    <xf numFmtId="0" fontId="0" fillId="0" borderId="0" xfId="0" applyFill="1" applyAlignment="1">
      <alignment horizontal="center"/>
    </xf>
    <xf numFmtId="0" fontId="4" fillId="0" borderId="0" xfId="16" applyFill="1" applyAlignment="1">
      <alignment horizontal="left" vertical="center"/>
    </xf>
    <xf numFmtId="0" fontId="4" fillId="2" borderId="0" xfId="16" applyFill="1" applyAlignment="1">
      <alignment horizontal="left" vertical="center"/>
    </xf>
    <xf numFmtId="0" fontId="4" fillId="0" borderId="0" xfId="16" applyAlignment="1">
      <alignment horizontal="left" vertical="center"/>
    </xf>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12" fillId="0" borderId="0" xfId="0" applyFont="1" applyFill="1"/>
    <xf numFmtId="172" fontId="0" fillId="0" borderId="0" xfId="0" applyNumberFormat="1" applyFill="1" applyAlignment="1">
      <alignment horizontal="center"/>
    </xf>
    <xf numFmtId="0" fontId="0" fillId="0" borderId="0" xfId="0" applyFill="1" applyAlignment="1">
      <alignment horizontal="center"/>
    </xf>
    <xf numFmtId="0" fontId="0" fillId="0" borderId="0" xfId="0" applyFill="1" applyAlignment="1">
      <alignment horizontal="center"/>
    </xf>
    <xf numFmtId="3" fontId="16" fillId="4" borderId="5" xfId="10" applyNumberFormat="1" applyFont="1" applyFill="1" applyBorder="1" applyAlignment="1">
      <alignment horizontal="center" vertical="center" wrapText="1"/>
    </xf>
    <xf numFmtId="0" fontId="2" fillId="5" borderId="1" xfId="16" applyFont="1" applyFill="1" applyBorder="1" applyAlignment="1">
      <alignment horizontal="left" vertical="center" wrapText="1"/>
    </xf>
    <xf numFmtId="0" fontId="23" fillId="0" borderId="0" xfId="0" applyFont="1" applyFill="1" applyAlignment="1">
      <alignment horizontal="center" vertical="center"/>
    </xf>
    <xf numFmtId="0" fontId="5" fillId="4" borderId="24" xfId="0" applyFont="1" applyFill="1" applyBorder="1" applyAlignment="1">
      <alignment vertical="top" wrapText="1"/>
    </xf>
    <xf numFmtId="0" fontId="5" fillId="4" borderId="0" xfId="0" applyFont="1" applyFill="1" applyBorder="1" applyAlignment="1">
      <alignment vertical="top" wrapText="1"/>
    </xf>
    <xf numFmtId="0" fontId="5" fillId="4" borderId="0" xfId="0" applyFont="1" applyFill="1" applyBorder="1" applyAlignment="1">
      <alignment horizontal="center" vertical="center" wrapText="1"/>
    </xf>
    <xf numFmtId="0" fontId="24" fillId="4" borderId="24" xfId="0" applyFont="1" applyFill="1" applyBorder="1"/>
    <xf numFmtId="0" fontId="24" fillId="4" borderId="0" xfId="0" applyFont="1" applyFill="1" applyBorder="1"/>
    <xf numFmtId="0" fontId="24" fillId="4" borderId="0" xfId="0" applyFont="1" applyFill="1" applyBorder="1" applyAlignment="1">
      <alignment horizontal="center"/>
    </xf>
    <xf numFmtId="0" fontId="24" fillId="4" borderId="25" xfId="0" applyFont="1" applyFill="1" applyBorder="1"/>
    <xf numFmtId="0" fontId="15" fillId="6" borderId="1" xfId="0" applyFont="1" applyFill="1" applyBorder="1" applyAlignment="1" applyProtection="1">
      <alignment horizontal="left" vertical="center" wrapText="1"/>
      <protection locked="0"/>
    </xf>
    <xf numFmtId="0" fontId="15" fillId="6" borderId="4" xfId="0" applyFont="1" applyFill="1" applyBorder="1" applyAlignment="1" applyProtection="1">
      <alignment horizontal="left" vertical="center" wrapText="1"/>
      <protection locked="0"/>
    </xf>
    <xf numFmtId="0" fontId="15" fillId="6" borderId="5" xfId="0" applyFont="1" applyFill="1" applyBorder="1" applyAlignment="1" applyProtection="1">
      <alignment horizontal="left" vertical="center" wrapText="1"/>
      <protection locked="0"/>
    </xf>
    <xf numFmtId="3" fontId="17" fillId="3" borderId="4" xfId="0" applyNumberFormat="1" applyFont="1" applyFill="1" applyBorder="1" applyAlignment="1">
      <alignment horizontal="center" vertical="center" wrapText="1"/>
    </xf>
    <xf numFmtId="0" fontId="2" fillId="5" borderId="4" xfId="16" applyFont="1" applyFill="1" applyBorder="1" applyAlignment="1">
      <alignment horizontal="left" vertical="center" wrapText="1"/>
    </xf>
    <xf numFmtId="0" fontId="2" fillId="5" borderId="4" xfId="16" applyFont="1" applyFill="1" applyBorder="1" applyAlignment="1">
      <alignment horizontal="center" vertical="center" wrapText="1"/>
    </xf>
    <xf numFmtId="10" fontId="7" fillId="0" borderId="1" xfId="21" applyNumberFormat="1" applyFont="1" applyBorder="1" applyAlignment="1">
      <alignment vertical="center"/>
    </xf>
    <xf numFmtId="10" fontId="2" fillId="5" borderId="32" xfId="16" applyNumberFormat="1" applyFont="1" applyFill="1" applyBorder="1" applyAlignment="1">
      <alignment horizontal="center" vertical="center" wrapText="1"/>
    </xf>
    <xf numFmtId="0" fontId="5" fillId="6" borderId="2" xfId="0" applyFont="1" applyFill="1" applyBorder="1" applyAlignment="1">
      <alignment horizontal="center" vertical="center" wrapText="1"/>
    </xf>
    <xf numFmtId="172" fontId="7" fillId="0" borderId="1" xfId="3" applyNumberFormat="1" applyFont="1" applyBorder="1" applyAlignment="1">
      <alignment vertical="center"/>
    </xf>
    <xf numFmtId="172" fontId="7" fillId="0" borderId="1" xfId="3" applyNumberFormat="1" applyFont="1" applyBorder="1" applyAlignment="1">
      <alignment horizontal="left" vertical="center"/>
    </xf>
    <xf numFmtId="0" fontId="4" fillId="2" borderId="0" xfId="16" applyFont="1" applyFill="1" applyAlignment="1">
      <alignment vertical="center"/>
    </xf>
    <xf numFmtId="0" fontId="2" fillId="0" borderId="1" xfId="0" applyFont="1" applyBorder="1" applyAlignment="1" applyProtection="1">
      <alignment horizontal="center" vertical="center" wrapText="1"/>
      <protection locked="0"/>
    </xf>
    <xf numFmtId="0" fontId="4" fillId="0" borderId="0" xfId="16" applyFont="1" applyAlignment="1">
      <alignment vertical="center"/>
    </xf>
    <xf numFmtId="9" fontId="16" fillId="4" borderId="1" xfId="21" applyFont="1" applyFill="1" applyBorder="1" applyAlignment="1">
      <alignment horizontal="center" vertical="center" wrapText="1"/>
    </xf>
    <xf numFmtId="9" fontId="4" fillId="8" borderId="3" xfId="0" applyNumberFormat="1" applyFont="1" applyFill="1" applyBorder="1" applyAlignment="1">
      <alignment horizontal="center" vertical="center"/>
    </xf>
    <xf numFmtId="10" fontId="27" fillId="9" borderId="1" xfId="0" applyNumberFormat="1" applyFont="1" applyFill="1" applyBorder="1" applyAlignment="1" applyProtection="1">
      <alignment vertical="center"/>
      <protection locked="0"/>
    </xf>
    <xf numFmtId="9" fontId="4" fillId="0" borderId="1" xfId="0" applyNumberFormat="1" applyFont="1" applyFill="1" applyBorder="1" applyAlignment="1">
      <alignment horizontal="center" vertical="center"/>
    </xf>
    <xf numFmtId="174" fontId="27" fillId="5" borderId="1" xfId="0" applyNumberFormat="1" applyFont="1" applyFill="1" applyBorder="1" applyAlignment="1">
      <alignment vertical="center"/>
    </xf>
    <xf numFmtId="9" fontId="4" fillId="0" borderId="4" xfId="0" applyNumberFormat="1" applyFont="1" applyFill="1" applyBorder="1" applyAlignment="1">
      <alignment horizontal="center" vertical="center"/>
    </xf>
    <xf numFmtId="37" fontId="16" fillId="4" borderId="1" xfId="9" applyNumberFormat="1" applyFont="1" applyFill="1" applyBorder="1" applyAlignment="1">
      <alignment horizontal="center" vertical="center"/>
    </xf>
    <xf numFmtId="4" fontId="16" fillId="4" borderId="1" xfId="9" applyNumberFormat="1" applyFont="1" applyFill="1" applyBorder="1" applyAlignment="1">
      <alignment horizontal="center" vertical="center"/>
    </xf>
    <xf numFmtId="172" fontId="16" fillId="4" borderId="1" xfId="0" applyNumberFormat="1" applyFont="1" applyFill="1" applyBorder="1" applyAlignment="1">
      <alignment horizontal="center" vertical="center"/>
    </xf>
    <xf numFmtId="0" fontId="16" fillId="4" borderId="1" xfId="0" applyFont="1" applyFill="1" applyBorder="1" applyAlignment="1">
      <alignment horizontal="center" vertical="center"/>
    </xf>
    <xf numFmtId="37" fontId="16" fillId="4" borderId="4" xfId="9" applyNumberFormat="1" applyFont="1" applyFill="1" applyBorder="1" applyAlignment="1">
      <alignment horizontal="center" vertical="center"/>
    </xf>
    <xf numFmtId="3" fontId="16" fillId="0" borderId="5" xfId="0" applyNumberFormat="1" applyFont="1" applyFill="1" applyBorder="1" applyAlignment="1">
      <alignment horizontal="center" vertical="center" wrapText="1"/>
    </xf>
    <xf numFmtId="172" fontId="16" fillId="4" borderId="1" xfId="3" applyNumberFormat="1" applyFont="1" applyFill="1" applyBorder="1" applyAlignment="1">
      <alignment horizontal="center" vertical="center"/>
    </xf>
    <xf numFmtId="0" fontId="16" fillId="0" borderId="1" xfId="0" applyFont="1" applyFill="1" applyBorder="1" applyAlignment="1">
      <alignment horizontal="center" vertical="center"/>
    </xf>
    <xf numFmtId="0" fontId="16" fillId="0" borderId="5" xfId="0" applyFont="1" applyFill="1" applyBorder="1" applyAlignment="1">
      <alignment horizontal="center" vertical="center"/>
    </xf>
    <xf numFmtId="4" fontId="16" fillId="4" borderId="1" xfId="0" applyNumberFormat="1" applyFont="1" applyFill="1" applyBorder="1" applyAlignment="1">
      <alignment horizontal="center" vertical="center"/>
    </xf>
    <xf numFmtId="3" fontId="16" fillId="4" borderId="1" xfId="0" applyNumberFormat="1" applyFont="1" applyFill="1" applyBorder="1" applyAlignment="1">
      <alignment horizontal="center" vertical="center"/>
    </xf>
    <xf numFmtId="175" fontId="16" fillId="4" borderId="1" xfId="9" applyNumberFormat="1" applyFont="1" applyFill="1" applyBorder="1" applyAlignment="1">
      <alignment horizontal="center" vertical="center"/>
    </xf>
    <xf numFmtId="3" fontId="28" fillId="4" borderId="1" xfId="0" applyNumberFormat="1" applyFont="1" applyFill="1" applyBorder="1" applyAlignment="1">
      <alignment horizontal="center" vertical="center" wrapText="1"/>
    </xf>
    <xf numFmtId="3" fontId="28" fillId="7" borderId="1" xfId="10" applyNumberFormat="1" applyFont="1" applyFill="1" applyBorder="1" applyAlignment="1">
      <alignment horizontal="center" vertical="center" wrapText="1"/>
    </xf>
    <xf numFmtId="4" fontId="16" fillId="4" borderId="4" xfId="9" applyNumberFormat="1" applyFont="1" applyFill="1" applyBorder="1" applyAlignment="1">
      <alignment horizontal="center" vertical="center"/>
    </xf>
    <xf numFmtId="4" fontId="28" fillId="4" borderId="5" xfId="10" applyNumberFormat="1" applyFont="1" applyFill="1" applyBorder="1" applyAlignment="1">
      <alignment horizontal="center" vertical="center" wrapText="1"/>
    </xf>
    <xf numFmtId="3" fontId="28" fillId="0" borderId="1" xfId="0" applyNumberFormat="1" applyFont="1" applyBorder="1" applyAlignment="1">
      <alignment horizontal="center" vertical="center" wrapText="1"/>
    </xf>
    <xf numFmtId="3" fontId="0" fillId="0" borderId="0" xfId="0" applyNumberFormat="1" applyFill="1"/>
    <xf numFmtId="0" fontId="5" fillId="0" borderId="0" xfId="0" applyFont="1" applyFill="1" applyAlignment="1">
      <alignment horizontal="left"/>
    </xf>
    <xf numFmtId="3" fontId="5" fillId="0" borderId="0" xfId="0" applyNumberFormat="1" applyFont="1" applyFill="1" applyAlignment="1">
      <alignment horizontal="center"/>
    </xf>
    <xf numFmtId="37" fontId="16" fillId="4" borderId="1" xfId="10" applyNumberFormat="1" applyFont="1" applyFill="1" applyBorder="1" applyAlignment="1">
      <alignment horizontal="center" vertical="center"/>
    </xf>
    <xf numFmtId="172" fontId="16" fillId="4" borderId="1" xfId="5" applyNumberFormat="1" applyFont="1" applyFill="1" applyBorder="1" applyAlignment="1">
      <alignment horizontal="center" vertical="center"/>
    </xf>
    <xf numFmtId="175" fontId="16" fillId="4" borderId="1" xfId="10" applyNumberFormat="1" applyFont="1" applyFill="1" applyBorder="1" applyAlignment="1">
      <alignment horizontal="center" vertical="center"/>
    </xf>
    <xf numFmtId="37" fontId="16" fillId="4" borderId="1" xfId="10" applyNumberFormat="1" applyFont="1" applyFill="1" applyBorder="1" applyAlignment="1" applyProtection="1">
      <alignment horizontal="center" vertical="center"/>
      <protection locked="0"/>
    </xf>
    <xf numFmtId="0" fontId="16" fillId="4" borderId="1" xfId="0" applyFont="1" applyFill="1" applyBorder="1" applyAlignment="1" applyProtection="1">
      <alignment horizontal="center" vertical="center"/>
      <protection locked="0"/>
    </xf>
    <xf numFmtId="0" fontId="16" fillId="0" borderId="1" xfId="0" applyFont="1" applyFill="1" applyBorder="1" applyAlignment="1" applyProtection="1">
      <alignment horizontal="center" vertical="center"/>
      <protection locked="0"/>
    </xf>
    <xf numFmtId="0" fontId="16" fillId="0" borderId="5" xfId="0" applyFont="1" applyFill="1" applyBorder="1" applyAlignment="1" applyProtection="1">
      <alignment horizontal="center" vertical="center"/>
      <protection locked="0"/>
    </xf>
    <xf numFmtId="3" fontId="16" fillId="4" borderId="1" xfId="10" applyNumberFormat="1" applyFont="1" applyFill="1" applyBorder="1" applyAlignment="1" applyProtection="1">
      <alignment horizontal="center" vertical="center"/>
      <protection locked="0"/>
    </xf>
    <xf numFmtId="3" fontId="28" fillId="4" borderId="1" xfId="0" applyNumberFormat="1" applyFont="1" applyFill="1" applyBorder="1" applyAlignment="1" applyProtection="1">
      <alignment horizontal="center" vertical="center" wrapText="1"/>
      <protection locked="0"/>
    </xf>
    <xf numFmtId="9" fontId="16" fillId="4" borderId="1" xfId="21" applyFont="1" applyFill="1" applyBorder="1" applyAlignment="1" applyProtection="1">
      <alignment horizontal="center" vertical="center" wrapText="1"/>
      <protection locked="0"/>
    </xf>
    <xf numFmtId="172" fontId="28" fillId="0" borderId="1" xfId="5" applyNumberFormat="1" applyFont="1" applyFill="1" applyBorder="1" applyAlignment="1" applyProtection="1">
      <alignment horizontal="center" vertical="center"/>
      <protection locked="0"/>
    </xf>
    <xf numFmtId="0" fontId="7" fillId="0" borderId="1" xfId="0" applyFont="1" applyFill="1" applyBorder="1" applyAlignment="1">
      <alignment horizontal="center" vertical="center" wrapText="1"/>
    </xf>
    <xf numFmtId="9" fontId="16" fillId="4" borderId="5" xfId="21" applyFont="1" applyFill="1" applyBorder="1" applyAlignment="1">
      <alignment horizontal="center" vertical="center" wrapText="1"/>
    </xf>
    <xf numFmtId="172" fontId="28" fillId="0" borderId="1" xfId="5" applyNumberFormat="1" applyFont="1" applyFill="1" applyBorder="1" applyAlignment="1">
      <alignment horizontal="center" vertical="center"/>
    </xf>
    <xf numFmtId="0" fontId="28" fillId="0" borderId="1" xfId="0" applyFont="1" applyFill="1" applyBorder="1" applyAlignment="1" applyProtection="1">
      <alignment horizontal="center" vertical="center"/>
      <protection locked="0"/>
    </xf>
    <xf numFmtId="0" fontId="28" fillId="0" borderId="1" xfId="0" applyFont="1" applyFill="1" applyBorder="1" applyAlignment="1">
      <alignment horizontal="center" vertical="center"/>
    </xf>
    <xf numFmtId="172" fontId="16" fillId="4" borderId="1" xfId="5" applyNumberFormat="1" applyFont="1" applyFill="1" applyBorder="1" applyAlignment="1" applyProtection="1">
      <alignment horizontal="center" vertical="center"/>
      <protection locked="0"/>
    </xf>
    <xf numFmtId="9" fontId="16" fillId="4" borderId="1" xfId="21" applyFont="1" applyFill="1" applyBorder="1" applyAlignment="1">
      <alignment horizontal="center" vertical="center"/>
    </xf>
    <xf numFmtId="9" fontId="28" fillId="0" borderId="1" xfId="21" applyFont="1" applyFill="1" applyBorder="1" applyAlignment="1" applyProtection="1">
      <alignment horizontal="center" vertical="center" wrapText="1"/>
      <protection locked="0"/>
    </xf>
    <xf numFmtId="3" fontId="28" fillId="2" borderId="1" xfId="10" applyNumberFormat="1" applyFont="1" applyFill="1" applyBorder="1" applyAlignment="1">
      <alignment horizontal="center" vertical="center" wrapText="1"/>
    </xf>
    <xf numFmtId="3" fontId="28" fillId="0" borderId="1" xfId="0" applyNumberFormat="1" applyFont="1" applyFill="1" applyBorder="1" applyAlignment="1">
      <alignment horizontal="center" vertical="center"/>
    </xf>
    <xf numFmtId="3" fontId="16" fillId="4" borderId="1" xfId="9" applyNumberFormat="1" applyFont="1" applyFill="1" applyBorder="1" applyAlignment="1">
      <alignment horizontal="center" vertical="center"/>
    </xf>
    <xf numFmtId="3" fontId="16" fillId="4" borderId="1" xfId="10" applyNumberFormat="1" applyFont="1" applyFill="1" applyBorder="1" applyAlignment="1">
      <alignment horizontal="center" vertical="center"/>
    </xf>
    <xf numFmtId="3" fontId="28" fillId="0" borderId="1" xfId="5" applyNumberFormat="1" applyFont="1" applyFill="1" applyBorder="1" applyAlignment="1" applyProtection="1">
      <alignment horizontal="center" vertical="center"/>
      <protection locked="0"/>
    </xf>
    <xf numFmtId="9" fontId="16" fillId="4" borderId="5" xfId="21" applyFont="1" applyFill="1" applyBorder="1" applyAlignment="1">
      <alignment horizontal="center" vertical="center"/>
    </xf>
    <xf numFmtId="9" fontId="16" fillId="4" borderId="5" xfId="21" applyFont="1" applyFill="1" applyBorder="1" applyAlignment="1" applyProtection="1">
      <alignment horizontal="center" vertical="center" wrapText="1"/>
      <protection locked="0"/>
    </xf>
    <xf numFmtId="9" fontId="28" fillId="0" borderId="5" xfId="21" applyFont="1" applyFill="1" applyBorder="1" applyAlignment="1" applyProtection="1">
      <alignment horizontal="center" vertical="center" wrapText="1"/>
      <protection locked="0"/>
    </xf>
    <xf numFmtId="0" fontId="16" fillId="4" borderId="5" xfId="0" applyFont="1" applyFill="1" applyBorder="1" applyAlignment="1">
      <alignment horizontal="center" vertical="center"/>
    </xf>
    <xf numFmtId="3" fontId="28" fillId="0" borderId="5" xfId="10" applyNumberFormat="1" applyFont="1" applyFill="1" applyBorder="1" applyAlignment="1" applyProtection="1">
      <alignment horizontal="center" vertical="center" wrapText="1"/>
      <protection locked="0"/>
    </xf>
    <xf numFmtId="0" fontId="7" fillId="0" borderId="1" xfId="0" applyFont="1" applyFill="1" applyBorder="1" applyAlignment="1">
      <alignment horizontal="center" vertical="center"/>
    </xf>
    <xf numFmtId="0" fontId="5" fillId="6" borderId="4" xfId="0" applyFont="1" applyFill="1" applyBorder="1" applyAlignment="1">
      <alignment horizontal="center" vertical="center" wrapText="1"/>
    </xf>
    <xf numFmtId="0" fontId="14" fillId="5" borderId="2" xfId="16" applyFont="1" applyFill="1" applyBorder="1" applyAlignment="1">
      <alignment horizontal="center" vertical="center" textRotation="180" wrapText="1"/>
    </xf>
    <xf numFmtId="10" fontId="4" fillId="5" borderId="2" xfId="16" applyNumberFormat="1" applyFont="1" applyFill="1" applyBorder="1" applyAlignment="1">
      <alignment horizontal="center" vertical="center" wrapText="1"/>
    </xf>
    <xf numFmtId="9" fontId="16" fillId="4" borderId="37" xfId="21" applyFont="1" applyFill="1" applyBorder="1" applyAlignment="1" applyProtection="1">
      <alignment horizontal="center" vertical="center" wrapText="1"/>
      <protection locked="0"/>
    </xf>
    <xf numFmtId="9" fontId="28" fillId="0" borderId="37" xfId="21" applyFont="1" applyFill="1" applyBorder="1" applyAlignment="1" applyProtection="1">
      <alignment horizontal="center" vertical="center" wrapText="1"/>
      <protection locked="0"/>
    </xf>
    <xf numFmtId="3" fontId="16" fillId="4" borderId="5" xfId="0" applyNumberFormat="1" applyFont="1" applyFill="1" applyBorder="1" applyAlignment="1">
      <alignment horizontal="center" vertical="center" wrapText="1"/>
    </xf>
    <xf numFmtId="3" fontId="16" fillId="4" borderId="37" xfId="0" applyNumberFormat="1" applyFont="1" applyFill="1" applyBorder="1" applyAlignment="1">
      <alignment horizontal="center" vertical="center" wrapText="1"/>
    </xf>
    <xf numFmtId="9" fontId="7" fillId="0" borderId="1" xfId="21" applyFont="1" applyBorder="1" applyAlignment="1">
      <alignment horizontal="center" vertical="center"/>
    </xf>
    <xf numFmtId="9" fontId="7" fillId="4" borderId="1" xfId="21" applyFont="1" applyFill="1" applyBorder="1" applyAlignment="1">
      <alignment horizontal="center" vertical="center"/>
    </xf>
    <xf numFmtId="9" fontId="7" fillId="0" borderId="1" xfId="21" applyFont="1" applyBorder="1" applyAlignment="1" applyProtection="1">
      <alignment horizontal="center" vertical="center"/>
      <protection locked="0"/>
    </xf>
    <xf numFmtId="9" fontId="7" fillId="4" borderId="1" xfId="21" applyFont="1" applyFill="1" applyBorder="1" applyAlignment="1" applyProtection="1">
      <alignment horizontal="center" vertical="center"/>
      <protection locked="0"/>
    </xf>
    <xf numFmtId="4" fontId="16" fillId="4" borderId="1" xfId="10" applyNumberFormat="1" applyFont="1" applyFill="1" applyBorder="1" applyAlignment="1">
      <alignment horizontal="center" vertical="center"/>
    </xf>
    <xf numFmtId="0" fontId="5" fillId="6" borderId="2" xfId="0" applyFont="1" applyFill="1" applyBorder="1" applyAlignment="1">
      <alignment horizontal="center" vertical="center" wrapText="1"/>
    </xf>
    <xf numFmtId="172" fontId="28" fillId="0" borderId="8" xfId="5" applyNumberFormat="1" applyFont="1" applyFill="1" applyBorder="1" applyAlignment="1">
      <alignment horizontal="center" vertical="center"/>
    </xf>
    <xf numFmtId="0" fontId="28" fillId="0" borderId="8" xfId="0" applyFont="1" applyFill="1" applyBorder="1" applyAlignment="1">
      <alignment horizontal="center" vertical="center"/>
    </xf>
    <xf numFmtId="10" fontId="28" fillId="4" borderId="16" xfId="21" applyNumberFormat="1" applyFont="1" applyFill="1" applyBorder="1" applyAlignment="1">
      <alignment horizontal="center" vertical="center"/>
    </xf>
    <xf numFmtId="10" fontId="28" fillId="4" borderId="10" xfId="21" applyNumberFormat="1" applyFont="1" applyFill="1" applyBorder="1" applyAlignment="1">
      <alignment horizontal="center" vertical="center"/>
    </xf>
    <xf numFmtId="10" fontId="28" fillId="4" borderId="34" xfId="21" applyNumberFormat="1" applyFont="1" applyFill="1" applyBorder="1" applyAlignment="1">
      <alignment horizontal="center" vertical="center"/>
    </xf>
    <xf numFmtId="10" fontId="28" fillId="4" borderId="36" xfId="21" applyNumberFormat="1" applyFont="1" applyFill="1" applyBorder="1" applyAlignment="1">
      <alignment horizontal="center" vertical="center"/>
    </xf>
    <xf numFmtId="0" fontId="28" fillId="4" borderId="17" xfId="0" applyFont="1" applyFill="1" applyBorder="1" applyAlignment="1">
      <alignment horizontal="center" vertical="center"/>
    </xf>
    <xf numFmtId="0" fontId="28" fillId="4" borderId="11" xfId="0" applyFont="1" applyFill="1" applyBorder="1" applyAlignment="1">
      <alignment horizontal="center" vertical="center"/>
    </xf>
    <xf numFmtId="10" fontId="28" fillId="4" borderId="17" xfId="21" applyNumberFormat="1" applyFont="1" applyFill="1" applyBorder="1" applyAlignment="1">
      <alignment horizontal="center" vertical="center"/>
    </xf>
    <xf numFmtId="10" fontId="28" fillId="4" borderId="14" xfId="21" applyNumberFormat="1" applyFont="1" applyFill="1" applyBorder="1" applyAlignment="1">
      <alignment horizontal="center" vertical="center"/>
    </xf>
    <xf numFmtId="10" fontId="28" fillId="4" borderId="48" xfId="21" applyNumberFormat="1" applyFont="1" applyFill="1" applyBorder="1" applyAlignment="1">
      <alignment horizontal="center" vertical="center"/>
    </xf>
    <xf numFmtId="3" fontId="16" fillId="4" borderId="4" xfId="9" applyNumberFormat="1" applyFont="1" applyFill="1" applyBorder="1" applyAlignment="1">
      <alignment horizontal="center" vertical="center"/>
    </xf>
    <xf numFmtId="3" fontId="28" fillId="0" borderId="1" xfId="5" applyNumberFormat="1" applyFont="1" applyFill="1" applyBorder="1" applyAlignment="1">
      <alignment horizontal="center" vertical="center"/>
    </xf>
    <xf numFmtId="9" fontId="16" fillId="4" borderId="5" xfId="21" applyNumberFormat="1" applyFont="1" applyFill="1" applyBorder="1" applyAlignment="1">
      <alignment horizontal="center" vertical="center" wrapText="1"/>
    </xf>
    <xf numFmtId="10" fontId="28" fillId="4" borderId="5" xfId="21" applyNumberFormat="1" applyFont="1" applyFill="1" applyBorder="1" applyAlignment="1">
      <alignment horizontal="center" vertical="center" wrapText="1"/>
    </xf>
    <xf numFmtId="10" fontId="16" fillId="4" borderId="1" xfId="21" applyNumberFormat="1" applyFont="1" applyFill="1" applyBorder="1" applyAlignment="1">
      <alignment horizontal="center" vertical="center" wrapText="1"/>
    </xf>
    <xf numFmtId="10" fontId="28" fillId="0" borderId="43" xfId="21" applyNumberFormat="1" applyFont="1" applyFill="1" applyBorder="1" applyAlignment="1">
      <alignment horizontal="center" vertical="center" wrapText="1"/>
    </xf>
    <xf numFmtId="10" fontId="16" fillId="4" borderId="5" xfId="21" applyNumberFormat="1" applyFont="1" applyFill="1" applyBorder="1" applyAlignment="1">
      <alignment horizontal="center" vertical="center" wrapText="1"/>
    </xf>
    <xf numFmtId="10" fontId="28" fillId="8" borderId="16" xfId="21" applyNumberFormat="1" applyFont="1" applyFill="1" applyBorder="1" applyAlignment="1">
      <alignment horizontal="center" vertical="center"/>
    </xf>
    <xf numFmtId="10" fontId="28" fillId="8" borderId="10" xfId="21" applyNumberFormat="1" applyFont="1" applyFill="1" applyBorder="1" applyAlignment="1">
      <alignment horizontal="center" vertical="center"/>
    </xf>
    <xf numFmtId="10" fontId="28" fillId="8" borderId="34" xfId="21" applyNumberFormat="1" applyFont="1" applyFill="1" applyBorder="1" applyAlignment="1">
      <alignment horizontal="center" vertical="center"/>
    </xf>
    <xf numFmtId="10" fontId="28" fillId="8" borderId="36" xfId="21" applyNumberFormat="1" applyFont="1" applyFill="1" applyBorder="1" applyAlignment="1">
      <alignment horizontal="center" vertical="center"/>
    </xf>
    <xf numFmtId="0" fontId="28" fillId="8" borderId="17" xfId="0" applyFont="1" applyFill="1" applyBorder="1" applyAlignment="1">
      <alignment horizontal="center" vertical="center"/>
    </xf>
    <xf numFmtId="0" fontId="28" fillId="8" borderId="11" xfId="0" applyFont="1" applyFill="1" applyBorder="1" applyAlignment="1">
      <alignment horizontal="center" vertical="center"/>
    </xf>
    <xf numFmtId="10" fontId="28" fillId="8" borderId="17" xfId="21" applyNumberFormat="1" applyFont="1" applyFill="1" applyBorder="1" applyAlignment="1">
      <alignment horizontal="center" vertical="center"/>
    </xf>
    <xf numFmtId="10" fontId="28" fillId="8" borderId="14" xfId="21" applyNumberFormat="1" applyFont="1" applyFill="1" applyBorder="1" applyAlignment="1">
      <alignment horizontal="center" vertical="center"/>
    </xf>
    <xf numFmtId="10" fontId="28" fillId="8" borderId="48" xfId="21" applyNumberFormat="1" applyFont="1" applyFill="1" applyBorder="1" applyAlignment="1">
      <alignment horizontal="center" vertical="center"/>
    </xf>
    <xf numFmtId="10" fontId="7" fillId="4" borderId="1" xfId="21" applyNumberFormat="1" applyFont="1" applyFill="1" applyBorder="1" applyAlignment="1">
      <alignment horizontal="center" vertical="center"/>
    </xf>
    <xf numFmtId="9" fontId="28" fillId="0" borderId="47" xfId="21" applyFont="1" applyFill="1" applyBorder="1" applyAlignment="1">
      <alignment horizontal="center" vertical="center" wrapText="1"/>
    </xf>
    <xf numFmtId="4" fontId="16" fillId="4" borderId="4" xfId="10" applyNumberFormat="1" applyFont="1" applyFill="1" applyBorder="1" applyAlignment="1">
      <alignment horizontal="center" vertical="center"/>
    </xf>
    <xf numFmtId="9" fontId="7" fillId="0" borderId="1" xfId="21" applyFont="1" applyFill="1" applyBorder="1" applyAlignment="1">
      <alignment horizontal="center" vertical="center"/>
    </xf>
    <xf numFmtId="10" fontId="7" fillId="0" borderId="1" xfId="21" applyNumberFormat="1" applyFont="1" applyBorder="1" applyAlignment="1">
      <alignment horizontal="center" vertical="center"/>
    </xf>
    <xf numFmtId="0" fontId="31" fillId="0" borderId="51" xfId="0" applyFont="1" applyFill="1" applyBorder="1" applyAlignment="1">
      <alignment vertical="center" wrapText="1"/>
    </xf>
    <xf numFmtId="0" fontId="31" fillId="0" borderId="52" xfId="0" applyFont="1" applyFill="1" applyBorder="1" applyAlignment="1">
      <alignment horizontal="center" vertical="center" wrapText="1"/>
    </xf>
    <xf numFmtId="0" fontId="31" fillId="0" borderId="52" xfId="0" applyFont="1" applyFill="1" applyBorder="1" applyAlignment="1">
      <alignment vertical="center" wrapText="1"/>
    </xf>
    <xf numFmtId="0" fontId="32" fillId="0" borderId="52" xfId="24" applyFont="1" applyFill="1" applyBorder="1" applyAlignment="1">
      <alignment vertical="center" wrapText="1"/>
    </xf>
    <xf numFmtId="9" fontId="28" fillId="0" borderId="34" xfId="21" applyFont="1" applyFill="1" applyBorder="1" applyAlignment="1">
      <alignment horizontal="center" vertical="center" wrapText="1"/>
    </xf>
    <xf numFmtId="9" fontId="28" fillId="0" borderId="5" xfId="21" applyFont="1" applyFill="1" applyBorder="1" applyAlignment="1">
      <alignment horizontal="center" vertical="center"/>
    </xf>
    <xf numFmtId="9" fontId="2" fillId="5" borderId="35" xfId="25" applyFont="1" applyFill="1" applyBorder="1" applyAlignment="1">
      <alignment horizontal="center" vertical="center" wrapText="1"/>
    </xf>
    <xf numFmtId="10" fontId="27" fillId="9" borderId="49" xfId="0" applyNumberFormat="1" applyFont="1" applyFill="1" applyBorder="1" applyAlignment="1" applyProtection="1">
      <alignment vertical="center"/>
      <protection locked="0"/>
    </xf>
    <xf numFmtId="9" fontId="4" fillId="0" borderId="12" xfId="0" applyNumberFormat="1" applyFont="1" applyFill="1" applyBorder="1" applyAlignment="1">
      <alignment horizontal="center" vertical="center"/>
    </xf>
    <xf numFmtId="174" fontId="4" fillId="0" borderId="4" xfId="0" applyNumberFormat="1" applyFont="1" applyFill="1" applyBorder="1" applyAlignment="1">
      <alignment horizontal="center" vertical="center"/>
    </xf>
    <xf numFmtId="0" fontId="2" fillId="0" borderId="4" xfId="0" applyFont="1" applyBorder="1" applyAlignment="1" applyProtection="1">
      <alignment horizontal="center" vertical="center" wrapText="1"/>
      <protection locked="0"/>
    </xf>
    <xf numFmtId="174" fontId="27" fillId="5" borderId="49" xfId="0" applyNumberFormat="1" applyFont="1" applyFill="1" applyBorder="1" applyAlignment="1">
      <alignment vertical="center"/>
    </xf>
    <xf numFmtId="9" fontId="4" fillId="8" borderId="10" xfId="0" applyNumberFormat="1" applyFont="1" applyFill="1" applyBorder="1" applyAlignment="1">
      <alignment horizontal="center" vertical="center"/>
    </xf>
    <xf numFmtId="10" fontId="27" fillId="9" borderId="17" xfId="0" applyNumberFormat="1" applyFont="1" applyFill="1" applyBorder="1" applyAlignment="1" applyProtection="1">
      <alignment vertical="center"/>
      <protection locked="0"/>
    </xf>
    <xf numFmtId="9" fontId="4" fillId="0" borderId="11" xfId="0" applyNumberFormat="1" applyFont="1" applyFill="1" applyBorder="1" applyAlignment="1">
      <alignment horizontal="center" vertical="center"/>
    </xf>
    <xf numFmtId="174" fontId="4" fillId="0" borderId="1" xfId="0" applyNumberFormat="1" applyFont="1" applyFill="1" applyBorder="1" applyAlignment="1">
      <alignment horizontal="center" vertical="center"/>
    </xf>
    <xf numFmtId="0" fontId="2" fillId="0" borderId="1" xfId="0" applyFont="1" applyFill="1" applyBorder="1" applyAlignment="1" applyProtection="1">
      <alignment horizontal="center" vertical="center" wrapText="1"/>
      <protection locked="0"/>
    </xf>
    <xf numFmtId="10" fontId="27" fillId="9" borderId="7" xfId="0" applyNumberFormat="1" applyFont="1" applyFill="1" applyBorder="1" applyAlignment="1" applyProtection="1">
      <alignment vertical="center"/>
      <protection locked="0"/>
    </xf>
    <xf numFmtId="174" fontId="27" fillId="5" borderId="33" xfId="0" applyNumberFormat="1" applyFont="1" applyFill="1" applyBorder="1" applyAlignment="1">
      <alignment vertical="center"/>
    </xf>
    <xf numFmtId="10" fontId="27" fillId="9" borderId="38" xfId="0" applyNumberFormat="1" applyFont="1" applyFill="1" applyBorder="1" applyAlignment="1" applyProtection="1">
      <alignment vertical="center"/>
      <protection locked="0"/>
    </xf>
    <xf numFmtId="0" fontId="0" fillId="10" borderId="0" xfId="0" applyFill="1"/>
    <xf numFmtId="174" fontId="7" fillId="4" borderId="1" xfId="21" applyNumberFormat="1" applyFont="1" applyFill="1" applyBorder="1" applyAlignment="1">
      <alignment horizontal="center" vertical="center"/>
    </xf>
    <xf numFmtId="9" fontId="28" fillId="0" borderId="36" xfId="21" applyFont="1" applyFill="1" applyBorder="1" applyAlignment="1">
      <alignment horizontal="center" vertical="center" wrapText="1"/>
    </xf>
    <xf numFmtId="0" fontId="10" fillId="0" borderId="26" xfId="0" applyFont="1" applyFill="1" applyBorder="1" applyAlignment="1">
      <alignment horizontal="right"/>
    </xf>
    <xf numFmtId="0" fontId="10" fillId="0" borderId="27" xfId="0" applyFont="1" applyFill="1" applyBorder="1" applyAlignment="1">
      <alignment horizontal="right"/>
    </xf>
    <xf numFmtId="0" fontId="10" fillId="0" borderId="53" xfId="0" applyFont="1" applyFill="1" applyBorder="1" applyAlignment="1">
      <alignment horizontal="right"/>
    </xf>
    <xf numFmtId="0" fontId="5" fillId="4" borderId="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24" fillId="0" borderId="21" xfId="0" applyFont="1" applyFill="1" applyBorder="1" applyAlignment="1">
      <alignment horizontal="center"/>
    </xf>
    <xf numFmtId="0" fontId="24" fillId="0" borderId="22" xfId="0" applyFont="1" applyFill="1" applyBorder="1" applyAlignment="1">
      <alignment horizontal="center"/>
    </xf>
    <xf numFmtId="0" fontId="24" fillId="0" borderId="23" xfId="0" applyFont="1" applyFill="1" applyBorder="1" applyAlignment="1">
      <alignment horizontal="center"/>
    </xf>
    <xf numFmtId="0" fontId="24" fillId="0" borderId="24" xfId="0" applyFont="1" applyFill="1" applyBorder="1" applyAlignment="1">
      <alignment horizontal="center"/>
    </xf>
    <xf numFmtId="0" fontId="24" fillId="0" borderId="0" xfId="0" applyFont="1" applyFill="1" applyBorder="1" applyAlignment="1">
      <alignment horizontal="center"/>
    </xf>
    <xf numFmtId="0" fontId="24" fillId="0" borderId="9" xfId="0" applyFont="1" applyFill="1" applyBorder="1" applyAlignment="1">
      <alignment horizontal="center"/>
    </xf>
    <xf numFmtId="0" fontId="5" fillId="6" borderId="16"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10" fillId="6" borderId="17" xfId="0" applyFont="1" applyFill="1" applyBorder="1" applyAlignment="1">
      <alignment horizontal="center" vertical="center" wrapText="1"/>
    </xf>
    <xf numFmtId="0" fontId="10" fillId="6" borderId="18"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5" fillId="6" borderId="3" xfId="0" applyFont="1" applyFill="1" applyBorder="1" applyAlignment="1" applyProtection="1">
      <alignment horizontal="center" vertical="center" wrapText="1"/>
      <protection locked="0"/>
    </xf>
    <xf numFmtId="0" fontId="5" fillId="6" borderId="1" xfId="0" applyFont="1"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5" fillId="6" borderId="1" xfId="0" applyFont="1" applyFill="1" applyBorder="1" applyAlignment="1">
      <alignment horizontal="center" vertical="center"/>
    </xf>
    <xf numFmtId="0" fontId="5" fillId="6" borderId="1" xfId="0" applyFont="1" applyFill="1" applyBorder="1" applyAlignment="1">
      <alignment horizontal="left" vertical="center"/>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7" xfId="0" applyFont="1" applyFill="1" applyBorder="1" applyAlignment="1">
      <alignment horizontal="center" vertical="center" wrapText="1"/>
    </xf>
    <xf numFmtId="0" fontId="5" fillId="6" borderId="19" xfId="0" applyFont="1" applyFill="1" applyBorder="1" applyAlignment="1">
      <alignment horizontal="center" vertical="center" wrapText="1"/>
    </xf>
    <xf numFmtId="0" fontId="5" fillId="6" borderId="10" xfId="0" applyFont="1" applyFill="1" applyBorder="1" applyAlignment="1" applyProtection="1">
      <alignment horizontal="center" vertical="center" wrapText="1"/>
      <protection locked="0"/>
    </xf>
    <xf numFmtId="0" fontId="5" fillId="6" borderId="11" xfId="0" applyFont="1" applyFill="1" applyBorder="1" applyAlignment="1" applyProtection="1">
      <alignment horizontal="center" vertical="center" wrapText="1"/>
      <protection locked="0"/>
    </xf>
    <xf numFmtId="0" fontId="5" fillId="6" borderId="12" xfId="0" applyFont="1" applyFill="1" applyBorder="1" applyAlignment="1" applyProtection="1">
      <alignment horizontal="center" vertical="center" wrapText="1"/>
      <protection locked="0"/>
    </xf>
    <xf numFmtId="0" fontId="5" fillId="6" borderId="8" xfId="0" applyFont="1" applyFill="1" applyBorder="1" applyAlignment="1">
      <alignment horizontal="center" vertical="center"/>
    </xf>
    <xf numFmtId="0" fontId="5" fillId="6" borderId="6" xfId="0" applyFont="1" applyFill="1" applyBorder="1" applyAlignment="1">
      <alignment horizontal="center" vertical="center"/>
    </xf>
    <xf numFmtId="0" fontId="5" fillId="6" borderId="7" xfId="0" applyFont="1" applyFill="1" applyBorder="1" applyAlignment="1">
      <alignment horizontal="center" vertical="center"/>
    </xf>
    <xf numFmtId="10" fontId="21" fillId="10" borderId="46" xfId="21" applyNumberFormat="1" applyFont="1" applyFill="1" applyBorder="1" applyAlignment="1">
      <alignment horizontal="center" vertical="center"/>
    </xf>
    <xf numFmtId="10" fontId="21" fillId="10" borderId="23" xfId="21" applyNumberFormat="1" applyFont="1" applyFill="1" applyBorder="1" applyAlignment="1">
      <alignment horizontal="center" vertical="center"/>
    </xf>
    <xf numFmtId="10" fontId="21" fillId="10" borderId="44" xfId="21" applyNumberFormat="1" applyFont="1" applyFill="1" applyBorder="1" applyAlignment="1">
      <alignment horizontal="center" vertical="center"/>
    </xf>
    <xf numFmtId="10" fontId="21" fillId="10" borderId="9" xfId="21" applyNumberFormat="1" applyFont="1" applyFill="1" applyBorder="1" applyAlignment="1">
      <alignment horizontal="center" vertical="center"/>
    </xf>
    <xf numFmtId="10" fontId="21" fillId="10" borderId="37" xfId="21" applyNumberFormat="1" applyFont="1" applyFill="1" applyBorder="1" applyAlignment="1">
      <alignment horizontal="center" vertical="center"/>
    </xf>
    <xf numFmtId="10" fontId="21" fillId="10" borderId="49" xfId="21" applyNumberFormat="1" applyFont="1" applyFill="1" applyBorder="1" applyAlignment="1">
      <alignment horizontal="center" vertical="center"/>
    </xf>
    <xf numFmtId="0" fontId="18" fillId="0" borderId="0" xfId="0" applyFont="1" applyFill="1" applyBorder="1" applyAlignment="1">
      <alignment horizontal="right"/>
    </xf>
    <xf numFmtId="0" fontId="33" fillId="0" borderId="7" xfId="0" applyFont="1" applyFill="1" applyBorder="1" applyAlignment="1">
      <alignment horizontal="left" vertical="center" wrapText="1"/>
    </xf>
    <xf numFmtId="49" fontId="4" fillId="0" borderId="1" xfId="0" applyNumberFormat="1" applyFont="1" applyFill="1" applyBorder="1" applyAlignment="1">
      <alignment horizontal="center" vertical="center"/>
    </xf>
    <xf numFmtId="0" fontId="33"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49" fontId="4" fillId="0" borderId="50" xfId="0" applyNumberFormat="1" applyFont="1" applyFill="1" applyBorder="1" applyAlignment="1">
      <alignment horizontal="justify" vertical="center" wrapText="1"/>
    </xf>
    <xf numFmtId="49" fontId="4" fillId="0" borderId="9" xfId="0" applyNumberFormat="1" applyFont="1" applyFill="1" applyBorder="1" applyAlignment="1">
      <alignment horizontal="justify" vertical="center"/>
    </xf>
    <xf numFmtId="49" fontId="4" fillId="0" borderId="49" xfId="0" applyNumberFormat="1" applyFont="1" applyFill="1" applyBorder="1" applyAlignment="1">
      <alignment horizontal="justify" vertical="center"/>
    </xf>
    <xf numFmtId="49" fontId="4" fillId="0" borderId="2"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30" fillId="0" borderId="2" xfId="24" applyNumberFormat="1" applyFill="1" applyBorder="1" applyAlignment="1">
      <alignment horizontal="center" vertical="center" wrapText="1"/>
    </xf>
    <xf numFmtId="0" fontId="29" fillId="6" borderId="31" xfId="0" applyFont="1" applyFill="1" applyBorder="1" applyAlignment="1">
      <alignment horizontal="center" vertical="center" wrapText="1"/>
    </xf>
    <xf numFmtId="0" fontId="29" fillId="6" borderId="20" xfId="0" applyFont="1" applyFill="1" applyBorder="1" applyAlignment="1">
      <alignment horizontal="center" vertical="center" wrapText="1"/>
    </xf>
    <xf numFmtId="0" fontId="29" fillId="6" borderId="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4" xfId="0" applyFont="1" applyFill="1" applyBorder="1" applyAlignment="1">
      <alignment horizontal="center" vertical="center" wrapText="1"/>
    </xf>
    <xf numFmtId="0" fontId="5" fillId="6" borderId="4" xfId="0" applyFont="1" applyFill="1" applyBorder="1" applyAlignment="1">
      <alignment horizontal="center"/>
    </xf>
    <xf numFmtId="0" fontId="5" fillId="0" borderId="34"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11" fillId="0" borderId="1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0" borderId="18"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4" fillId="0" borderId="4" xfId="0" applyFont="1" applyFill="1" applyBorder="1" applyAlignment="1">
      <alignment horizontal="justify" vertical="center" wrapText="1"/>
    </xf>
    <xf numFmtId="0" fontId="3" fillId="6" borderId="21" xfId="0" applyFont="1" applyFill="1" applyBorder="1" applyAlignment="1" applyProtection="1">
      <alignment horizontal="center" vertical="center" wrapText="1"/>
      <protection locked="0"/>
    </xf>
    <xf numFmtId="0" fontId="3" fillId="6" borderId="22" xfId="0" applyFont="1" applyFill="1" applyBorder="1" applyAlignment="1" applyProtection="1">
      <alignment horizontal="center" vertical="center" wrapText="1"/>
      <protection locked="0"/>
    </xf>
    <xf numFmtId="0" fontId="3" fillId="6" borderId="0" xfId="0" applyFont="1" applyFill="1" applyBorder="1" applyAlignment="1" applyProtection="1">
      <alignment horizontal="center" vertical="center" wrapText="1"/>
      <protection locked="0"/>
    </xf>
    <xf numFmtId="0" fontId="3" fillId="6" borderId="9" xfId="0" applyFont="1" applyFill="1" applyBorder="1" applyAlignment="1" applyProtection="1">
      <alignment horizontal="center" vertical="center" wrapText="1"/>
      <protection locked="0"/>
    </xf>
    <xf numFmtId="0" fontId="3" fillId="6" borderId="24" xfId="0" applyFont="1" applyFill="1" applyBorder="1" applyAlignment="1" applyProtection="1">
      <alignment horizontal="center" vertical="center" wrapText="1"/>
      <protection locked="0"/>
    </xf>
    <xf numFmtId="0" fontId="3" fillId="6" borderId="26" xfId="0" applyFont="1" applyFill="1" applyBorder="1" applyAlignment="1" applyProtection="1">
      <alignment horizontal="center" vertical="center" wrapText="1"/>
      <protection locked="0"/>
    </xf>
    <xf numFmtId="0" fontId="3" fillId="6" borderId="27" xfId="0" applyFont="1" applyFill="1" applyBorder="1" applyAlignment="1" applyProtection="1">
      <alignment horizontal="center" vertical="center" wrapText="1"/>
      <protection locked="0"/>
    </xf>
    <xf numFmtId="0" fontId="3" fillId="6" borderId="28" xfId="0"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3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42"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0" fillId="0" borderId="16" xfId="0" applyFill="1" applyBorder="1" applyAlignment="1">
      <alignment horizontal="center"/>
    </xf>
    <xf numFmtId="0" fontId="0" fillId="0" borderId="3" xfId="0" applyFill="1" applyBorder="1" applyAlignment="1">
      <alignment horizontal="center"/>
    </xf>
    <xf numFmtId="0" fontId="0" fillId="0" borderId="17" xfId="0" applyFill="1" applyBorder="1" applyAlignment="1">
      <alignment horizontal="center"/>
    </xf>
    <xf numFmtId="0" fontId="0" fillId="0" borderId="1" xfId="0" applyFill="1" applyBorder="1" applyAlignment="1">
      <alignment horizontal="center"/>
    </xf>
    <xf numFmtId="0" fontId="0" fillId="0" borderId="18" xfId="0" applyFill="1" applyBorder="1" applyAlignment="1">
      <alignment horizontal="center"/>
    </xf>
    <xf numFmtId="0" fontId="0" fillId="0" borderId="4" xfId="0" applyFill="1" applyBorder="1" applyAlignment="1">
      <alignment horizontal="center"/>
    </xf>
    <xf numFmtId="0" fontId="2" fillId="2" borderId="22" xfId="16" applyFont="1" applyFill="1" applyBorder="1" applyAlignment="1">
      <alignment horizontal="right" vertical="center"/>
    </xf>
    <xf numFmtId="0" fontId="2" fillId="2" borderId="0" xfId="16" applyFont="1" applyFill="1" applyBorder="1" applyAlignment="1">
      <alignment horizontal="right" vertical="center"/>
    </xf>
    <xf numFmtId="0" fontId="4" fillId="0" borderId="57" xfId="0" applyFont="1" applyFill="1" applyBorder="1" applyAlignment="1">
      <alignment horizontal="justify" vertical="center" wrapText="1"/>
    </xf>
    <xf numFmtId="0" fontId="4" fillId="0" borderId="58" xfId="0" applyFont="1" applyFill="1" applyBorder="1" applyAlignment="1">
      <alignment horizontal="justify" vertical="center" wrapText="1"/>
    </xf>
    <xf numFmtId="174" fontId="2" fillId="0" borderId="1" xfId="23" applyNumberFormat="1" applyFont="1" applyFill="1" applyBorder="1" applyAlignment="1" applyProtection="1">
      <alignment horizontal="center" vertical="center" wrapText="1"/>
      <protection locked="0"/>
    </xf>
    <xf numFmtId="0" fontId="4" fillId="0" borderId="54" xfId="16" applyFont="1" applyFill="1" applyBorder="1" applyAlignment="1">
      <alignment horizontal="justify" vertical="center" wrapText="1"/>
    </xf>
    <xf numFmtId="0" fontId="4" fillId="0" borderId="1"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wrapText="1"/>
      <protection locked="0"/>
    </xf>
    <xf numFmtId="10" fontId="2" fillId="0" borderId="1" xfId="0" applyNumberFormat="1" applyFont="1" applyFill="1" applyBorder="1" applyAlignment="1" applyProtection="1">
      <alignment horizontal="center" vertical="center" wrapText="1"/>
      <protection locked="0"/>
    </xf>
    <xf numFmtId="0" fontId="4" fillId="0" borderId="17" xfId="0" applyFont="1" applyFill="1" applyBorder="1" applyAlignment="1">
      <alignment horizontal="center" vertical="center" wrapText="1"/>
    </xf>
    <xf numFmtId="174" fontId="2" fillId="0" borderId="2" xfId="23" applyNumberFormat="1" applyFont="1" applyFill="1" applyBorder="1" applyAlignment="1" applyProtection="1">
      <alignment horizontal="center" vertical="center" wrapText="1"/>
      <protection locked="0"/>
    </xf>
    <xf numFmtId="174" fontId="2" fillId="0" borderId="5" xfId="23" applyNumberFormat="1" applyFont="1" applyFill="1" applyBorder="1" applyAlignment="1" applyProtection="1">
      <alignment horizontal="center" vertical="center" wrapText="1"/>
      <protection locked="0"/>
    </xf>
    <xf numFmtId="10" fontId="2" fillId="0" borderId="2" xfId="0" applyNumberFormat="1" applyFont="1" applyFill="1" applyBorder="1" applyAlignment="1" applyProtection="1">
      <alignment horizontal="center" vertical="center" wrapText="1"/>
      <protection locked="0"/>
    </xf>
    <xf numFmtId="10" fontId="2" fillId="0" borderId="5" xfId="0" applyNumberFormat="1" applyFont="1" applyFill="1" applyBorder="1" applyAlignment="1" applyProtection="1">
      <alignment horizontal="center" vertical="center" wrapText="1"/>
      <protection locked="0"/>
    </xf>
    <xf numFmtId="0" fontId="4" fillId="0" borderId="1" xfId="16" applyFont="1" applyFill="1" applyBorder="1" applyAlignment="1">
      <alignment horizontal="center" vertical="center" wrapText="1"/>
    </xf>
    <xf numFmtId="0" fontId="4" fillId="0" borderId="24" xfId="16" applyFont="1" applyFill="1" applyBorder="1" applyAlignment="1">
      <alignment horizontal="center" vertical="center" wrapText="1"/>
    </xf>
    <xf numFmtId="0" fontId="4" fillId="0" borderId="26" xfId="16" applyFont="1" applyFill="1" applyBorder="1" applyAlignment="1">
      <alignment horizontal="center" vertical="center" wrapText="1"/>
    </xf>
    <xf numFmtId="0" fontId="25" fillId="0" borderId="21" xfId="0" applyFont="1" applyBorder="1" applyAlignment="1">
      <alignment horizontal="center" vertical="center" wrapText="1"/>
    </xf>
    <xf numFmtId="0" fontId="25" fillId="0" borderId="26" xfId="0" applyFont="1" applyBorder="1" applyAlignment="1">
      <alignment horizontal="center" vertical="center" wrapText="1"/>
    </xf>
    <xf numFmtId="0" fontId="2" fillId="5" borderId="13" xfId="16" applyFont="1" applyFill="1" applyBorder="1" applyAlignment="1">
      <alignment horizontal="center" vertical="center" wrapText="1"/>
    </xf>
    <xf numFmtId="0" fontId="2" fillId="5" borderId="34" xfId="16" applyFont="1" applyFill="1" applyBorder="1" applyAlignment="1">
      <alignment horizontal="center" vertical="center" wrapText="1"/>
    </xf>
    <xf numFmtId="0" fontId="4" fillId="0" borderId="56" xfId="16" applyFont="1" applyFill="1" applyBorder="1" applyAlignment="1">
      <alignment horizontal="center" vertical="center" wrapText="1"/>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10" fontId="2" fillId="0" borderId="31" xfId="0" applyNumberFormat="1" applyFont="1" applyFill="1" applyBorder="1" applyAlignment="1" applyProtection="1">
      <alignment horizontal="center" vertical="center" wrapText="1"/>
      <protection locked="0"/>
    </xf>
    <xf numFmtId="10" fontId="2" fillId="0" borderId="20" xfId="0" applyNumberFormat="1" applyFont="1" applyFill="1" applyBorder="1" applyAlignment="1" applyProtection="1">
      <alignment horizontal="center" vertical="center" wrapText="1"/>
      <protection locked="0"/>
    </xf>
    <xf numFmtId="0" fontId="4" fillId="0" borderId="3" xfId="16" applyFont="1" applyFill="1" applyBorder="1" applyAlignment="1">
      <alignment horizontal="center" vertical="center" wrapText="1"/>
    </xf>
    <xf numFmtId="0" fontId="2" fillId="5" borderId="3" xfId="16" applyFont="1" applyFill="1" applyBorder="1" applyAlignment="1">
      <alignment horizontal="center" vertical="center" wrapText="1"/>
    </xf>
    <xf numFmtId="0" fontId="2" fillId="5" borderId="2" xfId="16" applyFont="1" applyFill="1" applyBorder="1" applyAlignment="1">
      <alignment horizontal="center" vertical="center" wrapText="1"/>
    </xf>
    <xf numFmtId="174" fontId="2" fillId="0" borderId="31" xfId="23" applyNumberFormat="1" applyFont="1" applyFill="1" applyBorder="1" applyAlignment="1" applyProtection="1">
      <alignment horizontal="center" vertical="center" wrapText="1"/>
      <protection locked="0"/>
    </xf>
    <xf numFmtId="174" fontId="2" fillId="0" borderId="20" xfId="23" applyNumberFormat="1" applyFont="1" applyFill="1" applyBorder="1" applyAlignment="1" applyProtection="1">
      <alignment horizontal="center" vertical="center" wrapText="1"/>
      <protection locked="0"/>
    </xf>
    <xf numFmtId="0" fontId="4" fillId="0" borderId="55" xfId="16" applyFont="1" applyFill="1" applyBorder="1" applyAlignment="1">
      <alignment horizontal="left" vertical="top" wrapText="1"/>
    </xf>
    <xf numFmtId="0" fontId="4" fillId="0" borderId="54" xfId="16" applyFont="1" applyFill="1" applyBorder="1" applyAlignment="1">
      <alignment horizontal="left" vertical="top" wrapText="1"/>
    </xf>
    <xf numFmtId="0" fontId="14" fillId="5" borderId="15" xfId="16" applyFont="1" applyFill="1" applyBorder="1" applyAlignment="1">
      <alignment horizontal="center" vertical="center" wrapText="1"/>
    </xf>
    <xf numFmtId="0" fontId="14" fillId="5" borderId="33" xfId="16" applyFont="1" applyFill="1" applyBorder="1" applyAlignment="1">
      <alignment horizontal="center" vertical="center" wrapText="1"/>
    </xf>
    <xf numFmtId="0" fontId="4" fillId="0" borderId="3" xfId="0" applyFont="1" applyBorder="1" applyAlignment="1" applyProtection="1">
      <alignment horizontal="center" vertical="center" wrapText="1"/>
      <protection locked="0"/>
    </xf>
    <xf numFmtId="0" fontId="2" fillId="5" borderId="10" xfId="16" applyFont="1" applyFill="1" applyBorder="1" applyAlignment="1">
      <alignment horizontal="center" vertical="center" wrapText="1"/>
    </xf>
    <xf numFmtId="0" fontId="2" fillId="5" borderId="45" xfId="16" applyFont="1" applyFill="1" applyBorder="1" applyAlignment="1">
      <alignment horizontal="center" vertical="center" wrapText="1"/>
    </xf>
    <xf numFmtId="0" fontId="2" fillId="5" borderId="31" xfId="16" applyFont="1" applyFill="1" applyBorder="1" applyAlignment="1">
      <alignment horizontal="center" vertical="center" wrapText="1"/>
    </xf>
    <xf numFmtId="0" fontId="2" fillId="5" borderId="20" xfId="16" applyFont="1" applyFill="1" applyBorder="1" applyAlignment="1">
      <alignment horizontal="center" vertical="center" wrapText="1"/>
    </xf>
    <xf numFmtId="0" fontId="2" fillId="0" borderId="3" xfId="0" applyFont="1" applyBorder="1" applyAlignment="1" applyProtection="1">
      <alignment horizontal="center" vertical="center" wrapText="1"/>
      <protection locked="0"/>
    </xf>
    <xf numFmtId="0" fontId="4" fillId="0" borderId="16" xfId="16" applyBorder="1"/>
    <xf numFmtId="0" fontId="4" fillId="0" borderId="3" xfId="16" applyBorder="1"/>
    <xf numFmtId="0" fontId="4" fillId="0" borderId="17" xfId="16" applyBorder="1"/>
    <xf numFmtId="0" fontId="4" fillId="0" borderId="1" xfId="16" applyBorder="1"/>
    <xf numFmtId="0" fontId="4" fillId="0" borderId="18" xfId="16" applyBorder="1"/>
    <xf numFmtId="0" fontId="4" fillId="0" borderId="4" xfId="16" applyBorder="1"/>
    <xf numFmtId="0" fontId="19" fillId="5" borderId="3" xfId="0" applyFont="1" applyFill="1" applyBorder="1" applyAlignment="1">
      <alignment horizontal="center" vertical="center" wrapText="1"/>
    </xf>
    <xf numFmtId="0" fontId="19" fillId="5" borderId="10"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9" fillId="5" borderId="11"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2" fillId="5" borderId="11" xfId="0" applyFont="1" applyFill="1" applyBorder="1" applyAlignment="1">
      <alignment horizontal="center" vertical="center" wrapText="1"/>
    </xf>
    <xf numFmtId="0" fontId="22" fillId="5" borderId="4" xfId="0" applyFont="1" applyFill="1" applyBorder="1" applyAlignment="1">
      <alignment horizontal="center" vertical="center" wrapText="1"/>
    </xf>
    <xf numFmtId="0" fontId="22" fillId="5" borderId="12" xfId="0"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4" fillId="0" borderId="4" xfId="16" applyFont="1" applyFill="1" applyBorder="1" applyAlignment="1">
      <alignment horizontal="center" vertical="center" wrapText="1"/>
    </xf>
    <xf numFmtId="0" fontId="2" fillId="0" borderId="4" xfId="0" applyFont="1" applyBorder="1" applyAlignment="1" applyProtection="1">
      <alignment horizontal="center" vertical="center" wrapText="1"/>
      <protection locked="0"/>
    </xf>
    <xf numFmtId="174" fontId="2" fillId="0" borderId="32" xfId="23" applyNumberFormat="1" applyFont="1" applyFill="1" applyBorder="1" applyAlignment="1" applyProtection="1">
      <alignment horizontal="center" vertical="center" wrapText="1"/>
      <protection locked="0"/>
    </xf>
    <xf numFmtId="0" fontId="2" fillId="5" borderId="39" xfId="16" applyFont="1" applyFill="1" applyBorder="1" applyAlignment="1">
      <alignment horizontal="center" vertical="center" wrapText="1"/>
    </xf>
    <xf numFmtId="0" fontId="2" fillId="5" borderId="27" xfId="16" applyFont="1" applyFill="1" applyBorder="1" applyAlignment="1">
      <alignment horizontal="center" vertical="center" wrapText="1"/>
    </xf>
    <xf numFmtId="0" fontId="2" fillId="5" borderId="40" xfId="16" applyFont="1" applyFill="1" applyBorder="1" applyAlignment="1">
      <alignment horizontal="center" vertical="center" wrapText="1"/>
    </xf>
    <xf numFmtId="10" fontId="2" fillId="0" borderId="41" xfId="0" applyNumberFormat="1" applyFont="1" applyFill="1" applyBorder="1" applyAlignment="1" applyProtection="1">
      <alignment horizontal="center" vertical="center" wrapText="1"/>
      <protection locked="0"/>
    </xf>
    <xf numFmtId="0" fontId="4" fillId="0" borderId="18" xfId="0" applyFont="1" applyBorder="1" applyAlignment="1">
      <alignment horizontal="center" vertical="center" wrapText="1"/>
    </xf>
  </cellXfs>
  <cellStyles count="26">
    <cellStyle name="Coma 2" xfId="1"/>
    <cellStyle name="Coma 2 2" xfId="2"/>
    <cellStyle name="Hipervínculo" xfId="24" builtinId="8"/>
    <cellStyle name="Millares" xfId="3" builtinId="3"/>
    <cellStyle name="Millares 2" xfId="4"/>
    <cellStyle name="Millares 2 2" xfId="5"/>
    <cellStyle name="Millares 3" xfId="6"/>
    <cellStyle name="Millares 3 2" xfId="7"/>
    <cellStyle name="Millares 4" xfId="8"/>
    <cellStyle name="Moneda" xfId="9" builtinId="4"/>
    <cellStyle name="Moneda 2" xfId="10"/>
    <cellStyle name="Moneda 2 2" xfId="11"/>
    <cellStyle name="Moneda 2 2 2" xfId="12"/>
    <cellStyle name="Moneda 2 3" xfId="13"/>
    <cellStyle name="Moneda 3" xfId="14"/>
    <cellStyle name="Moneda 4" xfId="15"/>
    <cellStyle name="Normal" xfId="0" builtinId="0"/>
    <cellStyle name="Normal 2" xfId="16"/>
    <cellStyle name="Normal 2 10" xfId="17"/>
    <cellStyle name="Normal 3" xfId="18"/>
    <cellStyle name="Normal 3 2" xfId="19"/>
    <cellStyle name="Normal 4 2" xfId="20"/>
    <cellStyle name="Porcentaje" xfId="21" builtinId="5"/>
    <cellStyle name="Porcentaje 2" xfId="25"/>
    <cellStyle name="Porcentual 2" xfId="22"/>
    <cellStyle name="Porcentual 2 2" xfId="23"/>
  </cellStyles>
  <dxfs count="0"/>
  <tableStyles count="0" defaultTableStyle="TableStyleMedium9" defaultPivotStyle="PivotStyleLight16"/>
  <colors>
    <mruColors>
      <color rgb="FF76B531"/>
      <color rgb="FF7BB800"/>
      <color rgb="FF669900"/>
      <color rgb="FF9CD35F"/>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876300</xdr:colOff>
      <xdr:row>2</xdr:row>
      <xdr:rowOff>133350</xdr:rowOff>
    </xdr:from>
    <xdr:to>
      <xdr:col>4</xdr:col>
      <xdr:colOff>0</xdr:colOff>
      <xdr:row>4</xdr:row>
      <xdr:rowOff>66675</xdr:rowOff>
    </xdr:to>
    <xdr:pic>
      <xdr:nvPicPr>
        <xdr:cNvPr id="15579" name="Picture 110"/>
        <xdr:cNvPicPr>
          <a:picLocks noChangeAspect="1" noChangeArrowheads="1"/>
        </xdr:cNvPicPr>
      </xdr:nvPicPr>
      <xdr:blipFill>
        <a:blip xmlns:r="http://schemas.openxmlformats.org/officeDocument/2006/relationships" r:embed="rId1" cstate="print"/>
        <a:srcRect/>
        <a:stretch>
          <a:fillRect/>
        </a:stretch>
      </xdr:blipFill>
      <xdr:spPr bwMode="auto">
        <a:xfrm>
          <a:off x="1466850" y="895350"/>
          <a:ext cx="2914650" cy="942975"/>
        </a:xfrm>
        <a:prstGeom prst="rect">
          <a:avLst/>
        </a:prstGeom>
        <a:solidFill>
          <a:srgbClr val="FFFFFF"/>
        </a:solid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476250</xdr:colOff>
      <xdr:row>0</xdr:row>
      <xdr:rowOff>180975</xdr:rowOff>
    </xdr:from>
    <xdr:to>
      <xdr:col>2</xdr:col>
      <xdr:colOff>1873250</xdr:colOff>
      <xdr:row>3</xdr:row>
      <xdr:rowOff>213916</xdr:rowOff>
    </xdr:to>
    <xdr:pic>
      <xdr:nvPicPr>
        <xdr:cNvPr id="9967"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2270125" y="180975"/>
          <a:ext cx="1397000" cy="1366441"/>
        </a:xfrm>
        <a:prstGeom prst="rect">
          <a:avLst/>
        </a:prstGeom>
        <a:solidFill>
          <a:srgbClr val="FFFFFF"/>
        </a:solid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568779</xdr:colOff>
      <xdr:row>0</xdr:row>
      <xdr:rowOff>308881</xdr:rowOff>
    </xdr:from>
    <xdr:to>
      <xdr:col>1</xdr:col>
      <xdr:colOff>1171329</xdr:colOff>
      <xdr:row>3</xdr:row>
      <xdr:rowOff>13607</xdr:rowOff>
    </xdr:to>
    <xdr:pic>
      <xdr:nvPicPr>
        <xdr:cNvPr id="2" name="Imagen 2">
          <a:extLst>
            <a:ext uri="{FF2B5EF4-FFF2-40B4-BE49-F238E27FC236}">
              <a16:creationId xmlns="" xmlns:a16="http://schemas.microsoft.com/office/drawing/2014/main" id="{00000000-0008-0000-0200-0000DB2A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68779" y="308881"/>
          <a:ext cx="1595871" cy="861333"/>
        </a:xfrm>
        <a:prstGeom prst="rect">
          <a:avLst/>
        </a:prstGeom>
        <a:solidFill>
          <a:srgbClr val="FFFFFF"/>
        </a:solid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172.22.1.31/Documents%20and%20Settings/DIANA.OVIEDO/Escritorio/AJUSTES%20PROCEDIMIENTOS%20JUNIO%203/Procedimiento%2002/Documents%20and%20Settings/Andre/My%20Documents/Downloads/Territorializacion/Formatos%20de%20Territorializacion%20a%2031_12_2009/285_V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5"/>
      <sheetName val="Meta 11"/>
      <sheetName val="Meta12"/>
      <sheetName val="Variables"/>
      <sheetName val="GESTIÓN"/>
    </sheetNames>
    <sheetDataSet>
      <sheetData sheetId="0"/>
      <sheetData sheetId="1"/>
      <sheetData sheetId="2"/>
      <sheetData sheetId="3">
        <row r="1">
          <cell r="A1" t="str">
            <v>GRUPO ETAREO</v>
          </cell>
          <cell r="C1" t="str">
            <v>CONDICION POBLACIONAL</v>
          </cell>
          <cell r="H1" t="str">
            <v>GRUPOS ETNICOS</v>
          </cell>
        </row>
        <row r="2">
          <cell r="A2" t="str">
            <v xml:space="preserve">0-5 años Primera infancia </v>
          </cell>
          <cell r="C2" t="str">
            <v>Todos los Grupos</v>
          </cell>
          <cell r="H2" t="str">
            <v>Todos los grupos</v>
          </cell>
        </row>
        <row r="3">
          <cell r="A3" t="str">
            <v xml:space="preserve">6 - 13 años Infancia </v>
          </cell>
          <cell r="C3" t="str">
            <v>Adultos-as trabajador-a formal</v>
          </cell>
          <cell r="H3" t="str">
            <v>Afrocolombianos</v>
          </cell>
        </row>
        <row r="4">
          <cell r="A4" t="str">
            <v>14 - 17 años Adolescencia</v>
          </cell>
          <cell r="C4" t="str">
            <v>Adultos-as trabajador-a informal</v>
          </cell>
          <cell r="H4" t="str">
            <v>Indígenas</v>
          </cell>
        </row>
        <row r="5">
          <cell r="A5" t="str">
            <v>18 - 26 años Juventud</v>
          </cell>
          <cell r="C5" t="str">
            <v>Ciudadanos-as habitantes de calle</v>
          </cell>
          <cell r="H5" t="str">
            <v>No identifica grupos étnicos</v>
          </cell>
        </row>
        <row r="6">
          <cell r="A6" t="str">
            <v>27 - 59 años Adultez</v>
          </cell>
          <cell r="C6" t="str">
            <v>Comunidad en general</v>
          </cell>
          <cell r="H6" t="str">
            <v>Otros Grupos étnicos</v>
          </cell>
        </row>
        <row r="7">
          <cell r="A7" t="str">
            <v>60 años o más. Personas Mayores</v>
          </cell>
          <cell r="C7" t="str">
            <v>Familias en emergencia social y catastrófica</v>
          </cell>
          <cell r="H7" t="str">
            <v>Rom</v>
          </cell>
        </row>
        <row r="8">
          <cell r="A8" t="str">
            <v>Grupo Etario Sin Definir</v>
          </cell>
          <cell r="C8" t="str">
            <v>Familias en situacion de vulnerabilidad</v>
          </cell>
          <cell r="H8" t="str">
            <v>Raizales</v>
          </cell>
        </row>
        <row r="9">
          <cell r="C9" t="str">
            <v>Familias ubicadas en zonas de alto deterioro urbano</v>
          </cell>
        </row>
        <row r="10">
          <cell r="C10" t="str">
            <v>Jovenes desescolarizados</v>
          </cell>
        </row>
        <row r="11">
          <cell r="C11" t="str">
            <v>Jovenes escolarizados</v>
          </cell>
        </row>
        <row r="12">
          <cell r="C12" t="str">
            <v>Mujeres gestantes y lactantes</v>
          </cell>
        </row>
        <row r="13">
          <cell r="C13" t="str">
            <v>Niños y niñas de primera infancia</v>
          </cell>
        </row>
        <row r="14">
          <cell r="C14" t="str">
            <v>Niños, niñas y adolescentes desescolarizados</v>
          </cell>
        </row>
        <row r="15">
          <cell r="C15" t="str">
            <v>Niños, niñas y adolescentes en riesgo social vinculacion temprana al trabajo o acompañamiento</v>
          </cell>
        </row>
        <row r="16">
          <cell r="C16" t="str">
            <v>Niños, niñas y adolescentes escolarizados</v>
          </cell>
        </row>
        <row r="17">
          <cell r="C17" t="str">
            <v>Personas cabezas de familia</v>
          </cell>
        </row>
        <row r="18">
          <cell r="C18" t="str">
            <v>Personas con discapacidad</v>
          </cell>
        </row>
        <row r="19">
          <cell r="C19" t="str">
            <v>Personas consumidoras de sustancias psicoactivas</v>
          </cell>
        </row>
        <row r="20">
          <cell r="C20" t="str">
            <v>Personas en situacion de desplazamiento</v>
          </cell>
        </row>
        <row r="21">
          <cell r="C21" t="str">
            <v>Personas vinculadas a la prostitución</v>
          </cell>
        </row>
        <row r="22">
          <cell r="C22" t="str">
            <v>Reincorporados - as</v>
          </cell>
        </row>
        <row r="23">
          <cell r="C23" t="str">
            <v>Sector LGBT</v>
          </cell>
        </row>
        <row r="24">
          <cell r="C24" t="str">
            <v>Servidores y servidoras públicos</v>
          </cell>
        </row>
      </sheetData>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ambientebogota.gov.co/web/transparencia/inicio"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ambientebogota.gov.co/web/transparencia/inicio" TargetMode="External"/><Relationship Id="rId1" Type="http://schemas.openxmlformats.org/officeDocument/2006/relationships/hyperlink" Target="https://drive.google.com/drive/folders/0BwgngE3wTIWYRW9aNFNpQ3R4c1k?usp=sharing"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5"/>
  <sheetViews>
    <sheetView tabSelected="1" view="pageBreakPreview" zoomScale="60" zoomScaleNormal="50" workbookViewId="0">
      <selection activeCell="AM14" sqref="AM14"/>
    </sheetView>
  </sheetViews>
  <sheetFormatPr baseColWidth="10" defaultColWidth="11.42578125" defaultRowHeight="15" x14ac:dyDescent="0.25"/>
  <cols>
    <col min="1" max="1" width="8.85546875" style="1" customWidth="1"/>
    <col min="2" max="2" width="20.85546875" style="1" customWidth="1"/>
    <col min="3" max="3" width="8.85546875" style="1" customWidth="1"/>
    <col min="4" max="4" width="27.140625" style="1" customWidth="1"/>
    <col min="5" max="5" width="7.5703125" style="1" customWidth="1"/>
    <col min="6" max="6" width="16" style="1" customWidth="1"/>
    <col min="7" max="8" width="12.85546875" style="1" customWidth="1"/>
    <col min="9" max="9" width="13.5703125" style="16" bestFit="1" customWidth="1"/>
    <col min="10" max="10" width="12.7109375" style="24" customWidth="1"/>
    <col min="11" max="11" width="12.7109375" style="16" customWidth="1"/>
    <col min="12" max="12" width="19" style="25" customWidth="1"/>
    <col min="13" max="13" width="12.7109375" style="24" customWidth="1"/>
    <col min="14" max="14" width="14.28515625" style="24" customWidth="1"/>
    <col min="15" max="16" width="12.7109375" style="24" customWidth="1"/>
    <col min="17" max="17" width="12.7109375" style="25" customWidth="1"/>
    <col min="18" max="18" width="11.7109375" style="24" customWidth="1"/>
    <col min="19" max="21" width="12.7109375" style="24" customWidth="1"/>
    <col min="22" max="22" width="12.7109375" style="25" customWidth="1"/>
    <col min="23" max="23" width="11.85546875" style="24" customWidth="1"/>
    <col min="24" max="26" width="13" style="24" customWidth="1"/>
    <col min="27" max="28" width="13" style="25" customWidth="1"/>
    <col min="29" max="32" width="12.7109375" style="25" customWidth="1"/>
    <col min="33" max="33" width="12.85546875" style="1" customWidth="1"/>
    <col min="34" max="34" width="16.5703125" style="1" customWidth="1"/>
    <col min="35" max="35" width="12.85546875" style="1" customWidth="1"/>
    <col min="36" max="36" width="14.28515625" style="1" customWidth="1"/>
    <col min="37" max="37" width="13.140625" style="1" customWidth="1"/>
    <col min="38" max="38" width="12.28515625" style="1" customWidth="1"/>
    <col min="39" max="39" width="127" style="1" customWidth="1"/>
    <col min="40" max="40" width="25.28515625" style="1" customWidth="1"/>
    <col min="41" max="41" width="21.42578125" style="1" customWidth="1"/>
    <col min="42" max="42" width="52.28515625" style="1" customWidth="1"/>
    <col min="43" max="43" width="30" style="1" customWidth="1"/>
    <col min="44" max="16384" width="11.42578125" style="1"/>
  </cols>
  <sheetData>
    <row r="1" spans="1:43" ht="21" customHeight="1" thickBot="1" x14ac:dyDescent="0.3">
      <c r="A1" s="4"/>
      <c r="B1" s="4"/>
      <c r="C1" s="4"/>
      <c r="D1" s="4"/>
      <c r="E1" s="4"/>
      <c r="F1" s="4"/>
      <c r="G1" s="4"/>
      <c r="H1" s="4"/>
      <c r="I1" s="15"/>
      <c r="J1" s="15"/>
      <c r="K1" s="15"/>
      <c r="L1" s="15"/>
      <c r="M1" s="15"/>
      <c r="N1" s="15"/>
      <c r="O1" s="15"/>
      <c r="P1" s="15"/>
      <c r="Q1" s="15"/>
      <c r="R1" s="15"/>
      <c r="S1" s="15"/>
      <c r="T1" s="15"/>
      <c r="U1" s="15"/>
      <c r="V1" s="15"/>
      <c r="W1" s="15"/>
      <c r="X1" s="15"/>
      <c r="Y1" s="15"/>
      <c r="Z1" s="15"/>
      <c r="AA1" s="15"/>
      <c r="AB1" s="15"/>
      <c r="AC1" s="15"/>
      <c r="AD1" s="15"/>
      <c r="AE1" s="15"/>
      <c r="AF1" s="15"/>
      <c r="AG1" s="4"/>
      <c r="AH1" s="4"/>
      <c r="AI1" s="4"/>
      <c r="AJ1" s="4"/>
      <c r="AK1" s="4"/>
      <c r="AL1" s="4"/>
      <c r="AM1" s="4"/>
      <c r="AN1" s="4"/>
      <c r="AO1" s="4"/>
      <c r="AP1" s="4"/>
      <c r="AQ1" s="4"/>
    </row>
    <row r="2" spans="1:43" ht="38.25" customHeight="1" x14ac:dyDescent="0.25">
      <c r="A2" s="179"/>
      <c r="B2" s="180"/>
      <c r="C2" s="180"/>
      <c r="D2" s="180"/>
      <c r="E2" s="180"/>
      <c r="F2" s="181"/>
      <c r="G2" s="178" t="s">
        <v>0</v>
      </c>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c r="AQ2" s="178"/>
    </row>
    <row r="3" spans="1:43" ht="28.5" customHeight="1" x14ac:dyDescent="0.25">
      <c r="A3" s="182"/>
      <c r="B3" s="183"/>
      <c r="C3" s="183"/>
      <c r="D3" s="183"/>
      <c r="E3" s="183"/>
      <c r="F3" s="184"/>
      <c r="G3" s="178" t="s">
        <v>84</v>
      </c>
      <c r="H3" s="178"/>
      <c r="I3" s="178"/>
      <c r="J3" s="178"/>
      <c r="K3" s="178"/>
      <c r="L3" s="178"/>
      <c r="M3" s="178"/>
      <c r="N3" s="178"/>
      <c r="O3" s="178"/>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c r="AQ3" s="178"/>
    </row>
    <row r="4" spans="1:43" ht="43.5" customHeight="1" x14ac:dyDescent="0.25">
      <c r="A4" s="182"/>
      <c r="B4" s="183"/>
      <c r="C4" s="183"/>
      <c r="D4" s="183"/>
      <c r="E4" s="183"/>
      <c r="F4" s="184"/>
      <c r="G4" s="178" t="s">
        <v>1</v>
      </c>
      <c r="H4" s="178"/>
      <c r="I4" s="178" t="s">
        <v>91</v>
      </c>
      <c r="J4" s="178"/>
      <c r="K4" s="178"/>
      <c r="L4" s="178"/>
      <c r="M4" s="178"/>
      <c r="N4" s="178"/>
      <c r="O4" s="178"/>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c r="AP4" s="178"/>
      <c r="AQ4" s="178"/>
    </row>
    <row r="5" spans="1:43" ht="49.5" customHeight="1" x14ac:dyDescent="0.25">
      <c r="A5" s="182"/>
      <c r="B5" s="183"/>
      <c r="C5" s="183"/>
      <c r="D5" s="183"/>
      <c r="E5" s="183"/>
      <c r="F5" s="184"/>
      <c r="G5" s="178" t="s">
        <v>3</v>
      </c>
      <c r="H5" s="178"/>
      <c r="I5" s="178" t="s">
        <v>83</v>
      </c>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c r="AM5" s="178"/>
      <c r="AN5" s="178"/>
      <c r="AO5" s="178"/>
      <c r="AP5" s="178"/>
      <c r="AQ5" s="178"/>
    </row>
    <row r="6" spans="1:43" ht="15.75" x14ac:dyDescent="0.25">
      <c r="A6" s="32"/>
      <c r="B6" s="33"/>
      <c r="C6" s="33"/>
      <c r="D6" s="33"/>
      <c r="E6" s="33"/>
      <c r="F6" s="33"/>
      <c r="G6" s="33"/>
      <c r="H6" s="33"/>
      <c r="I6" s="34"/>
      <c r="J6" s="34"/>
      <c r="K6" s="34"/>
      <c r="L6" s="34"/>
      <c r="M6" s="34"/>
      <c r="N6" s="34"/>
      <c r="O6" s="34"/>
      <c r="P6" s="34"/>
      <c r="Q6" s="34"/>
      <c r="R6" s="34"/>
      <c r="S6" s="34"/>
      <c r="T6" s="34"/>
      <c r="U6" s="34"/>
      <c r="V6" s="34"/>
      <c r="W6" s="34"/>
      <c r="X6" s="34"/>
      <c r="Y6" s="34"/>
      <c r="Z6" s="34"/>
      <c r="AA6" s="34"/>
      <c r="AB6" s="34"/>
      <c r="AC6" s="34"/>
      <c r="AD6" s="34"/>
      <c r="AE6" s="34"/>
      <c r="AF6" s="34"/>
      <c r="AG6" s="33"/>
      <c r="AH6" s="33"/>
      <c r="AI6" s="33"/>
      <c r="AJ6" s="33"/>
      <c r="AK6" s="33"/>
      <c r="AL6" s="33"/>
      <c r="AM6" s="33"/>
      <c r="AN6" s="33"/>
      <c r="AO6" s="33"/>
      <c r="AP6" s="33"/>
      <c r="AQ6" s="35"/>
    </row>
    <row r="7" spans="1:43" ht="30" customHeight="1" x14ac:dyDescent="0.25">
      <c r="A7" s="187" t="s">
        <v>4</v>
      </c>
      <c r="B7" s="178"/>
      <c r="C7" s="178"/>
      <c r="D7" s="178"/>
      <c r="E7" s="178"/>
      <c r="F7" s="178"/>
      <c r="G7" s="178"/>
      <c r="H7" s="178"/>
      <c r="I7" s="178"/>
      <c r="J7" s="178"/>
      <c r="K7" s="178"/>
      <c r="L7" s="178"/>
      <c r="M7" s="178"/>
      <c r="N7" s="178"/>
      <c r="O7" s="178"/>
      <c r="P7" s="177" t="s">
        <v>94</v>
      </c>
      <c r="Q7" s="177"/>
      <c r="R7" s="177"/>
      <c r="S7" s="177"/>
      <c r="T7" s="177"/>
      <c r="U7" s="177"/>
      <c r="V7" s="177"/>
      <c r="W7" s="177"/>
      <c r="X7" s="177"/>
      <c r="Y7" s="177"/>
      <c r="Z7" s="177"/>
      <c r="AA7" s="177"/>
      <c r="AB7" s="177"/>
      <c r="AC7" s="177"/>
      <c r="AD7" s="177"/>
      <c r="AE7" s="177"/>
      <c r="AF7" s="177"/>
      <c r="AG7" s="177"/>
      <c r="AH7" s="177"/>
      <c r="AI7" s="177"/>
      <c r="AJ7" s="177"/>
      <c r="AK7" s="177"/>
      <c r="AL7" s="177"/>
      <c r="AM7" s="177"/>
      <c r="AN7" s="177"/>
      <c r="AO7" s="177"/>
      <c r="AP7" s="177"/>
      <c r="AQ7" s="177"/>
    </row>
    <row r="8" spans="1:43" ht="36" customHeight="1" thickBot="1" x14ac:dyDescent="0.3">
      <c r="A8" s="188" t="s">
        <v>2</v>
      </c>
      <c r="B8" s="189"/>
      <c r="C8" s="189" t="s">
        <v>2</v>
      </c>
      <c r="D8" s="189"/>
      <c r="E8" s="189"/>
      <c r="F8" s="189"/>
      <c r="G8" s="189"/>
      <c r="H8" s="189"/>
      <c r="I8" s="189"/>
      <c r="J8" s="189"/>
      <c r="K8" s="189"/>
      <c r="L8" s="189"/>
      <c r="M8" s="189"/>
      <c r="N8" s="189"/>
      <c r="O8" s="189"/>
      <c r="P8" s="177" t="s">
        <v>95</v>
      </c>
      <c r="Q8" s="177"/>
      <c r="R8" s="177"/>
      <c r="S8" s="177"/>
      <c r="T8" s="177"/>
      <c r="U8" s="177"/>
      <c r="V8" s="177"/>
      <c r="W8" s="177"/>
      <c r="X8" s="177"/>
      <c r="Y8" s="177"/>
      <c r="Z8" s="177"/>
      <c r="AA8" s="177"/>
      <c r="AB8" s="177"/>
      <c r="AC8" s="177"/>
      <c r="AD8" s="177"/>
      <c r="AE8" s="177"/>
      <c r="AF8" s="177"/>
      <c r="AG8" s="177"/>
      <c r="AH8" s="177"/>
      <c r="AI8" s="177"/>
      <c r="AJ8" s="177"/>
      <c r="AK8" s="177"/>
      <c r="AL8" s="177"/>
      <c r="AM8" s="177"/>
      <c r="AN8" s="177"/>
      <c r="AO8" s="177"/>
      <c r="AP8" s="177"/>
      <c r="AQ8" s="177"/>
    </row>
    <row r="9" spans="1:43" ht="36" customHeight="1" thickBot="1" x14ac:dyDescent="0.3">
      <c r="A9" s="29"/>
      <c r="B9" s="30"/>
      <c r="C9" s="30"/>
      <c r="D9" s="30"/>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3"/>
      <c r="AH9" s="33"/>
      <c r="AI9" s="33"/>
      <c r="AJ9" s="33"/>
      <c r="AK9" s="33"/>
      <c r="AL9" s="33"/>
      <c r="AM9" s="33"/>
      <c r="AN9" s="33"/>
      <c r="AO9" s="33"/>
      <c r="AP9" s="33"/>
      <c r="AQ9" s="35"/>
    </row>
    <row r="10" spans="1:43" s="2" customFormat="1" ht="39" customHeight="1" x14ac:dyDescent="0.25">
      <c r="A10" s="185" t="s">
        <v>55</v>
      </c>
      <c r="B10" s="186"/>
      <c r="C10" s="186" t="s">
        <v>58</v>
      </c>
      <c r="D10" s="186"/>
      <c r="E10" s="186" t="s">
        <v>60</v>
      </c>
      <c r="F10" s="186"/>
      <c r="G10" s="186"/>
      <c r="H10" s="186"/>
      <c r="I10" s="186"/>
      <c r="J10" s="186"/>
      <c r="K10" s="186"/>
      <c r="L10" s="186"/>
      <c r="M10" s="186"/>
      <c r="N10" s="186"/>
      <c r="O10" s="186"/>
      <c r="P10" s="186"/>
      <c r="Q10" s="186"/>
      <c r="R10" s="186"/>
      <c r="S10" s="186"/>
      <c r="T10" s="186"/>
      <c r="U10" s="186"/>
      <c r="V10" s="186"/>
      <c r="W10" s="186"/>
      <c r="X10" s="186"/>
      <c r="Y10" s="186"/>
      <c r="Z10" s="186"/>
      <c r="AA10" s="186"/>
      <c r="AB10" s="186"/>
      <c r="AC10" s="186"/>
      <c r="AD10" s="186"/>
      <c r="AE10" s="186"/>
      <c r="AF10" s="186"/>
      <c r="AG10" s="186"/>
      <c r="AH10" s="186"/>
      <c r="AI10" s="186"/>
      <c r="AJ10" s="186"/>
      <c r="AK10" s="186" t="s">
        <v>68</v>
      </c>
      <c r="AL10" s="186" t="s">
        <v>69</v>
      </c>
      <c r="AM10" s="190" t="s">
        <v>108</v>
      </c>
      <c r="AN10" s="190" t="s">
        <v>70</v>
      </c>
      <c r="AO10" s="190" t="s">
        <v>71</v>
      </c>
      <c r="AP10" s="190" t="s">
        <v>72</v>
      </c>
      <c r="AQ10" s="199" t="s">
        <v>73</v>
      </c>
    </row>
    <row r="11" spans="1:43" s="3" customFormat="1" ht="30.75" customHeight="1" x14ac:dyDescent="0.2">
      <c r="A11" s="197" t="s">
        <v>56</v>
      </c>
      <c r="B11" s="195" t="s">
        <v>57</v>
      </c>
      <c r="C11" s="195" t="s">
        <v>44</v>
      </c>
      <c r="D11" s="195" t="s">
        <v>59</v>
      </c>
      <c r="E11" s="195" t="s">
        <v>61</v>
      </c>
      <c r="F11" s="195" t="s">
        <v>62</v>
      </c>
      <c r="G11" s="195" t="s">
        <v>63</v>
      </c>
      <c r="H11" s="195" t="s">
        <v>64</v>
      </c>
      <c r="I11" s="195" t="s">
        <v>65</v>
      </c>
      <c r="J11" s="202" t="s">
        <v>66</v>
      </c>
      <c r="K11" s="203"/>
      <c r="L11" s="203"/>
      <c r="M11" s="203"/>
      <c r="N11" s="203"/>
      <c r="O11" s="203"/>
      <c r="P11" s="203"/>
      <c r="Q11" s="203"/>
      <c r="R11" s="203"/>
      <c r="S11" s="203"/>
      <c r="T11" s="203"/>
      <c r="U11" s="203"/>
      <c r="V11" s="203"/>
      <c r="W11" s="203"/>
      <c r="X11" s="203"/>
      <c r="Y11" s="203"/>
      <c r="Z11" s="203"/>
      <c r="AA11" s="203"/>
      <c r="AB11" s="203"/>
      <c r="AC11" s="203"/>
      <c r="AD11" s="203"/>
      <c r="AE11" s="203"/>
      <c r="AF11" s="204"/>
      <c r="AG11" s="194" t="s">
        <v>67</v>
      </c>
      <c r="AH11" s="194"/>
      <c r="AI11" s="194"/>
      <c r="AJ11" s="194"/>
      <c r="AK11" s="195"/>
      <c r="AL11" s="195"/>
      <c r="AM11" s="191"/>
      <c r="AN11" s="191"/>
      <c r="AO11" s="191"/>
      <c r="AP11" s="191"/>
      <c r="AQ11" s="200"/>
    </row>
    <row r="12" spans="1:43" s="3" customFormat="1" ht="34.5" customHeight="1" x14ac:dyDescent="0.2">
      <c r="A12" s="197"/>
      <c r="B12" s="195"/>
      <c r="C12" s="195"/>
      <c r="D12" s="195"/>
      <c r="E12" s="195"/>
      <c r="F12" s="195"/>
      <c r="G12" s="195"/>
      <c r="H12" s="195"/>
      <c r="I12" s="195"/>
      <c r="J12" s="193">
        <v>2016</v>
      </c>
      <c r="K12" s="193"/>
      <c r="L12" s="193"/>
      <c r="M12" s="193">
        <v>2017</v>
      </c>
      <c r="N12" s="193"/>
      <c r="O12" s="193"/>
      <c r="P12" s="193"/>
      <c r="Q12" s="193"/>
      <c r="R12" s="193">
        <v>2018</v>
      </c>
      <c r="S12" s="193"/>
      <c r="T12" s="193"/>
      <c r="U12" s="193"/>
      <c r="V12" s="193"/>
      <c r="W12" s="193">
        <v>2019</v>
      </c>
      <c r="X12" s="193"/>
      <c r="Y12" s="193"/>
      <c r="Z12" s="193"/>
      <c r="AA12" s="193"/>
      <c r="AB12" s="193">
        <v>2020</v>
      </c>
      <c r="AC12" s="193"/>
      <c r="AD12" s="193"/>
      <c r="AE12" s="193"/>
      <c r="AF12" s="193"/>
      <c r="AG12" s="195" t="s">
        <v>5</v>
      </c>
      <c r="AH12" s="195" t="s">
        <v>6</v>
      </c>
      <c r="AI12" s="195" t="s">
        <v>7</v>
      </c>
      <c r="AJ12" s="195" t="s">
        <v>8</v>
      </c>
      <c r="AK12" s="195"/>
      <c r="AL12" s="195"/>
      <c r="AM12" s="191"/>
      <c r="AN12" s="191"/>
      <c r="AO12" s="191"/>
      <c r="AP12" s="191"/>
      <c r="AQ12" s="200"/>
    </row>
    <row r="13" spans="1:43" s="3" customFormat="1" ht="44.25" customHeight="1" thickBot="1" x14ac:dyDescent="0.25">
      <c r="A13" s="198"/>
      <c r="B13" s="196"/>
      <c r="C13" s="196"/>
      <c r="D13" s="196"/>
      <c r="E13" s="196"/>
      <c r="F13" s="196"/>
      <c r="G13" s="196"/>
      <c r="H13" s="196"/>
      <c r="I13" s="196"/>
      <c r="J13" s="44" t="s">
        <v>7</v>
      </c>
      <c r="K13" s="44" t="s">
        <v>8</v>
      </c>
      <c r="L13" s="44" t="s">
        <v>31</v>
      </c>
      <c r="M13" s="44" t="s">
        <v>5</v>
      </c>
      <c r="N13" s="44" t="s">
        <v>6</v>
      </c>
      <c r="O13" s="44" t="s">
        <v>7</v>
      </c>
      <c r="P13" s="44" t="s">
        <v>8</v>
      </c>
      <c r="Q13" s="44" t="s">
        <v>31</v>
      </c>
      <c r="R13" s="44" t="s">
        <v>5</v>
      </c>
      <c r="S13" s="44" t="s">
        <v>6</v>
      </c>
      <c r="T13" s="44" t="s">
        <v>7</v>
      </c>
      <c r="U13" s="44" t="s">
        <v>8</v>
      </c>
      <c r="V13" s="44" t="s">
        <v>31</v>
      </c>
      <c r="W13" s="44" t="s">
        <v>5</v>
      </c>
      <c r="X13" s="44" t="s">
        <v>6</v>
      </c>
      <c r="Y13" s="44" t="s">
        <v>7</v>
      </c>
      <c r="Z13" s="44" t="s">
        <v>8</v>
      </c>
      <c r="AA13" s="44" t="s">
        <v>31</v>
      </c>
      <c r="AB13" s="44" t="s">
        <v>5</v>
      </c>
      <c r="AC13" s="44" t="s">
        <v>6</v>
      </c>
      <c r="AD13" s="44" t="s">
        <v>7</v>
      </c>
      <c r="AE13" s="44" t="s">
        <v>8</v>
      </c>
      <c r="AF13" s="44" t="s">
        <v>31</v>
      </c>
      <c r="AG13" s="196"/>
      <c r="AH13" s="196"/>
      <c r="AI13" s="196"/>
      <c r="AJ13" s="196"/>
      <c r="AK13" s="196"/>
      <c r="AL13" s="196"/>
      <c r="AM13" s="192"/>
      <c r="AN13" s="192"/>
      <c r="AO13" s="192"/>
      <c r="AP13" s="192"/>
      <c r="AQ13" s="201"/>
    </row>
    <row r="14" spans="1:43" s="3" customFormat="1" ht="409.6" customHeight="1" thickBot="1" x14ac:dyDescent="0.25">
      <c r="A14" s="105">
        <v>185</v>
      </c>
      <c r="B14" s="87" t="s">
        <v>110</v>
      </c>
      <c r="C14" s="105">
        <v>70</v>
      </c>
      <c r="D14" s="20" t="s">
        <v>111</v>
      </c>
      <c r="E14" s="105">
        <v>390</v>
      </c>
      <c r="F14" s="87" t="s">
        <v>112</v>
      </c>
      <c r="G14" s="21" t="s">
        <v>102</v>
      </c>
      <c r="H14" s="105" t="s">
        <v>113</v>
      </c>
      <c r="I14" s="113">
        <v>1</v>
      </c>
      <c r="J14" s="113">
        <v>0.04</v>
      </c>
      <c r="K14" s="113">
        <v>0.04</v>
      </c>
      <c r="L14" s="150">
        <v>0.04</v>
      </c>
      <c r="M14" s="149">
        <v>0.28000000000000003</v>
      </c>
      <c r="N14" s="149">
        <v>0.28000000000000003</v>
      </c>
      <c r="O14" s="149"/>
      <c r="P14" s="149"/>
      <c r="Q14" s="149"/>
      <c r="R14" s="149">
        <v>0.28000000000000003</v>
      </c>
      <c r="S14" s="113"/>
      <c r="T14" s="113"/>
      <c r="U14" s="115"/>
      <c r="V14" s="116"/>
      <c r="W14" s="113">
        <v>0.3</v>
      </c>
      <c r="X14" s="113"/>
      <c r="Y14" s="113"/>
      <c r="Z14" s="113"/>
      <c r="AA14" s="113"/>
      <c r="AB14" s="113">
        <v>0.1</v>
      </c>
      <c r="AC14" s="46"/>
      <c r="AD14" s="46"/>
      <c r="AE14" s="45"/>
      <c r="AF14" s="45"/>
      <c r="AG14" s="114">
        <v>7.0000000000000007E-2</v>
      </c>
      <c r="AH14" s="172">
        <v>0.106</v>
      </c>
      <c r="AI14" s="146"/>
      <c r="AJ14" s="114"/>
      <c r="AK14" s="42">
        <f>AG14/M14</f>
        <v>0.25</v>
      </c>
      <c r="AL14" s="42">
        <f>(AG14+L14)/I14</f>
        <v>0.11000000000000001</v>
      </c>
      <c r="AM14" s="151" t="s">
        <v>120</v>
      </c>
      <c r="AN14" s="152" t="s">
        <v>77</v>
      </c>
      <c r="AO14" s="152" t="s">
        <v>77</v>
      </c>
      <c r="AP14" s="153" t="s">
        <v>121</v>
      </c>
      <c r="AQ14" s="154" t="s">
        <v>122</v>
      </c>
    </row>
    <row r="15" spans="1:43" ht="66.75" customHeight="1" thickBot="1" x14ac:dyDescent="0.3">
      <c r="A15" s="174" t="s">
        <v>74</v>
      </c>
      <c r="B15" s="175"/>
      <c r="C15" s="175"/>
      <c r="D15" s="175"/>
      <c r="E15" s="175"/>
      <c r="F15" s="175"/>
      <c r="G15" s="175"/>
      <c r="H15" s="175"/>
      <c r="I15" s="175"/>
      <c r="J15" s="175"/>
      <c r="K15" s="175"/>
      <c r="L15" s="175"/>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5"/>
      <c r="AM15" s="175"/>
      <c r="AN15" s="175"/>
      <c r="AO15" s="175"/>
      <c r="AP15" s="175"/>
      <c r="AQ15" s="176"/>
    </row>
  </sheetData>
  <mergeCells count="42">
    <mergeCell ref="AQ10:AQ13"/>
    <mergeCell ref="F11:F13"/>
    <mergeCell ref="G11:G13"/>
    <mergeCell ref="AI12:AI13"/>
    <mergeCell ref="AJ12:AJ13"/>
    <mergeCell ref="AK10:AK13"/>
    <mergeCell ref="AL10:AL13"/>
    <mergeCell ref="AN10:AN13"/>
    <mergeCell ref="R12:V12"/>
    <mergeCell ref="W12:AA12"/>
    <mergeCell ref="AM10:AM13"/>
    <mergeCell ref="E10:AJ10"/>
    <mergeCell ref="J11:AF11"/>
    <mergeCell ref="AG12:AG13"/>
    <mergeCell ref="AH12:AH13"/>
    <mergeCell ref="A11:A13"/>
    <mergeCell ref="B11:B13"/>
    <mergeCell ref="C11:C13"/>
    <mergeCell ref="D11:D13"/>
    <mergeCell ref="AP10:AP13"/>
    <mergeCell ref="AG11:AJ11"/>
    <mergeCell ref="J12:L12"/>
    <mergeCell ref="M12:Q12"/>
    <mergeCell ref="E11:E13"/>
    <mergeCell ref="H11:H13"/>
    <mergeCell ref="I11:I13"/>
    <mergeCell ref="A15:AQ15"/>
    <mergeCell ref="P8:AQ8"/>
    <mergeCell ref="G2:AQ2"/>
    <mergeCell ref="G3:AQ3"/>
    <mergeCell ref="I4:AQ4"/>
    <mergeCell ref="I5:AQ5"/>
    <mergeCell ref="P7:AQ7"/>
    <mergeCell ref="G4:H4"/>
    <mergeCell ref="G5:H5"/>
    <mergeCell ref="A2:F5"/>
    <mergeCell ref="A10:B10"/>
    <mergeCell ref="C10:D10"/>
    <mergeCell ref="A7:O7"/>
    <mergeCell ref="A8:O8"/>
    <mergeCell ref="AO10:AO13"/>
    <mergeCell ref="AB12:AF12"/>
  </mergeCells>
  <phoneticPr fontId="8" type="noConversion"/>
  <hyperlinks>
    <hyperlink ref="AQ14" r:id="rId1" display="http://www.ambientebogota.gov.co/web/transparencia/inicio"/>
  </hyperlinks>
  <printOptions horizontalCentered="1" verticalCentered="1"/>
  <pageMargins left="0" right="0" top="0.55118110236220474" bottom="0" header="0.31496062992125984" footer="0.31496062992125984"/>
  <pageSetup scale="17" fitToWidth="0"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61"/>
  <sheetViews>
    <sheetView view="pageBreakPreview" topLeftCell="A7" zoomScale="60" zoomScaleNormal="60" workbookViewId="0">
      <selection activeCell="H35" sqref="H35"/>
    </sheetView>
  </sheetViews>
  <sheetFormatPr baseColWidth="10" defaultColWidth="11.42578125" defaultRowHeight="15.75" x14ac:dyDescent="0.25"/>
  <cols>
    <col min="1" max="1" width="19.5703125" style="1" customWidth="1"/>
    <col min="2" max="2" width="7.28515625" style="1" customWidth="1"/>
    <col min="3" max="3" width="43.7109375" style="1" customWidth="1"/>
    <col min="4" max="4" width="18.42578125" style="1" customWidth="1"/>
    <col min="5" max="5" width="13.28515625" style="6" customWidth="1"/>
    <col min="6" max="6" width="11.85546875" style="6" customWidth="1"/>
    <col min="7" max="7" width="13.85546875" style="22" customWidth="1"/>
    <col min="8" max="8" width="17.7109375" style="7" customWidth="1"/>
    <col min="9" max="9" width="15.28515625" style="7" customWidth="1"/>
    <col min="10" max="10" width="18.140625" style="7" customWidth="1"/>
    <col min="11" max="11" width="18.28515625" style="7" customWidth="1"/>
    <col min="12" max="15" width="16.85546875" style="7" customWidth="1"/>
    <col min="16" max="16" width="18.28515625" style="7" customWidth="1"/>
    <col min="17" max="17" width="16" style="7" customWidth="1"/>
    <col min="18" max="18" width="18.28515625" style="7" customWidth="1"/>
    <col min="19" max="19" width="17.140625" style="7" customWidth="1"/>
    <col min="20" max="20" width="15.5703125" style="7" customWidth="1"/>
    <col min="21" max="21" width="15.28515625" style="7" customWidth="1"/>
    <col min="22" max="24" width="16.140625" style="7" customWidth="1"/>
    <col min="25" max="25" width="16.28515625" style="7" customWidth="1"/>
    <col min="26" max="26" width="18.28515625" style="7" customWidth="1"/>
    <col min="27" max="30" width="16.28515625" style="7" customWidth="1"/>
    <col min="31" max="31" width="18.28515625" style="7" customWidth="1"/>
    <col min="32" max="32" width="19" style="1" customWidth="1"/>
    <col min="33" max="33" width="23.28515625" style="1" customWidth="1"/>
    <col min="34" max="34" width="18.28515625" style="16" customWidth="1"/>
    <col min="35" max="35" width="19.140625" style="16" customWidth="1"/>
    <col min="36" max="36" width="13.42578125" style="1" customWidth="1"/>
    <col min="37" max="37" width="13.7109375" style="1" customWidth="1"/>
    <col min="38" max="38" width="93.42578125" style="1" customWidth="1"/>
    <col min="39" max="39" width="41.5703125" style="1" customWidth="1"/>
    <col min="40" max="40" width="33.7109375" style="1" customWidth="1"/>
    <col min="41" max="41" width="32.85546875" style="1" customWidth="1"/>
    <col min="42" max="42" width="22.42578125" style="1" customWidth="1"/>
    <col min="43" max="16384" width="11.42578125" style="1"/>
  </cols>
  <sheetData>
    <row r="1" spans="1:42" ht="38.25" customHeight="1" x14ac:dyDescent="0.25">
      <c r="A1" s="259"/>
      <c r="B1" s="260"/>
      <c r="C1" s="260"/>
      <c r="D1" s="260"/>
      <c r="E1" s="260"/>
      <c r="F1" s="178" t="s">
        <v>0</v>
      </c>
      <c r="G1" s="178"/>
      <c r="H1" s="178"/>
      <c r="I1" s="178"/>
      <c r="J1" s="178"/>
      <c r="K1" s="178"/>
      <c r="L1" s="178"/>
      <c r="M1" s="178"/>
      <c r="N1" s="178"/>
      <c r="O1" s="178"/>
      <c r="P1" s="178"/>
      <c r="Q1" s="178"/>
      <c r="R1" s="178"/>
      <c r="S1" s="178"/>
      <c r="T1" s="178"/>
      <c r="U1" s="178"/>
      <c r="V1" s="178"/>
      <c r="W1" s="178"/>
      <c r="X1" s="178"/>
      <c r="Y1" s="178"/>
      <c r="Z1" s="178"/>
      <c r="AA1" s="178"/>
      <c r="AB1" s="178"/>
      <c r="AC1" s="178"/>
      <c r="AD1" s="178"/>
      <c r="AE1" s="178"/>
      <c r="AF1" s="178"/>
      <c r="AG1" s="178"/>
      <c r="AH1" s="178"/>
      <c r="AI1" s="178"/>
      <c r="AJ1" s="178"/>
      <c r="AK1" s="178"/>
      <c r="AL1" s="178"/>
      <c r="AM1" s="178"/>
      <c r="AN1" s="178"/>
      <c r="AO1" s="178"/>
      <c r="AP1" s="178"/>
    </row>
    <row r="2" spans="1:42" ht="30.75" customHeight="1" x14ac:dyDescent="0.25">
      <c r="A2" s="261"/>
      <c r="B2" s="262"/>
      <c r="C2" s="262"/>
      <c r="D2" s="262"/>
      <c r="E2" s="262"/>
      <c r="F2" s="178" t="s">
        <v>75</v>
      </c>
      <c r="G2" s="178"/>
      <c r="H2" s="178"/>
      <c r="I2" s="178"/>
      <c r="J2" s="178"/>
      <c r="K2" s="178"/>
      <c r="L2" s="178"/>
      <c r="M2" s="178"/>
      <c r="N2" s="178"/>
      <c r="O2" s="178"/>
      <c r="P2" s="178"/>
      <c r="Q2" s="178"/>
      <c r="R2" s="178"/>
      <c r="S2" s="178"/>
      <c r="T2" s="178"/>
      <c r="U2" s="178"/>
      <c r="V2" s="178"/>
      <c r="W2" s="178"/>
      <c r="X2" s="178"/>
      <c r="Y2" s="178"/>
      <c r="Z2" s="178"/>
      <c r="AA2" s="178"/>
      <c r="AB2" s="178"/>
      <c r="AC2" s="178"/>
      <c r="AD2" s="178"/>
      <c r="AE2" s="178"/>
      <c r="AF2" s="178"/>
      <c r="AG2" s="178"/>
      <c r="AH2" s="178"/>
      <c r="AI2" s="178"/>
      <c r="AJ2" s="178"/>
      <c r="AK2" s="178"/>
      <c r="AL2" s="178"/>
      <c r="AM2" s="178"/>
      <c r="AN2" s="178"/>
      <c r="AO2" s="178"/>
      <c r="AP2" s="178"/>
    </row>
    <row r="3" spans="1:42" ht="35.450000000000003" customHeight="1" x14ac:dyDescent="0.25">
      <c r="A3" s="261"/>
      <c r="B3" s="262"/>
      <c r="C3" s="262"/>
      <c r="D3" s="262"/>
      <c r="E3" s="262"/>
      <c r="F3" s="178" t="s">
        <v>1</v>
      </c>
      <c r="G3" s="178"/>
      <c r="H3" s="178"/>
      <c r="I3" s="178"/>
      <c r="J3" s="178"/>
      <c r="K3" s="178"/>
      <c r="L3" s="178"/>
      <c r="M3" s="178"/>
      <c r="N3" s="178"/>
      <c r="O3" s="178" t="s">
        <v>78</v>
      </c>
      <c r="P3" s="178"/>
      <c r="Q3" s="178"/>
      <c r="R3" s="178"/>
      <c r="S3" s="178"/>
      <c r="T3" s="178"/>
      <c r="U3" s="178"/>
      <c r="V3" s="178"/>
      <c r="W3" s="178"/>
      <c r="X3" s="178"/>
      <c r="Y3" s="178"/>
      <c r="Z3" s="178"/>
      <c r="AA3" s="178"/>
      <c r="AB3" s="178"/>
      <c r="AC3" s="178"/>
      <c r="AD3" s="178"/>
      <c r="AE3" s="178"/>
      <c r="AF3" s="178"/>
      <c r="AG3" s="178"/>
      <c r="AH3" s="178"/>
      <c r="AI3" s="178"/>
      <c r="AJ3" s="178"/>
      <c r="AK3" s="178"/>
      <c r="AL3" s="178"/>
      <c r="AM3" s="178"/>
      <c r="AN3" s="178"/>
      <c r="AO3" s="178"/>
      <c r="AP3" s="178"/>
    </row>
    <row r="4" spans="1:42" ht="34.9" customHeight="1" thickBot="1" x14ac:dyDescent="0.3">
      <c r="A4" s="263"/>
      <c r="B4" s="264"/>
      <c r="C4" s="264"/>
      <c r="D4" s="264"/>
      <c r="E4" s="264"/>
      <c r="F4" s="178" t="s">
        <v>3</v>
      </c>
      <c r="G4" s="178"/>
      <c r="H4" s="178"/>
      <c r="I4" s="178"/>
      <c r="J4" s="178"/>
      <c r="K4" s="178"/>
      <c r="L4" s="178"/>
      <c r="M4" s="178"/>
      <c r="N4" s="178"/>
      <c r="O4" s="178" t="s">
        <v>90</v>
      </c>
      <c r="P4" s="178"/>
      <c r="Q4" s="178"/>
      <c r="R4" s="178"/>
      <c r="S4" s="178"/>
      <c r="T4" s="178"/>
      <c r="U4" s="178"/>
      <c r="V4" s="178"/>
      <c r="W4" s="178"/>
      <c r="X4" s="178"/>
      <c r="Y4" s="178"/>
      <c r="Z4" s="178"/>
      <c r="AA4" s="178"/>
      <c r="AB4" s="178"/>
      <c r="AC4" s="178"/>
      <c r="AD4" s="178"/>
      <c r="AE4" s="178"/>
      <c r="AF4" s="178"/>
      <c r="AG4" s="178"/>
      <c r="AH4" s="178"/>
      <c r="AI4" s="178"/>
      <c r="AJ4" s="178"/>
      <c r="AK4" s="178"/>
      <c r="AL4" s="178"/>
      <c r="AM4" s="178"/>
      <c r="AN4" s="178"/>
      <c r="AO4" s="178"/>
      <c r="AP4" s="178"/>
    </row>
    <row r="5" spans="1:42" ht="14.25" customHeight="1" thickBot="1" x14ac:dyDescent="0.3">
      <c r="AI5" s="23"/>
    </row>
    <row r="6" spans="1:42" s="28" customFormat="1" ht="32.450000000000003" customHeight="1" x14ac:dyDescent="0.25">
      <c r="A6" s="197" t="s">
        <v>33</v>
      </c>
      <c r="B6" s="195" t="s">
        <v>43</v>
      </c>
      <c r="C6" s="195"/>
      <c r="D6" s="195"/>
      <c r="E6" s="195" t="s">
        <v>47</v>
      </c>
      <c r="F6" s="186" t="s">
        <v>96</v>
      </c>
      <c r="G6" s="195" t="s">
        <v>48</v>
      </c>
      <c r="H6" s="195" t="s">
        <v>49</v>
      </c>
      <c r="I6" s="202" t="s">
        <v>50</v>
      </c>
      <c r="J6" s="203"/>
      <c r="K6" s="203"/>
      <c r="L6" s="203"/>
      <c r="M6" s="203"/>
      <c r="N6" s="203"/>
      <c r="O6" s="203"/>
      <c r="P6" s="203"/>
      <c r="Q6" s="203"/>
      <c r="R6" s="203"/>
      <c r="S6" s="203"/>
      <c r="T6" s="203"/>
      <c r="U6" s="203"/>
      <c r="V6" s="203"/>
      <c r="W6" s="203"/>
      <c r="X6" s="203"/>
      <c r="Y6" s="203"/>
      <c r="Z6" s="203"/>
      <c r="AA6" s="203"/>
      <c r="AB6" s="203"/>
      <c r="AC6" s="203"/>
      <c r="AD6" s="203"/>
      <c r="AE6" s="204"/>
      <c r="AF6" s="195" t="s">
        <v>51</v>
      </c>
      <c r="AG6" s="195"/>
      <c r="AH6" s="195"/>
      <c r="AI6" s="195"/>
      <c r="AJ6" s="195" t="s">
        <v>53</v>
      </c>
      <c r="AK6" s="195" t="s">
        <v>54</v>
      </c>
      <c r="AL6" s="223" t="s">
        <v>109</v>
      </c>
      <c r="AM6" s="223" t="s">
        <v>104</v>
      </c>
      <c r="AN6" s="223" t="s">
        <v>105</v>
      </c>
      <c r="AO6" s="223" t="s">
        <v>106</v>
      </c>
      <c r="AP6" s="223" t="s">
        <v>107</v>
      </c>
    </row>
    <row r="7" spans="1:42" s="28" customFormat="1" ht="27" customHeight="1" x14ac:dyDescent="0.25">
      <c r="A7" s="197"/>
      <c r="B7" s="195"/>
      <c r="C7" s="195"/>
      <c r="D7" s="195"/>
      <c r="E7" s="195"/>
      <c r="F7" s="195"/>
      <c r="G7" s="195"/>
      <c r="H7" s="195"/>
      <c r="I7" s="193">
        <v>2016</v>
      </c>
      <c r="J7" s="193"/>
      <c r="K7" s="193"/>
      <c r="L7" s="193">
        <v>2017</v>
      </c>
      <c r="M7" s="193"/>
      <c r="N7" s="193"/>
      <c r="O7" s="193"/>
      <c r="P7" s="193"/>
      <c r="Q7" s="193">
        <v>2018</v>
      </c>
      <c r="R7" s="193"/>
      <c r="S7" s="193"/>
      <c r="T7" s="193"/>
      <c r="U7" s="193"/>
      <c r="V7" s="202">
        <v>2019</v>
      </c>
      <c r="W7" s="203"/>
      <c r="X7" s="203"/>
      <c r="Y7" s="203"/>
      <c r="Z7" s="204"/>
      <c r="AA7" s="202">
        <v>2020</v>
      </c>
      <c r="AB7" s="203"/>
      <c r="AC7" s="203"/>
      <c r="AD7" s="203"/>
      <c r="AE7" s="204"/>
      <c r="AF7" s="193" t="s">
        <v>52</v>
      </c>
      <c r="AG7" s="193"/>
      <c r="AH7" s="193"/>
      <c r="AI7" s="193"/>
      <c r="AJ7" s="195"/>
      <c r="AK7" s="195"/>
      <c r="AL7" s="224"/>
      <c r="AM7" s="224"/>
      <c r="AN7" s="224"/>
      <c r="AO7" s="224"/>
      <c r="AP7" s="224"/>
    </row>
    <row r="8" spans="1:42" s="28" customFormat="1" ht="28.5" customHeight="1" thickBot="1" x14ac:dyDescent="0.3">
      <c r="A8" s="226"/>
      <c r="B8" s="106" t="s">
        <v>44</v>
      </c>
      <c r="C8" s="106" t="s">
        <v>45</v>
      </c>
      <c r="D8" s="118" t="s">
        <v>46</v>
      </c>
      <c r="E8" s="227"/>
      <c r="F8" s="227"/>
      <c r="G8" s="227"/>
      <c r="H8" s="228"/>
      <c r="I8" s="106" t="s">
        <v>7</v>
      </c>
      <c r="J8" s="106" t="s">
        <v>8</v>
      </c>
      <c r="K8" s="106" t="s">
        <v>31</v>
      </c>
      <c r="L8" s="106" t="s">
        <v>5</v>
      </c>
      <c r="M8" s="106" t="s">
        <v>6</v>
      </c>
      <c r="N8" s="106" t="s">
        <v>7</v>
      </c>
      <c r="O8" s="106" t="s">
        <v>8</v>
      </c>
      <c r="P8" s="106" t="s">
        <v>31</v>
      </c>
      <c r="Q8" s="106" t="s">
        <v>5</v>
      </c>
      <c r="R8" s="106" t="s">
        <v>6</v>
      </c>
      <c r="S8" s="106" t="s">
        <v>7</v>
      </c>
      <c r="T8" s="106" t="s">
        <v>8</v>
      </c>
      <c r="U8" s="106" t="s">
        <v>31</v>
      </c>
      <c r="V8" s="106" t="s">
        <v>5</v>
      </c>
      <c r="W8" s="106" t="s">
        <v>6</v>
      </c>
      <c r="X8" s="106" t="s">
        <v>7</v>
      </c>
      <c r="Y8" s="106" t="s">
        <v>8</v>
      </c>
      <c r="Z8" s="106" t="s">
        <v>31</v>
      </c>
      <c r="AA8" s="106" t="s">
        <v>5</v>
      </c>
      <c r="AB8" s="106" t="s">
        <v>6</v>
      </c>
      <c r="AC8" s="106" t="s">
        <v>7</v>
      </c>
      <c r="AD8" s="106" t="s">
        <v>8</v>
      </c>
      <c r="AE8" s="106" t="s">
        <v>31</v>
      </c>
      <c r="AF8" s="106" t="s">
        <v>5</v>
      </c>
      <c r="AG8" s="106" t="s">
        <v>6</v>
      </c>
      <c r="AH8" s="106" t="s">
        <v>7</v>
      </c>
      <c r="AI8" s="106" t="s">
        <v>8</v>
      </c>
      <c r="AJ8" s="227"/>
      <c r="AK8" s="227"/>
      <c r="AL8" s="225"/>
      <c r="AM8" s="225"/>
      <c r="AN8" s="225"/>
      <c r="AO8" s="225"/>
      <c r="AP8" s="225"/>
    </row>
    <row r="9" spans="1:42" s="5" customFormat="1" ht="117.75" customHeight="1" thickBot="1" x14ac:dyDescent="0.3">
      <c r="A9" s="256" t="s">
        <v>85</v>
      </c>
      <c r="B9" s="229">
        <v>1</v>
      </c>
      <c r="C9" s="232" t="s">
        <v>97</v>
      </c>
      <c r="D9" s="254" t="s">
        <v>82</v>
      </c>
      <c r="E9" s="252" t="s">
        <v>101</v>
      </c>
      <c r="F9" s="251" t="s">
        <v>77</v>
      </c>
      <c r="G9" s="38" t="s">
        <v>9</v>
      </c>
      <c r="H9" s="88">
        <v>0.3</v>
      </c>
      <c r="I9" s="88">
        <v>0.04</v>
      </c>
      <c r="J9" s="88">
        <v>0.04</v>
      </c>
      <c r="K9" s="147">
        <v>0.04</v>
      </c>
      <c r="L9" s="88">
        <v>0.08</v>
      </c>
      <c r="M9" s="88">
        <v>0.08</v>
      </c>
      <c r="N9" s="88"/>
      <c r="O9" s="88"/>
      <c r="P9" s="100"/>
      <c r="Q9" s="88">
        <v>0.1</v>
      </c>
      <c r="R9" s="88"/>
      <c r="S9" s="88"/>
      <c r="T9" s="109"/>
      <c r="U9" s="110"/>
      <c r="V9" s="88">
        <v>0.06</v>
      </c>
      <c r="W9" s="88"/>
      <c r="X9" s="88"/>
      <c r="Y9" s="88"/>
      <c r="Z9" s="88"/>
      <c r="AA9" s="132">
        <v>0.02</v>
      </c>
      <c r="AB9" s="111"/>
      <c r="AC9" s="111"/>
      <c r="AD9" s="111"/>
      <c r="AE9" s="112"/>
      <c r="AF9" s="155">
        <v>0.02</v>
      </c>
      <c r="AG9" s="173">
        <v>4.3999999999999997E-2</v>
      </c>
      <c r="AH9" s="135"/>
      <c r="AI9" s="147"/>
      <c r="AJ9" s="121">
        <f>AG9/M9</f>
        <v>0.54999999999999993</v>
      </c>
      <c r="AK9" s="122">
        <f>(AG9+K9)/H9</f>
        <v>0.27999999999999997</v>
      </c>
      <c r="AL9" s="216" t="s">
        <v>123</v>
      </c>
      <c r="AM9" s="213" t="s">
        <v>124</v>
      </c>
      <c r="AN9" s="213" t="s">
        <v>125</v>
      </c>
      <c r="AO9" s="219" t="s">
        <v>126</v>
      </c>
      <c r="AP9" s="219" t="s">
        <v>127</v>
      </c>
    </row>
    <row r="10" spans="1:42" s="5" customFormat="1" ht="93" customHeight="1" x14ac:dyDescent="0.25">
      <c r="A10" s="256"/>
      <c r="B10" s="230"/>
      <c r="C10" s="233"/>
      <c r="D10" s="254"/>
      <c r="E10" s="252"/>
      <c r="F10" s="252"/>
      <c r="G10" s="36" t="s">
        <v>10</v>
      </c>
      <c r="H10" s="56">
        <f>+M10+Q10+V10+AA10+J10</f>
        <v>6193628789</v>
      </c>
      <c r="I10" s="97">
        <v>1215000000</v>
      </c>
      <c r="J10" s="97">
        <v>1017857121</v>
      </c>
      <c r="K10" s="119">
        <v>971913980</v>
      </c>
      <c r="L10" s="98">
        <v>1325800000</v>
      </c>
      <c r="M10" s="97">
        <v>1425771668</v>
      </c>
      <c r="N10" s="97"/>
      <c r="O10" s="97"/>
      <c r="P10" s="97"/>
      <c r="Q10" s="97">
        <v>1350000000</v>
      </c>
      <c r="R10" s="97"/>
      <c r="S10" s="98"/>
      <c r="T10" s="83"/>
      <c r="U10" s="99"/>
      <c r="V10" s="97">
        <v>1200000000</v>
      </c>
      <c r="W10" s="97"/>
      <c r="X10" s="97"/>
      <c r="Y10" s="97"/>
      <c r="Z10" s="97"/>
      <c r="AA10" s="97">
        <v>1200000000</v>
      </c>
      <c r="AB10" s="56"/>
      <c r="AC10" s="56"/>
      <c r="AD10" s="56"/>
      <c r="AE10" s="56"/>
      <c r="AF10" s="72">
        <v>391038500</v>
      </c>
      <c r="AG10" s="72">
        <v>544860500</v>
      </c>
      <c r="AH10" s="131"/>
      <c r="AI10" s="119"/>
      <c r="AJ10" s="121">
        <f>AG10/M10</f>
        <v>0.38215130250435025</v>
      </c>
      <c r="AK10" s="122">
        <f>(AG10+K10)/H10</f>
        <v>0.24489270049471154</v>
      </c>
      <c r="AL10" s="217"/>
      <c r="AM10" s="213"/>
      <c r="AN10" s="213"/>
      <c r="AO10" s="220"/>
      <c r="AP10" s="220"/>
    </row>
    <row r="11" spans="1:42" s="5" customFormat="1" ht="178.5" customHeight="1" x14ac:dyDescent="0.25">
      <c r="A11" s="256"/>
      <c r="B11" s="230"/>
      <c r="C11" s="233"/>
      <c r="D11" s="254"/>
      <c r="E11" s="252"/>
      <c r="F11" s="252"/>
      <c r="G11" s="36" t="s">
        <v>11</v>
      </c>
      <c r="H11" s="59"/>
      <c r="I11" s="65"/>
      <c r="J11" s="65"/>
      <c r="K11" s="120"/>
      <c r="L11" s="59">
        <v>0</v>
      </c>
      <c r="M11" s="59">
        <v>0</v>
      </c>
      <c r="N11" s="59"/>
      <c r="O11" s="59"/>
      <c r="P11" s="58"/>
      <c r="Q11" s="59"/>
      <c r="R11" s="59"/>
      <c r="S11" s="59"/>
      <c r="T11" s="80"/>
      <c r="U11" s="90"/>
      <c r="V11" s="59"/>
      <c r="W11" s="59"/>
      <c r="X11" s="59"/>
      <c r="Y11" s="59"/>
      <c r="Z11" s="59"/>
      <c r="AA11" s="59"/>
      <c r="AB11" s="59"/>
      <c r="AC11" s="59"/>
      <c r="AD11" s="59"/>
      <c r="AE11" s="59"/>
      <c r="AF11" s="91"/>
      <c r="AG11" s="91"/>
      <c r="AH11" s="91"/>
      <c r="AI11" s="120"/>
      <c r="AJ11" s="125"/>
      <c r="AK11" s="126"/>
      <c r="AL11" s="217"/>
      <c r="AM11" s="213"/>
      <c r="AN11" s="213"/>
      <c r="AO11" s="220"/>
      <c r="AP11" s="220"/>
    </row>
    <row r="12" spans="1:42" s="5" customFormat="1" ht="93" customHeight="1" x14ac:dyDescent="0.25">
      <c r="A12" s="256"/>
      <c r="B12" s="230"/>
      <c r="C12" s="233"/>
      <c r="D12" s="254"/>
      <c r="E12" s="252"/>
      <c r="F12" s="252"/>
      <c r="G12" s="36" t="s">
        <v>12</v>
      </c>
      <c r="H12" s="59"/>
      <c r="I12" s="65"/>
      <c r="J12" s="65"/>
      <c r="K12" s="120"/>
      <c r="L12" s="62">
        <v>625903419</v>
      </c>
      <c r="M12" s="62">
        <v>625903419</v>
      </c>
      <c r="N12" s="59"/>
      <c r="O12" s="59"/>
      <c r="P12" s="59"/>
      <c r="Q12" s="56"/>
      <c r="R12" s="56"/>
      <c r="S12" s="77"/>
      <c r="T12" s="92"/>
      <c r="U12" s="86"/>
      <c r="V12" s="86"/>
      <c r="W12" s="59"/>
      <c r="X12" s="59"/>
      <c r="Y12" s="59"/>
      <c r="Z12" s="59"/>
      <c r="AA12" s="59"/>
      <c r="AB12" s="59"/>
      <c r="AC12" s="59"/>
      <c r="AD12" s="59"/>
      <c r="AE12" s="59"/>
      <c r="AF12" s="72">
        <v>139387372</v>
      </c>
      <c r="AG12" s="72">
        <v>295956830</v>
      </c>
      <c r="AH12" s="91"/>
      <c r="AI12" s="120"/>
      <c r="AJ12" s="127"/>
      <c r="AK12" s="126"/>
      <c r="AL12" s="217"/>
      <c r="AM12" s="213"/>
      <c r="AN12" s="213"/>
      <c r="AO12" s="220"/>
      <c r="AP12" s="220"/>
    </row>
    <row r="13" spans="1:42" s="5" customFormat="1" ht="147.75" customHeight="1" x14ac:dyDescent="0.25">
      <c r="A13" s="256"/>
      <c r="B13" s="230"/>
      <c r="C13" s="233"/>
      <c r="D13" s="254"/>
      <c r="E13" s="252"/>
      <c r="F13" s="252"/>
      <c r="G13" s="36" t="s">
        <v>13</v>
      </c>
      <c r="H13" s="88">
        <f t="shared" ref="H13:AA13" si="0">+H9+H11</f>
        <v>0.3</v>
      </c>
      <c r="I13" s="88">
        <f t="shared" si="0"/>
        <v>0.04</v>
      </c>
      <c r="J13" s="88">
        <f t="shared" ref="J13:K14" si="1">+J9+J11</f>
        <v>0.04</v>
      </c>
      <c r="K13" s="134">
        <f t="shared" si="1"/>
        <v>0.04</v>
      </c>
      <c r="L13" s="50">
        <v>0.08</v>
      </c>
      <c r="M13" s="50">
        <v>0.08</v>
      </c>
      <c r="N13" s="50">
        <f t="shared" si="0"/>
        <v>0</v>
      </c>
      <c r="O13" s="50">
        <f t="shared" si="0"/>
        <v>0</v>
      </c>
      <c r="P13" s="93">
        <f t="shared" si="0"/>
        <v>0</v>
      </c>
      <c r="Q13" s="50">
        <f t="shared" si="0"/>
        <v>0.1</v>
      </c>
      <c r="R13" s="50">
        <f t="shared" si="0"/>
        <v>0</v>
      </c>
      <c r="S13" s="50">
        <f t="shared" si="0"/>
        <v>0</v>
      </c>
      <c r="T13" s="85">
        <f t="shared" si="0"/>
        <v>0</v>
      </c>
      <c r="U13" s="94">
        <f t="shared" si="0"/>
        <v>0</v>
      </c>
      <c r="V13" s="50">
        <f t="shared" si="0"/>
        <v>0.06</v>
      </c>
      <c r="W13" s="50"/>
      <c r="X13" s="50"/>
      <c r="Y13" s="50"/>
      <c r="Z13" s="50"/>
      <c r="AA13" s="50">
        <f t="shared" si="0"/>
        <v>0.02</v>
      </c>
      <c r="AB13" s="50">
        <f t="shared" ref="AB13:AE13" si="2">+AB9+AB11</f>
        <v>0</v>
      </c>
      <c r="AC13" s="50">
        <f t="shared" si="2"/>
        <v>0</v>
      </c>
      <c r="AD13" s="50">
        <f t="shared" si="2"/>
        <v>0</v>
      </c>
      <c r="AE13" s="50">
        <f t="shared" si="2"/>
        <v>0</v>
      </c>
      <c r="AF13" s="50">
        <v>0.02</v>
      </c>
      <c r="AG13" s="50">
        <f t="shared" ref="AG13:AG14" si="3">+AG9+AG11</f>
        <v>4.3999999999999997E-2</v>
      </c>
      <c r="AH13" s="134"/>
      <c r="AI13" s="134"/>
      <c r="AJ13" s="123"/>
      <c r="AK13" s="124"/>
      <c r="AL13" s="217"/>
      <c r="AM13" s="213"/>
      <c r="AN13" s="213"/>
      <c r="AO13" s="220"/>
      <c r="AP13" s="220"/>
    </row>
    <row r="14" spans="1:42" s="5" customFormat="1" ht="93" customHeight="1" thickBot="1" x14ac:dyDescent="0.3">
      <c r="A14" s="257"/>
      <c r="B14" s="231"/>
      <c r="C14" s="234"/>
      <c r="D14" s="254"/>
      <c r="E14" s="252"/>
      <c r="F14" s="252"/>
      <c r="G14" s="37" t="s">
        <v>14</v>
      </c>
      <c r="H14" s="60">
        <f>+H10+H12</f>
        <v>6193628789</v>
      </c>
      <c r="I14" s="70">
        <f>+I10+I12</f>
        <v>1215000000</v>
      </c>
      <c r="J14" s="70">
        <f>+J10+J12</f>
        <v>1017857121</v>
      </c>
      <c r="K14" s="130">
        <f t="shared" si="1"/>
        <v>971913980</v>
      </c>
      <c r="L14" s="148">
        <v>1951703419</v>
      </c>
      <c r="M14" s="70">
        <v>2051675087</v>
      </c>
      <c r="N14" s="70">
        <f t="shared" ref="N14:AA14" si="4">+N10+N12</f>
        <v>0</v>
      </c>
      <c r="O14" s="70">
        <f t="shared" si="4"/>
        <v>0</v>
      </c>
      <c r="P14" s="70">
        <f t="shared" si="4"/>
        <v>0</v>
      </c>
      <c r="Q14" s="70">
        <f t="shared" si="4"/>
        <v>1350000000</v>
      </c>
      <c r="R14" s="70">
        <f t="shared" si="4"/>
        <v>0</v>
      </c>
      <c r="S14" s="70">
        <f t="shared" si="4"/>
        <v>0</v>
      </c>
      <c r="T14" s="70">
        <f t="shared" si="4"/>
        <v>0</v>
      </c>
      <c r="U14" s="70">
        <f t="shared" si="4"/>
        <v>0</v>
      </c>
      <c r="V14" s="70">
        <f t="shared" si="4"/>
        <v>1200000000</v>
      </c>
      <c r="W14" s="70"/>
      <c r="X14" s="70"/>
      <c r="Y14" s="70"/>
      <c r="Z14" s="70"/>
      <c r="AA14" s="70">
        <f t="shared" si="4"/>
        <v>1200000000</v>
      </c>
      <c r="AB14" s="70">
        <f t="shared" ref="AB14:AE14" si="5">+AB10+AB12</f>
        <v>0</v>
      </c>
      <c r="AC14" s="70">
        <f t="shared" si="5"/>
        <v>0</v>
      </c>
      <c r="AD14" s="70">
        <f t="shared" si="5"/>
        <v>0</v>
      </c>
      <c r="AE14" s="70">
        <f t="shared" si="5"/>
        <v>0</v>
      </c>
      <c r="AF14" s="70">
        <v>530425872</v>
      </c>
      <c r="AG14" s="70">
        <f t="shared" si="3"/>
        <v>840817330</v>
      </c>
      <c r="AH14" s="130"/>
      <c r="AI14" s="130"/>
      <c r="AJ14" s="128"/>
      <c r="AK14" s="129"/>
      <c r="AL14" s="218"/>
      <c r="AM14" s="213"/>
      <c r="AN14" s="213"/>
      <c r="AO14" s="221"/>
      <c r="AP14" s="221"/>
    </row>
    <row r="15" spans="1:42" s="5" customFormat="1" ht="53.45" customHeight="1" x14ac:dyDescent="0.25">
      <c r="A15" s="258" t="s">
        <v>86</v>
      </c>
      <c r="B15" s="235">
        <v>2</v>
      </c>
      <c r="C15" s="238" t="s">
        <v>98</v>
      </c>
      <c r="D15" s="254" t="s">
        <v>82</v>
      </c>
      <c r="E15" s="252"/>
      <c r="F15" s="252"/>
      <c r="G15" s="38" t="s">
        <v>9</v>
      </c>
      <c r="H15" s="88">
        <v>0.5</v>
      </c>
      <c r="I15" s="136">
        <v>0.09</v>
      </c>
      <c r="J15" s="136">
        <v>0.09</v>
      </c>
      <c r="K15" s="88">
        <v>0.09</v>
      </c>
      <c r="L15" s="88">
        <v>0.14000000000000001</v>
      </c>
      <c r="M15" s="88">
        <v>0.14000000000000001</v>
      </c>
      <c r="N15" s="88">
        <f t="shared" ref="N15:U15" si="6">+N11+N13</f>
        <v>0</v>
      </c>
      <c r="O15" s="88">
        <f t="shared" si="6"/>
        <v>0</v>
      </c>
      <c r="P15" s="100">
        <f t="shared" si="6"/>
        <v>0</v>
      </c>
      <c r="Q15" s="88">
        <v>0.28000000000000003</v>
      </c>
      <c r="R15" s="88">
        <f t="shared" si="6"/>
        <v>0</v>
      </c>
      <c r="S15" s="88">
        <f t="shared" si="6"/>
        <v>0</v>
      </c>
      <c r="T15" s="101">
        <f t="shared" si="6"/>
        <v>0</v>
      </c>
      <c r="U15" s="102">
        <f t="shared" si="6"/>
        <v>0</v>
      </c>
      <c r="V15" s="88">
        <v>0.42</v>
      </c>
      <c r="W15" s="88"/>
      <c r="X15" s="88"/>
      <c r="Y15" s="88"/>
      <c r="Z15" s="88"/>
      <c r="AA15" s="88">
        <v>0.5</v>
      </c>
      <c r="AB15" s="88"/>
      <c r="AC15" s="88"/>
      <c r="AD15" s="88"/>
      <c r="AE15" s="88"/>
      <c r="AF15" s="88">
        <v>4.2000000000000003E-2</v>
      </c>
      <c r="AG15" s="88">
        <v>8.4000000000000005E-2</v>
      </c>
      <c r="AH15" s="136"/>
      <c r="AI15" s="88"/>
      <c r="AJ15" s="121">
        <f>AG15/M15</f>
        <v>0.6</v>
      </c>
      <c r="AK15" s="122">
        <f>(AG15+K15)/H15</f>
        <v>0.34799999999999998</v>
      </c>
      <c r="AL15" s="216">
        <f>AF23</f>
        <v>0</v>
      </c>
      <c r="AM15" s="213" t="s">
        <v>77</v>
      </c>
      <c r="AN15" s="213" t="s">
        <v>77</v>
      </c>
      <c r="AO15" s="219" t="s">
        <v>114</v>
      </c>
      <c r="AP15" s="222" t="str">
        <f>HYPERLINK("https://drive.google.com/drive/folders/0BwgngE3wTIWYRW9aNFNpQ3R4c1k?usp=sharing","https://drive.google.com/drive/folders/0BwgngE3wTIWYRW9aNFNpQ3R4c1k?usp=sharing")</f>
        <v>https://drive.google.com/drive/folders/0BwgngE3wTIWYRW9aNFNpQ3R4c1k?usp=sharing</v>
      </c>
    </row>
    <row r="16" spans="1:42" s="5" customFormat="1" ht="53.45" customHeight="1" x14ac:dyDescent="0.25">
      <c r="A16" s="256"/>
      <c r="B16" s="236"/>
      <c r="C16" s="233"/>
      <c r="D16" s="254"/>
      <c r="E16" s="252"/>
      <c r="F16" s="252"/>
      <c r="G16" s="36" t="s">
        <v>10</v>
      </c>
      <c r="H16" s="56">
        <f>+M16+Q16+V16+AA16+J16</f>
        <v>5258981573</v>
      </c>
      <c r="I16" s="57">
        <v>1499125475</v>
      </c>
      <c r="J16" s="57">
        <v>1444010457</v>
      </c>
      <c r="K16" s="89">
        <v>1435292010</v>
      </c>
      <c r="L16" s="98">
        <v>386092000</v>
      </c>
      <c r="M16" s="56">
        <v>296592000</v>
      </c>
      <c r="N16" s="56"/>
      <c r="O16" s="56"/>
      <c r="P16" s="56"/>
      <c r="Q16" s="56">
        <f>2025000000-68873628</f>
        <v>1956126372</v>
      </c>
      <c r="R16" s="56"/>
      <c r="S16" s="76"/>
      <c r="T16" s="79"/>
      <c r="U16" s="86"/>
      <c r="V16" s="86">
        <f>1390000000-68873628</f>
        <v>1321126372</v>
      </c>
      <c r="W16" s="56"/>
      <c r="X16" s="56"/>
      <c r="Y16" s="56"/>
      <c r="Z16" s="56"/>
      <c r="AA16" s="56">
        <f>310000000-68873628</f>
        <v>241126372</v>
      </c>
      <c r="AB16" s="56"/>
      <c r="AC16" s="56"/>
      <c r="AD16" s="56"/>
      <c r="AE16" s="56"/>
      <c r="AF16" s="95">
        <v>162320000</v>
      </c>
      <c r="AG16" s="95">
        <v>184707500</v>
      </c>
      <c r="AH16" s="96"/>
      <c r="AI16" s="89"/>
      <c r="AJ16" s="123">
        <f>AG16/M16</f>
        <v>0.62276629174084264</v>
      </c>
      <c r="AK16" s="124">
        <f>(AG16+K16)/H16</f>
        <v>0.30804434043222306</v>
      </c>
      <c r="AL16" s="217"/>
      <c r="AM16" s="213"/>
      <c r="AN16" s="213"/>
      <c r="AO16" s="220"/>
      <c r="AP16" s="220"/>
    </row>
    <row r="17" spans="1:42" s="5" customFormat="1" ht="33" customHeight="1" x14ac:dyDescent="0.25">
      <c r="A17" s="256"/>
      <c r="B17" s="236"/>
      <c r="C17" s="233"/>
      <c r="D17" s="254"/>
      <c r="E17" s="252"/>
      <c r="F17" s="252"/>
      <c r="G17" s="36" t="s">
        <v>11</v>
      </c>
      <c r="H17" s="59"/>
      <c r="I17" s="65"/>
      <c r="J17" s="65"/>
      <c r="K17" s="91"/>
      <c r="L17" s="59">
        <v>0</v>
      </c>
      <c r="M17" s="59">
        <v>0</v>
      </c>
      <c r="N17" s="59"/>
      <c r="O17" s="59"/>
      <c r="P17" s="59"/>
      <c r="Q17" s="59"/>
      <c r="R17" s="59"/>
      <c r="S17" s="59"/>
      <c r="T17" s="80"/>
      <c r="U17" s="90"/>
      <c r="V17" s="59"/>
      <c r="W17" s="59"/>
      <c r="X17" s="59"/>
      <c r="Y17" s="59"/>
      <c r="Z17" s="59"/>
      <c r="AA17" s="59"/>
      <c r="AB17" s="59"/>
      <c r="AC17" s="59"/>
      <c r="AD17" s="59"/>
      <c r="AE17" s="59"/>
      <c r="AF17" s="91"/>
      <c r="AG17" s="91"/>
      <c r="AH17" s="91"/>
      <c r="AI17" s="91"/>
      <c r="AJ17" s="125"/>
      <c r="AK17" s="126"/>
      <c r="AL17" s="217"/>
      <c r="AM17" s="213"/>
      <c r="AN17" s="213"/>
      <c r="AO17" s="220"/>
      <c r="AP17" s="220"/>
    </row>
    <row r="18" spans="1:42" s="5" customFormat="1" ht="31.5" customHeight="1" x14ac:dyDescent="0.25">
      <c r="A18" s="256"/>
      <c r="B18" s="236"/>
      <c r="C18" s="233"/>
      <c r="D18" s="254"/>
      <c r="E18" s="252"/>
      <c r="F18" s="252"/>
      <c r="G18" s="36" t="s">
        <v>12</v>
      </c>
      <c r="H18" s="66"/>
      <c r="I18" s="65"/>
      <c r="J18" s="65"/>
      <c r="K18" s="89"/>
      <c r="L18" s="66">
        <v>1343085300</v>
      </c>
      <c r="M18" s="66">
        <v>1343085300</v>
      </c>
      <c r="N18" s="66"/>
      <c r="O18" s="66"/>
      <c r="P18" s="66"/>
      <c r="Q18" s="67"/>
      <c r="R18" s="67"/>
      <c r="S18" s="78"/>
      <c r="T18" s="59"/>
      <c r="U18" s="86"/>
      <c r="V18" s="86"/>
      <c r="W18" s="59"/>
      <c r="X18" s="59"/>
      <c r="Y18" s="59"/>
      <c r="Z18" s="59"/>
      <c r="AA18" s="59"/>
      <c r="AB18" s="59"/>
      <c r="AC18" s="59"/>
      <c r="AD18" s="59"/>
      <c r="AE18" s="59"/>
      <c r="AF18" s="95">
        <v>37290635</v>
      </c>
      <c r="AG18" s="95">
        <v>298449568</v>
      </c>
      <c r="AH18" s="89"/>
      <c r="AI18" s="89"/>
      <c r="AJ18" s="127"/>
      <c r="AK18" s="126"/>
      <c r="AL18" s="217"/>
      <c r="AM18" s="213"/>
      <c r="AN18" s="213"/>
      <c r="AO18" s="220"/>
      <c r="AP18" s="220"/>
    </row>
    <row r="19" spans="1:42" s="5" customFormat="1" ht="53.45" customHeight="1" x14ac:dyDescent="0.25">
      <c r="A19" s="256"/>
      <c r="B19" s="236"/>
      <c r="C19" s="233"/>
      <c r="D19" s="254"/>
      <c r="E19" s="252"/>
      <c r="F19" s="252"/>
      <c r="G19" s="36" t="s">
        <v>13</v>
      </c>
      <c r="H19" s="88">
        <f t="shared" ref="H19:AA19" si="7">+H15+H17</f>
        <v>0.5</v>
      </c>
      <c r="I19" s="88">
        <f t="shared" si="7"/>
        <v>0.09</v>
      </c>
      <c r="J19" s="88">
        <f t="shared" ref="J19:K20" si="8">+J15+J17</f>
        <v>0.09</v>
      </c>
      <c r="K19" s="134">
        <f t="shared" si="8"/>
        <v>0.09</v>
      </c>
      <c r="L19" s="50">
        <v>0.14000000000000001</v>
      </c>
      <c r="M19" s="50">
        <v>0.14000000000000001</v>
      </c>
      <c r="N19" s="50">
        <f t="shared" si="7"/>
        <v>0</v>
      </c>
      <c r="O19" s="50">
        <f t="shared" si="7"/>
        <v>0</v>
      </c>
      <c r="P19" s="93">
        <f t="shared" si="7"/>
        <v>0</v>
      </c>
      <c r="Q19" s="50">
        <f t="shared" si="7"/>
        <v>0.28000000000000003</v>
      </c>
      <c r="R19" s="50">
        <f t="shared" si="7"/>
        <v>0</v>
      </c>
      <c r="S19" s="50">
        <f t="shared" si="7"/>
        <v>0</v>
      </c>
      <c r="T19" s="85">
        <f t="shared" si="7"/>
        <v>0</v>
      </c>
      <c r="U19" s="94">
        <f t="shared" si="7"/>
        <v>0</v>
      </c>
      <c r="V19" s="50">
        <f t="shared" si="7"/>
        <v>0.42</v>
      </c>
      <c r="W19" s="50"/>
      <c r="X19" s="50"/>
      <c r="Y19" s="50"/>
      <c r="Z19" s="50"/>
      <c r="AA19" s="50">
        <f t="shared" si="7"/>
        <v>0.5</v>
      </c>
      <c r="AB19" s="50">
        <f t="shared" ref="AB19:AE19" si="9">+AB15+AB17</f>
        <v>0</v>
      </c>
      <c r="AC19" s="50">
        <f t="shared" si="9"/>
        <v>0</v>
      </c>
      <c r="AD19" s="50">
        <f t="shared" si="9"/>
        <v>0</v>
      </c>
      <c r="AE19" s="50">
        <f t="shared" si="9"/>
        <v>0</v>
      </c>
      <c r="AF19" s="50">
        <v>4.2000000000000003E-2</v>
      </c>
      <c r="AG19" s="50">
        <f t="shared" ref="AG19:AG20" si="10">+AG15+AG17</f>
        <v>8.4000000000000005E-2</v>
      </c>
      <c r="AH19" s="134"/>
      <c r="AI19" s="134"/>
      <c r="AJ19" s="123"/>
      <c r="AK19" s="124"/>
      <c r="AL19" s="217"/>
      <c r="AM19" s="213"/>
      <c r="AN19" s="213"/>
      <c r="AO19" s="220"/>
      <c r="AP19" s="220"/>
    </row>
    <row r="20" spans="1:42" s="5" customFormat="1" ht="53.45" customHeight="1" thickBot="1" x14ac:dyDescent="0.3">
      <c r="A20" s="256"/>
      <c r="B20" s="237"/>
      <c r="C20" s="239"/>
      <c r="D20" s="254"/>
      <c r="E20" s="252"/>
      <c r="F20" s="252"/>
      <c r="G20" s="37" t="s">
        <v>14</v>
      </c>
      <c r="H20" s="60">
        <f>+H16+H18</f>
        <v>5258981573</v>
      </c>
      <c r="I20" s="70">
        <f>+I16+I18</f>
        <v>1499125475</v>
      </c>
      <c r="J20" s="70">
        <f>+J16+J18</f>
        <v>1444010457</v>
      </c>
      <c r="K20" s="70">
        <f t="shared" si="8"/>
        <v>1435292010</v>
      </c>
      <c r="L20" s="148">
        <v>1729177300</v>
      </c>
      <c r="M20" s="70">
        <v>1639677300</v>
      </c>
      <c r="N20" s="70">
        <f t="shared" ref="N20:AA20" si="11">+N16+N18</f>
        <v>0</v>
      </c>
      <c r="O20" s="70">
        <f t="shared" si="11"/>
        <v>0</v>
      </c>
      <c r="P20" s="70">
        <f t="shared" si="11"/>
        <v>0</v>
      </c>
      <c r="Q20" s="70">
        <f t="shared" si="11"/>
        <v>1956126372</v>
      </c>
      <c r="R20" s="70">
        <f t="shared" si="11"/>
        <v>0</v>
      </c>
      <c r="S20" s="70">
        <f t="shared" si="11"/>
        <v>0</v>
      </c>
      <c r="T20" s="70">
        <f t="shared" si="11"/>
        <v>0</v>
      </c>
      <c r="U20" s="70">
        <f t="shared" si="11"/>
        <v>0</v>
      </c>
      <c r="V20" s="70">
        <f t="shared" si="11"/>
        <v>1321126372</v>
      </c>
      <c r="W20" s="70"/>
      <c r="X20" s="70"/>
      <c r="Y20" s="70"/>
      <c r="Z20" s="70"/>
      <c r="AA20" s="70">
        <f t="shared" si="11"/>
        <v>241126372</v>
      </c>
      <c r="AB20" s="70">
        <f t="shared" ref="AB20:AE20" si="12">+AB16+AB18</f>
        <v>0</v>
      </c>
      <c r="AC20" s="70">
        <f t="shared" si="12"/>
        <v>0</v>
      </c>
      <c r="AD20" s="70">
        <f t="shared" si="12"/>
        <v>0</v>
      </c>
      <c r="AE20" s="70">
        <f t="shared" si="12"/>
        <v>0</v>
      </c>
      <c r="AF20" s="70">
        <v>199610635</v>
      </c>
      <c r="AG20" s="70">
        <f t="shared" si="10"/>
        <v>483157068</v>
      </c>
      <c r="AH20" s="70"/>
      <c r="AI20" s="70"/>
      <c r="AJ20" s="128"/>
      <c r="AK20" s="129"/>
      <c r="AL20" s="218"/>
      <c r="AM20" s="213"/>
      <c r="AN20" s="213"/>
      <c r="AO20" s="221"/>
      <c r="AP20" s="221"/>
    </row>
    <row r="21" spans="1:42" s="5" customFormat="1" ht="25.15" customHeight="1" x14ac:dyDescent="0.25">
      <c r="A21" s="256"/>
      <c r="B21" s="235">
        <v>4</v>
      </c>
      <c r="C21" s="238" t="s">
        <v>103</v>
      </c>
      <c r="D21" s="252" t="s">
        <v>82</v>
      </c>
      <c r="E21" s="252"/>
      <c r="F21" s="252"/>
      <c r="G21" s="38" t="s">
        <v>9</v>
      </c>
      <c r="H21" s="88">
        <f>+I21+L21+Q21+V21+AA21</f>
        <v>1.0000000000000002</v>
      </c>
      <c r="I21" s="88">
        <v>0</v>
      </c>
      <c r="J21" s="88">
        <v>0</v>
      </c>
      <c r="K21" s="71">
        <v>0</v>
      </c>
      <c r="L21" s="88">
        <v>0.32</v>
      </c>
      <c r="M21" s="88">
        <v>0.32</v>
      </c>
      <c r="N21" s="88">
        <f t="shared" ref="N21:P22" si="13">+N11+N13</f>
        <v>0</v>
      </c>
      <c r="O21" s="88">
        <f t="shared" si="13"/>
        <v>0</v>
      </c>
      <c r="P21" s="100">
        <f t="shared" si="13"/>
        <v>0</v>
      </c>
      <c r="Q21" s="88">
        <v>0.28000000000000003</v>
      </c>
      <c r="R21" s="88">
        <f t="shared" ref="R21:U22" si="14">+R11+R13</f>
        <v>0</v>
      </c>
      <c r="S21" s="88">
        <f t="shared" si="14"/>
        <v>0</v>
      </c>
      <c r="T21" s="101">
        <f t="shared" si="14"/>
        <v>0</v>
      </c>
      <c r="U21" s="102">
        <f t="shared" si="14"/>
        <v>0</v>
      </c>
      <c r="V21" s="88">
        <v>0.3</v>
      </c>
      <c r="W21" s="88"/>
      <c r="X21" s="88"/>
      <c r="Y21" s="88"/>
      <c r="Z21" s="88"/>
      <c r="AA21" s="88">
        <v>0.1</v>
      </c>
      <c r="AB21" s="61"/>
      <c r="AC21" s="61"/>
      <c r="AD21" s="61"/>
      <c r="AE21" s="61"/>
      <c r="AF21" s="156">
        <v>5.6000000000000001E-2</v>
      </c>
      <c r="AG21" s="156">
        <v>0.13600000000000001</v>
      </c>
      <c r="AH21" s="71"/>
      <c r="AI21" s="71"/>
      <c r="AJ21" s="137">
        <f>AG21/M21</f>
        <v>0.42500000000000004</v>
      </c>
      <c r="AK21" s="138">
        <f>(AG21+K21)/H21</f>
        <v>0.13599999999999998</v>
      </c>
      <c r="AL21" s="216" t="s">
        <v>128</v>
      </c>
      <c r="AM21" s="213" t="s">
        <v>77</v>
      </c>
      <c r="AN21" s="213" t="s">
        <v>77</v>
      </c>
      <c r="AO21" s="219" t="s">
        <v>129</v>
      </c>
      <c r="AP21" s="222" t="str">
        <f>HYPERLINK("http://192.168.173.36/mibew/chatActa%20de%20reunión%20con%20la%20responsable%20de%20atención%20al%20ciudadano","http://192.168.173.36/mibew/chat
Acta de reunión con la responsable de atención al ciudadano")</f>
        <v>http://192.168.173.36/mibew/chat
Acta de reunión con la responsable de atención al ciudadano</v>
      </c>
    </row>
    <row r="22" spans="1:42" s="5" customFormat="1" ht="25.15" customHeight="1" x14ac:dyDescent="0.25">
      <c r="A22" s="256"/>
      <c r="B22" s="236"/>
      <c r="C22" s="233"/>
      <c r="D22" s="252"/>
      <c r="E22" s="252"/>
      <c r="F22" s="252"/>
      <c r="G22" s="36" t="s">
        <v>10</v>
      </c>
      <c r="H22" s="56">
        <f>+M22+Q22+V22+AA22+J22</f>
        <v>767775884</v>
      </c>
      <c r="I22" s="57">
        <v>0</v>
      </c>
      <c r="J22" s="57">
        <v>0</v>
      </c>
      <c r="K22" s="68">
        <v>0</v>
      </c>
      <c r="L22" s="117">
        <v>551655000</v>
      </c>
      <c r="M22" s="57">
        <v>561155000</v>
      </c>
      <c r="N22" s="57">
        <f t="shared" si="13"/>
        <v>0</v>
      </c>
      <c r="O22" s="57">
        <f t="shared" si="13"/>
        <v>0</v>
      </c>
      <c r="P22" s="57">
        <f t="shared" si="13"/>
        <v>0</v>
      </c>
      <c r="Q22" s="57">
        <v>68873628</v>
      </c>
      <c r="R22" s="57">
        <f t="shared" si="14"/>
        <v>0</v>
      </c>
      <c r="S22" s="57">
        <f t="shared" si="14"/>
        <v>0</v>
      </c>
      <c r="T22" s="57">
        <f t="shared" si="14"/>
        <v>0</v>
      </c>
      <c r="U22" s="57">
        <f t="shared" si="14"/>
        <v>0</v>
      </c>
      <c r="V22" s="57">
        <v>68873628</v>
      </c>
      <c r="W22" s="57"/>
      <c r="X22" s="57"/>
      <c r="Y22" s="57"/>
      <c r="Z22" s="57"/>
      <c r="AA22" s="57">
        <v>68873628</v>
      </c>
      <c r="AB22" s="56"/>
      <c r="AC22" s="56"/>
      <c r="AD22" s="56"/>
      <c r="AE22" s="56"/>
      <c r="AF22" s="95">
        <v>51622733</v>
      </c>
      <c r="AG22" s="95">
        <v>51622733</v>
      </c>
      <c r="AH22" s="68"/>
      <c r="AI22" s="68"/>
      <c r="AJ22" s="139">
        <f>AG22/M22</f>
        <v>9.1993714749044386E-2</v>
      </c>
      <c r="AK22" s="140">
        <f>(AG22+K22)/H22</f>
        <v>6.7236721126291588E-2</v>
      </c>
      <c r="AL22" s="217"/>
      <c r="AM22" s="213"/>
      <c r="AN22" s="213"/>
      <c r="AO22" s="220"/>
      <c r="AP22" s="220"/>
    </row>
    <row r="23" spans="1:42" s="5" customFormat="1" ht="25.15" customHeight="1" x14ac:dyDescent="0.25">
      <c r="A23" s="256"/>
      <c r="B23" s="236"/>
      <c r="C23" s="233"/>
      <c r="D23" s="252"/>
      <c r="E23" s="252"/>
      <c r="F23" s="252"/>
      <c r="G23" s="36" t="s">
        <v>11</v>
      </c>
      <c r="H23" s="59"/>
      <c r="I23" s="65"/>
      <c r="J23" s="65"/>
      <c r="K23" s="69"/>
      <c r="L23" s="103">
        <v>0</v>
      </c>
      <c r="M23" s="103">
        <v>0</v>
      </c>
      <c r="N23" s="103"/>
      <c r="O23" s="103"/>
      <c r="P23" s="103"/>
      <c r="Q23" s="64"/>
      <c r="R23" s="64"/>
      <c r="S23" s="64"/>
      <c r="T23" s="82"/>
      <c r="U23" s="104"/>
      <c r="V23" s="64"/>
      <c r="W23" s="64"/>
      <c r="X23" s="64"/>
      <c r="Y23" s="64"/>
      <c r="Z23" s="64"/>
      <c r="AA23" s="64"/>
      <c r="AB23" s="63"/>
      <c r="AC23" s="63"/>
      <c r="AD23" s="63"/>
      <c r="AE23" s="63"/>
      <c r="AF23" s="91"/>
      <c r="AG23" s="91"/>
      <c r="AH23" s="69"/>
      <c r="AI23" s="69"/>
      <c r="AJ23" s="141"/>
      <c r="AK23" s="142"/>
      <c r="AL23" s="217"/>
      <c r="AM23" s="213"/>
      <c r="AN23" s="213"/>
      <c r="AO23" s="220"/>
      <c r="AP23" s="220"/>
    </row>
    <row r="24" spans="1:42" s="5" customFormat="1" ht="79.5" customHeight="1" x14ac:dyDescent="0.25">
      <c r="A24" s="256"/>
      <c r="B24" s="236"/>
      <c r="C24" s="233"/>
      <c r="D24" s="252"/>
      <c r="E24" s="252"/>
      <c r="F24" s="252"/>
      <c r="G24" s="36" t="s">
        <v>12</v>
      </c>
      <c r="H24" s="59"/>
      <c r="I24" s="65"/>
      <c r="J24" s="65"/>
      <c r="K24" s="68"/>
      <c r="L24" s="77">
        <v>0</v>
      </c>
      <c r="M24" s="62">
        <v>0</v>
      </c>
      <c r="N24" s="62"/>
      <c r="O24" s="62"/>
      <c r="P24" s="62"/>
      <c r="Q24" s="63"/>
      <c r="R24" s="63"/>
      <c r="S24" s="63"/>
      <c r="T24" s="81"/>
      <c r="U24" s="84"/>
      <c r="V24" s="56"/>
      <c r="W24" s="63"/>
      <c r="X24" s="63"/>
      <c r="Y24" s="63"/>
      <c r="Z24" s="63"/>
      <c r="AA24" s="63"/>
      <c r="AB24" s="63"/>
      <c r="AC24" s="63"/>
      <c r="AD24" s="63"/>
      <c r="AE24" s="63"/>
      <c r="AF24" s="91"/>
      <c r="AG24" s="91"/>
      <c r="AH24" s="68"/>
      <c r="AI24" s="68"/>
      <c r="AJ24" s="143"/>
      <c r="AK24" s="142"/>
      <c r="AL24" s="217"/>
      <c r="AM24" s="213"/>
      <c r="AN24" s="213"/>
      <c r="AO24" s="220"/>
      <c r="AP24" s="220"/>
    </row>
    <row r="25" spans="1:42" s="5" customFormat="1" ht="57.75" customHeight="1" x14ac:dyDescent="0.25">
      <c r="A25" s="256"/>
      <c r="B25" s="236"/>
      <c r="C25" s="233"/>
      <c r="D25" s="252"/>
      <c r="E25" s="252"/>
      <c r="F25" s="252"/>
      <c r="G25" s="36" t="s">
        <v>13</v>
      </c>
      <c r="H25" s="88">
        <f t="shared" ref="H25:AA25" si="15">+H21+H23</f>
        <v>1.0000000000000002</v>
      </c>
      <c r="I25" s="88">
        <f t="shared" si="15"/>
        <v>0</v>
      </c>
      <c r="J25" s="88">
        <f t="shared" ref="J25:K26" si="16">+J21+J23</f>
        <v>0</v>
      </c>
      <c r="K25" s="50">
        <f t="shared" si="16"/>
        <v>0</v>
      </c>
      <c r="L25" s="50">
        <v>0.32</v>
      </c>
      <c r="M25" s="50">
        <v>0.32</v>
      </c>
      <c r="N25" s="50">
        <f t="shared" si="15"/>
        <v>0</v>
      </c>
      <c r="O25" s="50">
        <f t="shared" si="15"/>
        <v>0</v>
      </c>
      <c r="P25" s="93">
        <f t="shared" si="15"/>
        <v>0</v>
      </c>
      <c r="Q25" s="50">
        <f t="shared" si="15"/>
        <v>0.28000000000000003</v>
      </c>
      <c r="R25" s="50">
        <f t="shared" si="15"/>
        <v>0</v>
      </c>
      <c r="S25" s="50">
        <f t="shared" si="15"/>
        <v>0</v>
      </c>
      <c r="T25" s="85">
        <f t="shared" si="15"/>
        <v>0</v>
      </c>
      <c r="U25" s="94">
        <f t="shared" si="15"/>
        <v>0</v>
      </c>
      <c r="V25" s="50">
        <f t="shared" si="15"/>
        <v>0.3</v>
      </c>
      <c r="W25" s="50"/>
      <c r="X25" s="50"/>
      <c r="Y25" s="50"/>
      <c r="Z25" s="50"/>
      <c r="AA25" s="50">
        <f t="shared" si="15"/>
        <v>0.1</v>
      </c>
      <c r="AB25" s="50">
        <f t="shared" ref="AB25:AE25" si="17">+AB21+AB23</f>
        <v>0</v>
      </c>
      <c r="AC25" s="50">
        <f t="shared" si="17"/>
        <v>0</v>
      </c>
      <c r="AD25" s="50">
        <f t="shared" si="17"/>
        <v>0</v>
      </c>
      <c r="AE25" s="50">
        <f t="shared" si="17"/>
        <v>0</v>
      </c>
      <c r="AF25" s="50">
        <v>5.6000000000000001E-2</v>
      </c>
      <c r="AG25" s="50">
        <f t="shared" ref="AG25:AG26" si="18">+AG21+AG23</f>
        <v>0.13600000000000001</v>
      </c>
      <c r="AH25" s="50"/>
      <c r="AI25" s="50"/>
      <c r="AJ25" s="139"/>
      <c r="AK25" s="140"/>
      <c r="AL25" s="217"/>
      <c r="AM25" s="213"/>
      <c r="AN25" s="213"/>
      <c r="AO25" s="220"/>
      <c r="AP25" s="220"/>
    </row>
    <row r="26" spans="1:42" s="5" customFormat="1" ht="25.15" customHeight="1" thickBot="1" x14ac:dyDescent="0.3">
      <c r="A26" s="257"/>
      <c r="B26" s="237"/>
      <c r="C26" s="239"/>
      <c r="D26" s="252"/>
      <c r="E26" s="252"/>
      <c r="F26" s="252"/>
      <c r="G26" s="37" t="s">
        <v>14</v>
      </c>
      <c r="H26" s="60">
        <f>+H22+H24</f>
        <v>767775884</v>
      </c>
      <c r="I26" s="70">
        <f>+I22+I24</f>
        <v>0</v>
      </c>
      <c r="J26" s="70">
        <f>+J22+J24</f>
        <v>0</v>
      </c>
      <c r="K26" s="70">
        <f t="shared" si="16"/>
        <v>0</v>
      </c>
      <c r="L26" s="148">
        <v>551655000</v>
      </c>
      <c r="M26" s="70">
        <v>561155000</v>
      </c>
      <c r="N26" s="70">
        <f t="shared" ref="N26:AA26" si="19">+N22+N24</f>
        <v>0</v>
      </c>
      <c r="O26" s="70">
        <f t="shared" si="19"/>
        <v>0</v>
      </c>
      <c r="P26" s="70">
        <f t="shared" si="19"/>
        <v>0</v>
      </c>
      <c r="Q26" s="70">
        <f t="shared" si="19"/>
        <v>68873628</v>
      </c>
      <c r="R26" s="70">
        <f t="shared" si="19"/>
        <v>0</v>
      </c>
      <c r="S26" s="70">
        <f t="shared" si="19"/>
        <v>0</v>
      </c>
      <c r="T26" s="70">
        <f t="shared" si="19"/>
        <v>0</v>
      </c>
      <c r="U26" s="70">
        <f t="shared" si="19"/>
        <v>0</v>
      </c>
      <c r="V26" s="70">
        <f t="shared" si="19"/>
        <v>68873628</v>
      </c>
      <c r="W26" s="70"/>
      <c r="X26" s="70"/>
      <c r="Y26" s="70"/>
      <c r="Z26" s="70"/>
      <c r="AA26" s="70">
        <f t="shared" si="19"/>
        <v>68873628</v>
      </c>
      <c r="AB26" s="70">
        <f t="shared" ref="AB26:AE26" si="20">+AB22+AB24</f>
        <v>0</v>
      </c>
      <c r="AC26" s="70">
        <f t="shared" si="20"/>
        <v>0</v>
      </c>
      <c r="AD26" s="70">
        <f t="shared" si="20"/>
        <v>0</v>
      </c>
      <c r="AE26" s="70">
        <f t="shared" si="20"/>
        <v>0</v>
      </c>
      <c r="AF26" s="70">
        <v>51622733</v>
      </c>
      <c r="AG26" s="70">
        <f t="shared" si="18"/>
        <v>51622733</v>
      </c>
      <c r="AH26" s="70"/>
      <c r="AI26" s="70"/>
      <c r="AJ26" s="144"/>
      <c r="AK26" s="145"/>
      <c r="AL26" s="218"/>
      <c r="AM26" s="213"/>
      <c r="AN26" s="213"/>
      <c r="AO26" s="221"/>
      <c r="AP26" s="221"/>
    </row>
    <row r="27" spans="1:42" s="5" customFormat="1" ht="49.9" customHeight="1" x14ac:dyDescent="0.25">
      <c r="A27" s="256" t="s">
        <v>87</v>
      </c>
      <c r="B27" s="235">
        <v>3</v>
      </c>
      <c r="C27" s="240" t="s">
        <v>99</v>
      </c>
      <c r="D27" s="255" t="s">
        <v>82</v>
      </c>
      <c r="E27" s="252"/>
      <c r="F27" s="252"/>
      <c r="G27" s="38" t="s">
        <v>9</v>
      </c>
      <c r="H27" s="88">
        <v>0.3</v>
      </c>
      <c r="I27" s="88">
        <v>0.02</v>
      </c>
      <c r="J27" s="88">
        <v>0.02</v>
      </c>
      <c r="K27" s="133">
        <v>1.4E-2</v>
      </c>
      <c r="L27" s="88">
        <v>7.0000000000000007E-2</v>
      </c>
      <c r="M27" s="88">
        <v>7.0000000000000007E-2</v>
      </c>
      <c r="N27" s="88">
        <f t="shared" ref="N27:P28" si="21">+N17+N19</f>
        <v>0</v>
      </c>
      <c r="O27" s="88">
        <f t="shared" si="21"/>
        <v>0</v>
      </c>
      <c r="P27" s="100">
        <f t="shared" si="21"/>
        <v>0</v>
      </c>
      <c r="Q27" s="88">
        <v>0.08</v>
      </c>
      <c r="R27" s="88">
        <f t="shared" ref="R27:U28" si="22">+R17+R19</f>
        <v>0</v>
      </c>
      <c r="S27" s="88">
        <f t="shared" si="22"/>
        <v>0</v>
      </c>
      <c r="T27" s="101">
        <f t="shared" si="22"/>
        <v>0</v>
      </c>
      <c r="U27" s="102">
        <f t="shared" si="22"/>
        <v>0</v>
      </c>
      <c r="V27" s="88">
        <v>0.08</v>
      </c>
      <c r="W27" s="88"/>
      <c r="X27" s="88"/>
      <c r="Y27" s="88"/>
      <c r="Z27" s="88"/>
      <c r="AA27" s="88">
        <v>0.05</v>
      </c>
      <c r="AB27" s="61"/>
      <c r="AC27" s="61"/>
      <c r="AD27" s="61"/>
      <c r="AE27" s="61"/>
      <c r="AF27" s="156">
        <v>1.7500000000000002E-2</v>
      </c>
      <c r="AG27" s="156">
        <v>3.8500000000000006E-2</v>
      </c>
      <c r="AH27" s="133"/>
      <c r="AI27" s="133"/>
      <c r="AJ27" s="121">
        <f>AG27/M27</f>
        <v>0.55000000000000004</v>
      </c>
      <c r="AK27" s="122">
        <f>(AG27+K27)/H27</f>
        <v>0.17500000000000002</v>
      </c>
      <c r="AL27" s="212" t="s">
        <v>130</v>
      </c>
      <c r="AM27" s="213" t="s">
        <v>77</v>
      </c>
      <c r="AN27" s="213" t="s">
        <v>77</v>
      </c>
      <c r="AO27" s="214" t="s">
        <v>131</v>
      </c>
      <c r="AP27" s="215" t="s">
        <v>132</v>
      </c>
    </row>
    <row r="28" spans="1:42" s="5" customFormat="1" ht="49.9" customHeight="1" x14ac:dyDescent="0.25">
      <c r="A28" s="256"/>
      <c r="B28" s="236"/>
      <c r="C28" s="241"/>
      <c r="D28" s="252"/>
      <c r="E28" s="252"/>
      <c r="F28" s="252"/>
      <c r="G28" s="36" t="s">
        <v>10</v>
      </c>
      <c r="H28" s="56">
        <f>+M28+Q28+V28+AA28+J28</f>
        <v>7854704429</v>
      </c>
      <c r="I28" s="117">
        <v>650000000</v>
      </c>
      <c r="J28" s="117">
        <v>1097041097</v>
      </c>
      <c r="K28" s="68">
        <v>531056664</v>
      </c>
      <c r="L28" s="117">
        <v>647635000</v>
      </c>
      <c r="M28" s="57">
        <v>547663332</v>
      </c>
      <c r="N28" s="57">
        <f t="shared" si="21"/>
        <v>0</v>
      </c>
      <c r="O28" s="57">
        <f t="shared" si="21"/>
        <v>0</v>
      </c>
      <c r="P28" s="57">
        <f t="shared" si="21"/>
        <v>0</v>
      </c>
      <c r="Q28" s="57">
        <v>2160000000</v>
      </c>
      <c r="R28" s="57">
        <f t="shared" si="22"/>
        <v>0</v>
      </c>
      <c r="S28" s="57">
        <f t="shared" si="22"/>
        <v>0</v>
      </c>
      <c r="T28" s="57">
        <f t="shared" si="22"/>
        <v>0</v>
      </c>
      <c r="U28" s="57">
        <f t="shared" si="22"/>
        <v>0</v>
      </c>
      <c r="V28" s="57">
        <v>2160000000</v>
      </c>
      <c r="W28" s="57"/>
      <c r="X28" s="57"/>
      <c r="Y28" s="57"/>
      <c r="Z28" s="57"/>
      <c r="AA28" s="57">
        <v>1890000000</v>
      </c>
      <c r="AB28" s="56"/>
      <c r="AC28" s="56"/>
      <c r="AD28" s="56"/>
      <c r="AE28" s="56"/>
      <c r="AF28" s="95">
        <v>86121000</v>
      </c>
      <c r="AG28" s="95">
        <v>328036131</v>
      </c>
      <c r="AH28" s="68"/>
      <c r="AI28" s="68"/>
      <c r="AJ28" s="123">
        <f>AG28/M28</f>
        <v>0.59897406277329523</v>
      </c>
      <c r="AK28" s="124">
        <f>(AG28+K28)/H28</f>
        <v>0.10937302641563217</v>
      </c>
      <c r="AL28" s="212"/>
      <c r="AM28" s="213"/>
      <c r="AN28" s="213"/>
      <c r="AO28" s="214"/>
      <c r="AP28" s="215"/>
    </row>
    <row r="29" spans="1:42" s="5" customFormat="1" ht="49.9" customHeight="1" x14ac:dyDescent="0.25">
      <c r="A29" s="256"/>
      <c r="B29" s="236"/>
      <c r="C29" s="241"/>
      <c r="D29" s="252"/>
      <c r="E29" s="252"/>
      <c r="F29" s="252"/>
      <c r="G29" s="36" t="s">
        <v>11</v>
      </c>
      <c r="H29" s="59"/>
      <c r="I29" s="65"/>
      <c r="J29" s="65"/>
      <c r="K29" s="69"/>
      <c r="L29" s="103"/>
      <c r="M29" s="103"/>
      <c r="N29" s="103"/>
      <c r="O29" s="103"/>
      <c r="P29" s="103"/>
      <c r="Q29" s="64"/>
      <c r="R29" s="64"/>
      <c r="S29" s="64"/>
      <c r="T29" s="82"/>
      <c r="U29" s="104"/>
      <c r="V29" s="64"/>
      <c r="W29" s="64"/>
      <c r="X29" s="64"/>
      <c r="Y29" s="64"/>
      <c r="Z29" s="64"/>
      <c r="AA29" s="64"/>
      <c r="AB29" s="63"/>
      <c r="AC29" s="63"/>
      <c r="AD29" s="63"/>
      <c r="AE29" s="63"/>
      <c r="AF29" s="91"/>
      <c r="AG29" s="91"/>
      <c r="AH29" s="69"/>
      <c r="AI29" s="69"/>
      <c r="AJ29" s="125"/>
      <c r="AK29" s="126"/>
      <c r="AL29" s="212"/>
      <c r="AM29" s="213"/>
      <c r="AN29" s="213"/>
      <c r="AO29" s="214"/>
      <c r="AP29" s="215"/>
    </row>
    <row r="30" spans="1:42" s="5" customFormat="1" ht="49.9" customHeight="1" x14ac:dyDescent="0.25">
      <c r="A30" s="256"/>
      <c r="B30" s="236"/>
      <c r="C30" s="241"/>
      <c r="D30" s="252"/>
      <c r="E30" s="252"/>
      <c r="F30" s="252"/>
      <c r="G30" s="36" t="s">
        <v>12</v>
      </c>
      <c r="H30" s="59"/>
      <c r="I30" s="65"/>
      <c r="J30" s="65"/>
      <c r="K30" s="68"/>
      <c r="L30" s="77">
        <v>463926449</v>
      </c>
      <c r="M30" s="62">
        <v>463926449</v>
      </c>
      <c r="N30" s="62"/>
      <c r="O30" s="62"/>
      <c r="P30" s="62"/>
      <c r="Q30" s="63"/>
      <c r="R30" s="63"/>
      <c r="S30" s="63"/>
      <c r="T30" s="81"/>
      <c r="U30" s="84"/>
      <c r="V30" s="56"/>
      <c r="W30" s="63"/>
      <c r="X30" s="63"/>
      <c r="Y30" s="63"/>
      <c r="Z30" s="63"/>
      <c r="AA30" s="63"/>
      <c r="AB30" s="63"/>
      <c r="AC30" s="63"/>
      <c r="AD30" s="63"/>
      <c r="AE30" s="63"/>
      <c r="AF30" s="91">
        <v>25758652</v>
      </c>
      <c r="AG30" s="91">
        <v>25758652</v>
      </c>
      <c r="AH30" s="68"/>
      <c r="AI30" s="68"/>
      <c r="AJ30" s="127"/>
      <c r="AK30" s="126"/>
      <c r="AL30" s="212"/>
      <c r="AM30" s="213"/>
      <c r="AN30" s="213"/>
      <c r="AO30" s="214"/>
      <c r="AP30" s="215"/>
    </row>
    <row r="31" spans="1:42" s="5" customFormat="1" ht="49.9" customHeight="1" x14ac:dyDescent="0.25">
      <c r="A31" s="256"/>
      <c r="B31" s="236"/>
      <c r="C31" s="241"/>
      <c r="D31" s="252"/>
      <c r="E31" s="252"/>
      <c r="F31" s="252"/>
      <c r="G31" s="36" t="s">
        <v>13</v>
      </c>
      <c r="H31" s="88">
        <f t="shared" ref="H31:V32" si="23">+H27+H29</f>
        <v>0.3</v>
      </c>
      <c r="I31" s="88">
        <f t="shared" si="23"/>
        <v>0.02</v>
      </c>
      <c r="J31" s="88">
        <f t="shared" ref="J31:K32" si="24">+J27+J29</f>
        <v>0.02</v>
      </c>
      <c r="K31" s="134">
        <f t="shared" si="24"/>
        <v>1.4E-2</v>
      </c>
      <c r="L31" s="50">
        <v>7.0000000000000007E-2</v>
      </c>
      <c r="M31" s="50">
        <v>7.0000000000000007E-2</v>
      </c>
      <c r="N31" s="50">
        <f t="shared" si="23"/>
        <v>0</v>
      </c>
      <c r="O31" s="50">
        <f t="shared" si="23"/>
        <v>0</v>
      </c>
      <c r="P31" s="93">
        <f t="shared" si="23"/>
        <v>0</v>
      </c>
      <c r="Q31" s="50">
        <f t="shared" si="23"/>
        <v>0.08</v>
      </c>
      <c r="R31" s="50">
        <f t="shared" si="23"/>
        <v>0</v>
      </c>
      <c r="S31" s="50">
        <f t="shared" si="23"/>
        <v>0</v>
      </c>
      <c r="T31" s="85">
        <f t="shared" si="23"/>
        <v>0</v>
      </c>
      <c r="U31" s="94">
        <f t="shared" si="23"/>
        <v>0</v>
      </c>
      <c r="V31" s="50">
        <f t="shared" si="23"/>
        <v>0.08</v>
      </c>
      <c r="W31" s="50"/>
      <c r="X31" s="50"/>
      <c r="Y31" s="50"/>
      <c r="Z31" s="50"/>
      <c r="AA31" s="50">
        <f t="shared" ref="AA31:AA32" si="25">+AA27+AA29</f>
        <v>0.05</v>
      </c>
      <c r="AB31" s="50"/>
      <c r="AC31" s="50"/>
      <c r="AD31" s="50"/>
      <c r="AE31" s="50"/>
      <c r="AF31" s="50">
        <v>1.7500000000000002E-2</v>
      </c>
      <c r="AG31" s="50">
        <f t="shared" ref="AG31:AG32" si="26">+AG27+AG29</f>
        <v>3.8500000000000006E-2</v>
      </c>
      <c r="AH31" s="134"/>
      <c r="AI31" s="134"/>
      <c r="AJ31" s="123"/>
      <c r="AK31" s="124"/>
      <c r="AL31" s="212"/>
      <c r="AM31" s="213"/>
      <c r="AN31" s="213"/>
      <c r="AO31" s="214"/>
      <c r="AP31" s="215"/>
    </row>
    <row r="32" spans="1:42" s="5" customFormat="1" ht="49.9" customHeight="1" thickBot="1" x14ac:dyDescent="0.3">
      <c r="A32" s="256"/>
      <c r="B32" s="237"/>
      <c r="C32" s="242"/>
      <c r="D32" s="253"/>
      <c r="E32" s="253"/>
      <c r="F32" s="253"/>
      <c r="G32" s="37" t="s">
        <v>14</v>
      </c>
      <c r="H32" s="60">
        <f>+H28+H30</f>
        <v>7854704429</v>
      </c>
      <c r="I32" s="70">
        <f>+I28+I30</f>
        <v>650000000</v>
      </c>
      <c r="J32" s="70">
        <f>+J28+J30</f>
        <v>1097041097</v>
      </c>
      <c r="K32" s="70">
        <f t="shared" si="24"/>
        <v>531056664</v>
      </c>
      <c r="L32" s="148">
        <v>1111561449</v>
      </c>
      <c r="M32" s="70">
        <v>1011589781</v>
      </c>
      <c r="N32" s="70">
        <f t="shared" si="23"/>
        <v>0</v>
      </c>
      <c r="O32" s="70">
        <f t="shared" si="23"/>
        <v>0</v>
      </c>
      <c r="P32" s="70">
        <f t="shared" si="23"/>
        <v>0</v>
      </c>
      <c r="Q32" s="70">
        <f t="shared" si="23"/>
        <v>2160000000</v>
      </c>
      <c r="R32" s="70">
        <f t="shared" si="23"/>
        <v>0</v>
      </c>
      <c r="S32" s="70">
        <f t="shared" si="23"/>
        <v>0</v>
      </c>
      <c r="T32" s="70">
        <f t="shared" si="23"/>
        <v>0</v>
      </c>
      <c r="U32" s="70">
        <f t="shared" si="23"/>
        <v>0</v>
      </c>
      <c r="V32" s="70">
        <f t="shared" si="23"/>
        <v>2160000000</v>
      </c>
      <c r="W32" s="70"/>
      <c r="X32" s="70"/>
      <c r="Y32" s="70"/>
      <c r="Z32" s="70"/>
      <c r="AA32" s="70">
        <f t="shared" si="25"/>
        <v>1890000000</v>
      </c>
      <c r="AB32" s="70"/>
      <c r="AC32" s="70"/>
      <c r="AD32" s="70"/>
      <c r="AE32" s="70"/>
      <c r="AF32" s="70">
        <v>111879652</v>
      </c>
      <c r="AG32" s="70">
        <f t="shared" si="26"/>
        <v>353794783</v>
      </c>
      <c r="AH32" s="70"/>
      <c r="AI32" s="70"/>
      <c r="AJ32" s="128"/>
      <c r="AK32" s="129"/>
      <c r="AL32" s="212"/>
      <c r="AM32" s="213"/>
      <c r="AN32" s="213"/>
      <c r="AO32" s="214"/>
      <c r="AP32" s="215"/>
    </row>
    <row r="33" spans="1:42" ht="25.15" customHeight="1" x14ac:dyDescent="0.25">
      <c r="A33" s="243" t="s">
        <v>15</v>
      </c>
      <c r="B33" s="244"/>
      <c r="C33" s="244"/>
      <c r="D33" s="245"/>
      <c r="E33" s="245"/>
      <c r="F33" s="246"/>
      <c r="G33" s="38" t="s">
        <v>10</v>
      </c>
      <c r="H33" s="26">
        <f>H10+H16+H28+H22</f>
        <v>20075090675</v>
      </c>
      <c r="I33" s="26">
        <f t="shared" ref="I33:K33" si="27">I10+I16+I28</f>
        <v>3364125475</v>
      </c>
      <c r="J33" s="26">
        <f t="shared" si="27"/>
        <v>3558908675</v>
      </c>
      <c r="K33" s="26">
        <f t="shared" si="27"/>
        <v>2938262654</v>
      </c>
      <c r="L33" s="26">
        <f>L10+L16+L28+L22</f>
        <v>2911182000</v>
      </c>
      <c r="M33" s="26">
        <f>M10+M16+M28+M22</f>
        <v>2831182000</v>
      </c>
      <c r="N33" s="26"/>
      <c r="O33" s="26"/>
      <c r="P33" s="26"/>
      <c r="Q33" s="26">
        <f t="shared" ref="Q33:AA33" si="28">Q10+Q16+Q28+Q22</f>
        <v>5535000000</v>
      </c>
      <c r="R33" s="26">
        <f t="shared" si="28"/>
        <v>0</v>
      </c>
      <c r="S33" s="26">
        <f t="shared" si="28"/>
        <v>0</v>
      </c>
      <c r="T33" s="26">
        <f t="shared" si="28"/>
        <v>0</v>
      </c>
      <c r="U33" s="26">
        <f t="shared" si="28"/>
        <v>0</v>
      </c>
      <c r="V33" s="26">
        <f t="shared" si="28"/>
        <v>4750000000</v>
      </c>
      <c r="W33" s="26"/>
      <c r="X33" s="26"/>
      <c r="Y33" s="26"/>
      <c r="Z33" s="26"/>
      <c r="AA33" s="26">
        <f t="shared" si="28"/>
        <v>3400000000</v>
      </c>
      <c r="AB33" s="26"/>
      <c r="AC33" s="26"/>
      <c r="AD33" s="26"/>
      <c r="AE33" s="26"/>
      <c r="AF33" s="26">
        <f t="shared" ref="AF33:AG33" si="29">AF10+AF16+AF28+AF22</f>
        <v>691102233</v>
      </c>
      <c r="AG33" s="26">
        <f t="shared" si="29"/>
        <v>1109226864</v>
      </c>
      <c r="AH33" s="26"/>
      <c r="AI33" s="26"/>
      <c r="AJ33" s="205"/>
      <c r="AK33" s="206"/>
      <c r="AL33" s="171"/>
      <c r="AM33" s="171"/>
      <c r="AN33" s="171"/>
      <c r="AO33" s="171"/>
      <c r="AP33" s="171"/>
    </row>
    <row r="34" spans="1:42" ht="25.15" customHeight="1" x14ac:dyDescent="0.25">
      <c r="A34" s="247"/>
      <c r="B34" s="245"/>
      <c r="C34" s="245"/>
      <c r="D34" s="245"/>
      <c r="E34" s="245"/>
      <c r="F34" s="246"/>
      <c r="G34" s="36" t="s">
        <v>12</v>
      </c>
      <c r="H34" s="26">
        <f>+H12+H18+H30</f>
        <v>0</v>
      </c>
      <c r="I34" s="26">
        <f t="shared" ref="I34:AA34" si="30">+I12+I18+I30</f>
        <v>0</v>
      </c>
      <c r="J34" s="26">
        <f t="shared" si="30"/>
        <v>0</v>
      </c>
      <c r="K34" s="26">
        <f t="shared" si="30"/>
        <v>0</v>
      </c>
      <c r="L34" s="26">
        <f t="shared" si="30"/>
        <v>2432915168</v>
      </c>
      <c r="M34" s="26">
        <f t="shared" ref="M34" si="31">+M12+M18+M30</f>
        <v>2432915168</v>
      </c>
      <c r="N34" s="26"/>
      <c r="O34" s="26"/>
      <c r="P34" s="26"/>
      <c r="Q34" s="26">
        <f t="shared" si="30"/>
        <v>0</v>
      </c>
      <c r="R34" s="26">
        <f t="shared" si="30"/>
        <v>0</v>
      </c>
      <c r="S34" s="26">
        <f t="shared" si="30"/>
        <v>0</v>
      </c>
      <c r="T34" s="26">
        <f t="shared" si="30"/>
        <v>0</v>
      </c>
      <c r="U34" s="26">
        <f t="shared" si="30"/>
        <v>0</v>
      </c>
      <c r="V34" s="26">
        <f t="shared" si="30"/>
        <v>0</v>
      </c>
      <c r="W34" s="26"/>
      <c r="X34" s="26"/>
      <c r="Y34" s="26"/>
      <c r="Z34" s="26"/>
      <c r="AA34" s="26">
        <f t="shared" si="30"/>
        <v>0</v>
      </c>
      <c r="AB34" s="26"/>
      <c r="AC34" s="26"/>
      <c r="AD34" s="26"/>
      <c r="AE34" s="26"/>
      <c r="AF34" s="26">
        <f t="shared" ref="AF34:AG34" si="32">+AF12+AF18+AF30</f>
        <v>202436659</v>
      </c>
      <c r="AG34" s="26">
        <f t="shared" si="32"/>
        <v>620165050</v>
      </c>
      <c r="AH34" s="26"/>
      <c r="AI34" s="26"/>
      <c r="AJ34" s="207"/>
      <c r="AK34" s="208"/>
      <c r="AL34" s="171"/>
      <c r="AM34" s="171"/>
      <c r="AN34" s="171"/>
      <c r="AO34" s="171"/>
      <c r="AP34" s="171"/>
    </row>
    <row r="35" spans="1:42" ht="25.15" customHeight="1" thickBot="1" x14ac:dyDescent="0.3">
      <c r="A35" s="248"/>
      <c r="B35" s="249"/>
      <c r="C35" s="249"/>
      <c r="D35" s="249"/>
      <c r="E35" s="249"/>
      <c r="F35" s="250"/>
      <c r="G35" s="37" t="s">
        <v>15</v>
      </c>
      <c r="H35" s="39">
        <f t="shared" ref="H35" si="33">H33+H34</f>
        <v>20075090675</v>
      </c>
      <c r="I35" s="39">
        <f t="shared" ref="I35:J35" si="34">I33+I34</f>
        <v>3364125475</v>
      </c>
      <c r="J35" s="39">
        <f t="shared" si="34"/>
        <v>3558908675</v>
      </c>
      <c r="K35" s="39">
        <f t="shared" ref="K35:AA35" si="35">K33+K34</f>
        <v>2938262654</v>
      </c>
      <c r="L35" s="39">
        <f t="shared" si="35"/>
        <v>5344097168</v>
      </c>
      <c r="M35" s="39">
        <f t="shared" ref="M35" si="36">M33+M34</f>
        <v>5264097168</v>
      </c>
      <c r="N35" s="39"/>
      <c r="O35" s="39"/>
      <c r="P35" s="39"/>
      <c r="Q35" s="39">
        <f t="shared" si="35"/>
        <v>5535000000</v>
      </c>
      <c r="R35" s="39">
        <f t="shared" si="35"/>
        <v>0</v>
      </c>
      <c r="S35" s="39">
        <f t="shared" si="35"/>
        <v>0</v>
      </c>
      <c r="T35" s="39">
        <f t="shared" si="35"/>
        <v>0</v>
      </c>
      <c r="U35" s="39">
        <f t="shared" si="35"/>
        <v>0</v>
      </c>
      <c r="V35" s="39">
        <f t="shared" si="35"/>
        <v>4750000000</v>
      </c>
      <c r="W35" s="39"/>
      <c r="X35" s="39"/>
      <c r="Y35" s="39"/>
      <c r="Z35" s="39"/>
      <c r="AA35" s="39">
        <f t="shared" si="35"/>
        <v>3400000000</v>
      </c>
      <c r="AB35" s="39"/>
      <c r="AC35" s="39"/>
      <c r="AD35" s="39"/>
      <c r="AE35" s="39"/>
      <c r="AF35" s="39">
        <f t="shared" ref="AF35:AG35" si="37">AF33+AF34</f>
        <v>893538892</v>
      </c>
      <c r="AG35" s="39">
        <f t="shared" si="37"/>
        <v>1729391914</v>
      </c>
      <c r="AH35" s="39"/>
      <c r="AI35" s="39"/>
      <c r="AJ35" s="209"/>
      <c r="AK35" s="210"/>
      <c r="AL35" s="171"/>
      <c r="AM35" s="171"/>
      <c r="AN35" s="171"/>
      <c r="AO35" s="171"/>
      <c r="AP35" s="171"/>
    </row>
    <row r="36" spans="1:42" ht="71.25" customHeight="1" x14ac:dyDescent="0.25">
      <c r="A36" s="211" t="s">
        <v>32</v>
      </c>
      <c r="B36" s="211"/>
      <c r="C36" s="211"/>
      <c r="D36" s="211"/>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row>
    <row r="38" spans="1:42" x14ac:dyDescent="0.25">
      <c r="S38" s="74"/>
      <c r="AF38" s="73"/>
    </row>
    <row r="42" spans="1:42" x14ac:dyDescent="0.25">
      <c r="R42" s="75"/>
    </row>
    <row r="45" spans="1:42" x14ac:dyDescent="0.25">
      <c r="V45" s="75"/>
    </row>
    <row r="56" spans="15:15" x14ac:dyDescent="0.25">
      <c r="O56" s="7">
        <v>81000</v>
      </c>
    </row>
    <row r="57" spans="15:15" x14ac:dyDescent="0.25">
      <c r="O57" s="7">
        <v>350000</v>
      </c>
    </row>
    <row r="58" spans="15:15" x14ac:dyDescent="0.25">
      <c r="O58" s="7">
        <v>100000</v>
      </c>
    </row>
    <row r="59" spans="15:15" x14ac:dyDescent="0.25">
      <c r="O59" s="7">
        <v>150000</v>
      </c>
    </row>
    <row r="60" spans="15:15" x14ac:dyDescent="0.25">
      <c r="O60" s="7">
        <v>400000</v>
      </c>
    </row>
    <row r="61" spans="15:15" x14ac:dyDescent="0.25">
      <c r="O61" s="7">
        <f>SUM(O56:O60)</f>
        <v>1081000</v>
      </c>
    </row>
  </sheetData>
  <mergeCells count="68">
    <mergeCell ref="F1:AP1"/>
    <mergeCell ref="F2:AP2"/>
    <mergeCell ref="A1:E4"/>
    <mergeCell ref="Q7:U7"/>
    <mergeCell ref="F3:N3"/>
    <mergeCell ref="F4:N4"/>
    <mergeCell ref="F6:F8"/>
    <mergeCell ref="AF6:AI6"/>
    <mergeCell ref="E6:E8"/>
    <mergeCell ref="AA7:AE7"/>
    <mergeCell ref="AF7:AI7"/>
    <mergeCell ref="I7:K7"/>
    <mergeCell ref="L7:P7"/>
    <mergeCell ref="AL6:AL8"/>
    <mergeCell ref="AM6:AM8"/>
    <mergeCell ref="A33:F35"/>
    <mergeCell ref="F9:F32"/>
    <mergeCell ref="E9:E32"/>
    <mergeCell ref="D9:D14"/>
    <mergeCell ref="D15:D20"/>
    <mergeCell ref="D27:D32"/>
    <mergeCell ref="A27:A32"/>
    <mergeCell ref="A9:A14"/>
    <mergeCell ref="D21:D26"/>
    <mergeCell ref="A15:A26"/>
    <mergeCell ref="AM9:AM14"/>
    <mergeCell ref="AN9:AN14"/>
    <mergeCell ref="B27:B32"/>
    <mergeCell ref="C27:C32"/>
    <mergeCell ref="B21:B26"/>
    <mergeCell ref="C21:C26"/>
    <mergeCell ref="B9:B14"/>
    <mergeCell ref="C9:C14"/>
    <mergeCell ref="B15:B20"/>
    <mergeCell ref="C15:C20"/>
    <mergeCell ref="AL9:AL14"/>
    <mergeCell ref="A6:A8"/>
    <mergeCell ref="G6:G8"/>
    <mergeCell ref="H6:H8"/>
    <mergeCell ref="AK6:AK8"/>
    <mergeCell ref="B6:D7"/>
    <mergeCell ref="I6:AE6"/>
    <mergeCell ref="V7:Z7"/>
    <mergeCell ref="AJ6:AJ8"/>
    <mergeCell ref="AO9:AO14"/>
    <mergeCell ref="AP9:AP14"/>
    <mergeCell ref="AN15:AN20"/>
    <mergeCell ref="AO15:AO20"/>
    <mergeCell ref="AO6:AO8"/>
    <mergeCell ref="AP6:AP8"/>
    <mergeCell ref="AP15:AP20"/>
    <mergeCell ref="AN6:AN8"/>
    <mergeCell ref="AJ33:AK35"/>
    <mergeCell ref="A36:AP36"/>
    <mergeCell ref="O3:AP3"/>
    <mergeCell ref="O4:AP4"/>
    <mergeCell ref="AL27:AL32"/>
    <mergeCell ref="AM27:AM32"/>
    <mergeCell ref="AN27:AN32"/>
    <mergeCell ref="AO27:AO32"/>
    <mergeCell ref="AP27:AP32"/>
    <mergeCell ref="AL21:AL26"/>
    <mergeCell ref="AM21:AM26"/>
    <mergeCell ref="AN21:AN26"/>
    <mergeCell ref="AO21:AO26"/>
    <mergeCell ref="AP21:AP26"/>
    <mergeCell ref="AL15:AL20"/>
    <mergeCell ref="AM15:AM20"/>
  </mergeCells>
  <hyperlinks>
    <hyperlink ref="AP15" r:id="rId1" display="https://drive.google.com/drive/folders/0BwgngE3wTIWYRW9aNFNpQ3R4c1k?usp=sharing"/>
    <hyperlink ref="AP21" r:id="rId2" display="http://www.ambientebogota.gov.co/web/transparencia/inicio"/>
  </hyperlinks>
  <printOptions horizontalCentered="1" verticalCentered="1"/>
  <pageMargins left="0" right="0" top="0.74803149606299213" bottom="0" header="0.31496062992125984" footer="0"/>
  <pageSetup scale="27" fitToHeight="0" orientation="landscape" r:id="rId3"/>
  <colBreaks count="1" manualBreakCount="1">
    <brk id="22" max="35" man="1"/>
  </colBreaks>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89"/>
  <sheetViews>
    <sheetView view="pageBreakPreview" topLeftCell="G1" zoomScale="60" zoomScaleNormal="70" workbookViewId="0">
      <selection activeCell="V8" sqref="V8:V9"/>
    </sheetView>
  </sheetViews>
  <sheetFormatPr baseColWidth="10" defaultColWidth="11.42578125" defaultRowHeight="12.75" x14ac:dyDescent="0.25"/>
  <cols>
    <col min="1" max="1" width="14.85546875" style="8" customWidth="1"/>
    <col min="2" max="2" width="33" style="8" customWidth="1"/>
    <col min="3" max="3" width="47.7109375" style="19" customWidth="1"/>
    <col min="4" max="4" width="6.140625" style="8" customWidth="1"/>
    <col min="5" max="5" width="7.85546875" style="8" customWidth="1"/>
    <col min="6" max="6" width="12" style="8" customWidth="1"/>
    <col min="7" max="7" width="7" style="8" customWidth="1"/>
    <col min="8" max="8" width="6.7109375" style="8" customWidth="1"/>
    <col min="9" max="11" width="7" style="8" customWidth="1"/>
    <col min="12" max="13" width="7.7109375" style="8" customWidth="1"/>
    <col min="14" max="14" width="8.140625" style="9" customWidth="1"/>
    <col min="15" max="15" width="8.5703125" style="9" customWidth="1"/>
    <col min="16" max="16" width="8.85546875" style="9" customWidth="1"/>
    <col min="17" max="17" width="8.42578125" style="9" customWidth="1"/>
    <col min="18" max="18" width="8.28515625" style="9" customWidth="1"/>
    <col min="19" max="19" width="11.7109375" style="9" customWidth="1"/>
    <col min="20" max="20" width="12.28515625" style="9" customWidth="1"/>
    <col min="21" max="21" width="14.5703125" style="9" customWidth="1"/>
    <col min="22" max="22" width="110.28515625" style="13" customWidth="1"/>
    <col min="23" max="58" width="11.42578125" style="13"/>
    <col min="59" max="16384" width="11.42578125" style="8"/>
  </cols>
  <sheetData>
    <row r="1" spans="1:51" s="10" customFormat="1" ht="33" customHeight="1" x14ac:dyDescent="0.25">
      <c r="A1" s="306"/>
      <c r="B1" s="307"/>
      <c r="C1" s="312" t="s">
        <v>0</v>
      </c>
      <c r="D1" s="312"/>
      <c r="E1" s="312"/>
      <c r="F1" s="312"/>
      <c r="G1" s="312"/>
      <c r="H1" s="312"/>
      <c r="I1" s="312"/>
      <c r="J1" s="312"/>
      <c r="K1" s="312"/>
      <c r="L1" s="312"/>
      <c r="M1" s="312"/>
      <c r="N1" s="312"/>
      <c r="O1" s="312"/>
      <c r="P1" s="312"/>
      <c r="Q1" s="312"/>
      <c r="R1" s="312"/>
      <c r="S1" s="312"/>
      <c r="T1" s="312"/>
      <c r="U1" s="312"/>
      <c r="V1" s="313"/>
    </row>
    <row r="2" spans="1:51" s="10" customFormat="1" ht="30" customHeight="1" x14ac:dyDescent="0.25">
      <c r="A2" s="308"/>
      <c r="B2" s="309"/>
      <c r="C2" s="314" t="s">
        <v>76</v>
      </c>
      <c r="D2" s="314"/>
      <c r="E2" s="314"/>
      <c r="F2" s="314"/>
      <c r="G2" s="314"/>
      <c r="H2" s="314"/>
      <c r="I2" s="314"/>
      <c r="J2" s="314"/>
      <c r="K2" s="314"/>
      <c r="L2" s="314"/>
      <c r="M2" s="314"/>
      <c r="N2" s="314"/>
      <c r="O2" s="314"/>
      <c r="P2" s="314"/>
      <c r="Q2" s="314"/>
      <c r="R2" s="314"/>
      <c r="S2" s="314"/>
      <c r="T2" s="314"/>
      <c r="U2" s="314"/>
      <c r="V2" s="315"/>
    </row>
    <row r="3" spans="1:51" s="10" customFormat="1" ht="27.75" customHeight="1" x14ac:dyDescent="0.25">
      <c r="A3" s="308"/>
      <c r="B3" s="309"/>
      <c r="C3" s="27" t="s">
        <v>1</v>
      </c>
      <c r="D3" s="316" t="s">
        <v>78</v>
      </c>
      <c r="E3" s="316"/>
      <c r="F3" s="316"/>
      <c r="G3" s="316"/>
      <c r="H3" s="316"/>
      <c r="I3" s="316"/>
      <c r="J3" s="316"/>
      <c r="K3" s="316"/>
      <c r="L3" s="316"/>
      <c r="M3" s="316"/>
      <c r="N3" s="316"/>
      <c r="O3" s="316"/>
      <c r="P3" s="316"/>
      <c r="Q3" s="316"/>
      <c r="R3" s="316"/>
      <c r="S3" s="316"/>
      <c r="T3" s="316"/>
      <c r="U3" s="316"/>
      <c r="V3" s="317"/>
    </row>
    <row r="4" spans="1:51" s="10" customFormat="1" ht="33" customHeight="1" thickBot="1" x14ac:dyDescent="0.3">
      <c r="A4" s="310"/>
      <c r="B4" s="311"/>
      <c r="C4" s="40" t="s">
        <v>16</v>
      </c>
      <c r="D4" s="318" t="s">
        <v>92</v>
      </c>
      <c r="E4" s="318"/>
      <c r="F4" s="318"/>
      <c r="G4" s="318"/>
      <c r="H4" s="318"/>
      <c r="I4" s="318"/>
      <c r="J4" s="318"/>
      <c r="K4" s="318"/>
      <c r="L4" s="318"/>
      <c r="M4" s="318"/>
      <c r="N4" s="318"/>
      <c r="O4" s="318"/>
      <c r="P4" s="318"/>
      <c r="Q4" s="318"/>
      <c r="R4" s="318"/>
      <c r="S4" s="318"/>
      <c r="T4" s="318"/>
      <c r="U4" s="318"/>
      <c r="V4" s="319"/>
    </row>
    <row r="5" spans="1:51" s="10" customFormat="1" ht="13.5" thickBot="1" x14ac:dyDescent="0.3">
      <c r="A5" s="11"/>
      <c r="B5" s="8"/>
      <c r="C5" s="17"/>
      <c r="D5" s="8"/>
      <c r="E5" s="8"/>
      <c r="F5" s="8"/>
      <c r="G5" s="8"/>
      <c r="H5" s="8"/>
      <c r="I5" s="8"/>
      <c r="J5" s="8"/>
      <c r="K5" s="8"/>
      <c r="L5" s="8"/>
      <c r="M5" s="8"/>
      <c r="N5" s="9"/>
      <c r="O5" s="9"/>
      <c r="P5" s="9"/>
      <c r="Q5" s="9"/>
      <c r="R5" s="9"/>
      <c r="S5" s="9"/>
      <c r="T5" s="9"/>
      <c r="U5" s="9"/>
    </row>
    <row r="6" spans="1:51" s="12" customFormat="1" ht="25.5" customHeight="1" x14ac:dyDescent="0.25">
      <c r="A6" s="284" t="s">
        <v>33</v>
      </c>
      <c r="B6" s="292" t="s">
        <v>34</v>
      </c>
      <c r="C6" s="303" t="s">
        <v>35</v>
      </c>
      <c r="D6" s="298" t="s">
        <v>36</v>
      </c>
      <c r="E6" s="299"/>
      <c r="F6" s="292" t="s">
        <v>119</v>
      </c>
      <c r="G6" s="292"/>
      <c r="H6" s="292"/>
      <c r="I6" s="292"/>
      <c r="J6" s="292"/>
      <c r="K6" s="292"/>
      <c r="L6" s="292"/>
      <c r="M6" s="292"/>
      <c r="N6" s="292"/>
      <c r="O6" s="292"/>
      <c r="P6" s="292"/>
      <c r="Q6" s="292"/>
      <c r="R6" s="292"/>
      <c r="S6" s="292"/>
      <c r="T6" s="292" t="s">
        <v>40</v>
      </c>
      <c r="U6" s="292"/>
      <c r="V6" s="301" t="s">
        <v>139</v>
      </c>
    </row>
    <row r="7" spans="1:51" s="12" customFormat="1" ht="19.899999999999999" customHeight="1" thickBot="1" x14ac:dyDescent="0.3">
      <c r="A7" s="285"/>
      <c r="B7" s="293"/>
      <c r="C7" s="304"/>
      <c r="D7" s="107" t="s">
        <v>37</v>
      </c>
      <c r="E7" s="107" t="s">
        <v>38</v>
      </c>
      <c r="F7" s="107" t="s">
        <v>39</v>
      </c>
      <c r="G7" s="108" t="s">
        <v>17</v>
      </c>
      <c r="H7" s="108" t="s">
        <v>18</v>
      </c>
      <c r="I7" s="108" t="s">
        <v>19</v>
      </c>
      <c r="J7" s="108" t="s">
        <v>20</v>
      </c>
      <c r="K7" s="108" t="s">
        <v>21</v>
      </c>
      <c r="L7" s="108" t="s">
        <v>22</v>
      </c>
      <c r="M7" s="108" t="s">
        <v>23</v>
      </c>
      <c r="N7" s="108" t="s">
        <v>24</v>
      </c>
      <c r="O7" s="108" t="s">
        <v>25</v>
      </c>
      <c r="P7" s="108" t="s">
        <v>26</v>
      </c>
      <c r="Q7" s="108" t="s">
        <v>27</v>
      </c>
      <c r="R7" s="108" t="s">
        <v>28</v>
      </c>
      <c r="S7" s="41" t="s">
        <v>29</v>
      </c>
      <c r="T7" s="41" t="s">
        <v>41</v>
      </c>
      <c r="U7" s="41" t="s">
        <v>42</v>
      </c>
      <c r="V7" s="302"/>
    </row>
    <row r="8" spans="1:51" s="47" customFormat="1" ht="234.6" customHeight="1" x14ac:dyDescent="0.25">
      <c r="A8" s="286" t="s">
        <v>85</v>
      </c>
      <c r="B8" s="287" t="s">
        <v>88</v>
      </c>
      <c r="C8" s="291" t="s">
        <v>100</v>
      </c>
      <c r="D8" s="305" t="s">
        <v>79</v>
      </c>
      <c r="E8" s="300"/>
      <c r="F8" s="54" t="s">
        <v>80</v>
      </c>
      <c r="G8" s="51">
        <v>0.05</v>
      </c>
      <c r="H8" s="51">
        <v>0.05</v>
      </c>
      <c r="I8" s="51">
        <v>0.05</v>
      </c>
      <c r="J8" s="51">
        <v>0.1</v>
      </c>
      <c r="K8" s="51">
        <v>0.15</v>
      </c>
      <c r="L8" s="51">
        <v>0.15</v>
      </c>
      <c r="M8" s="51">
        <v>0.15</v>
      </c>
      <c r="N8" s="51">
        <v>0.1</v>
      </c>
      <c r="O8" s="51">
        <v>0.1</v>
      </c>
      <c r="P8" s="51">
        <v>0.05</v>
      </c>
      <c r="Q8" s="51">
        <v>0.03</v>
      </c>
      <c r="R8" s="163">
        <v>0.02</v>
      </c>
      <c r="S8" s="169">
        <f t="shared" ref="S8:S19" si="0">SUM(G8:R8)</f>
        <v>1</v>
      </c>
      <c r="T8" s="289">
        <v>0.4</v>
      </c>
      <c r="U8" s="294">
        <v>0.2</v>
      </c>
      <c r="V8" s="296" t="s">
        <v>133</v>
      </c>
    </row>
    <row r="9" spans="1:51" s="47" customFormat="1" ht="234.6" customHeight="1" thickBot="1" x14ac:dyDescent="0.3">
      <c r="A9" s="280"/>
      <c r="B9" s="288"/>
      <c r="C9" s="279"/>
      <c r="D9" s="272"/>
      <c r="E9" s="271"/>
      <c r="F9" s="52" t="s">
        <v>81</v>
      </c>
      <c r="G9" s="166">
        <v>0.05</v>
      </c>
      <c r="H9" s="166">
        <v>0.05</v>
      </c>
      <c r="I9" s="166">
        <v>0.05</v>
      </c>
      <c r="J9" s="166">
        <v>0.1</v>
      </c>
      <c r="K9" s="166">
        <v>0.15</v>
      </c>
      <c r="L9" s="166">
        <v>0.15</v>
      </c>
      <c r="M9" s="53"/>
      <c r="N9" s="53"/>
      <c r="O9" s="53"/>
      <c r="P9" s="53"/>
      <c r="Q9" s="53"/>
      <c r="R9" s="165"/>
      <c r="S9" s="168">
        <f t="shared" si="0"/>
        <v>0.55000000000000004</v>
      </c>
      <c r="T9" s="290"/>
      <c r="U9" s="276"/>
      <c r="V9" s="297"/>
    </row>
    <row r="10" spans="1:51" s="47" customFormat="1" ht="91.15" customHeight="1" x14ac:dyDescent="0.25">
      <c r="A10" s="280"/>
      <c r="B10" s="288"/>
      <c r="C10" s="279" t="s">
        <v>118</v>
      </c>
      <c r="D10" s="272" t="s">
        <v>79</v>
      </c>
      <c r="E10" s="271"/>
      <c r="F10" s="54" t="s">
        <v>80</v>
      </c>
      <c r="G10" s="51">
        <v>0.05</v>
      </c>
      <c r="H10" s="51">
        <v>0.2</v>
      </c>
      <c r="I10" s="51">
        <v>0.1</v>
      </c>
      <c r="J10" s="51">
        <v>0.05</v>
      </c>
      <c r="K10" s="51">
        <v>0.1</v>
      </c>
      <c r="L10" s="51">
        <v>0.1</v>
      </c>
      <c r="M10" s="51">
        <v>0.1</v>
      </c>
      <c r="N10" s="51">
        <v>0.15</v>
      </c>
      <c r="O10" s="51">
        <v>0.05</v>
      </c>
      <c r="P10" s="51">
        <v>0.05</v>
      </c>
      <c r="Q10" s="51">
        <v>0.03</v>
      </c>
      <c r="R10" s="163">
        <v>0.02</v>
      </c>
      <c r="S10" s="162">
        <f t="shared" si="0"/>
        <v>1</v>
      </c>
      <c r="T10" s="290"/>
      <c r="U10" s="295">
        <v>0.2</v>
      </c>
      <c r="V10" s="270" t="s">
        <v>134</v>
      </c>
    </row>
    <row r="11" spans="1:51" s="47" customFormat="1" ht="91.15" customHeight="1" thickBot="1" x14ac:dyDescent="0.3">
      <c r="A11" s="281"/>
      <c r="B11" s="288"/>
      <c r="C11" s="279"/>
      <c r="D11" s="272"/>
      <c r="E11" s="271"/>
      <c r="F11" s="52" t="s">
        <v>81</v>
      </c>
      <c r="G11" s="166">
        <v>0.05</v>
      </c>
      <c r="H11" s="166">
        <v>0.2</v>
      </c>
      <c r="I11" s="166">
        <v>0.1</v>
      </c>
      <c r="J11" s="166">
        <v>0.05</v>
      </c>
      <c r="K11" s="166">
        <v>0.1</v>
      </c>
      <c r="L11" s="166">
        <v>0.05</v>
      </c>
      <c r="M11" s="53"/>
      <c r="N11" s="53"/>
      <c r="O11" s="53"/>
      <c r="P11" s="53"/>
      <c r="Q11" s="53"/>
      <c r="R11" s="165"/>
      <c r="S11" s="170">
        <f t="shared" si="0"/>
        <v>0.55000000000000004</v>
      </c>
      <c r="T11" s="278"/>
      <c r="U11" s="276"/>
      <c r="V11" s="270"/>
    </row>
    <row r="12" spans="1:51" s="49" customFormat="1" ht="112.15" customHeight="1" x14ac:dyDescent="0.25">
      <c r="A12" s="280" t="s">
        <v>86</v>
      </c>
      <c r="B12" s="288" t="s">
        <v>98</v>
      </c>
      <c r="C12" s="279" t="s">
        <v>117</v>
      </c>
      <c r="D12" s="272" t="s">
        <v>79</v>
      </c>
      <c r="E12" s="48"/>
      <c r="F12" s="54" t="s">
        <v>80</v>
      </c>
      <c r="G12" s="51">
        <v>0.05</v>
      </c>
      <c r="H12" s="51">
        <v>0.1</v>
      </c>
      <c r="I12" s="51">
        <v>0.15</v>
      </c>
      <c r="J12" s="51">
        <v>0.05</v>
      </c>
      <c r="K12" s="51">
        <v>0.1</v>
      </c>
      <c r="L12" s="51">
        <v>0.15</v>
      </c>
      <c r="M12" s="51">
        <v>0.05</v>
      </c>
      <c r="N12" s="51">
        <v>0.1</v>
      </c>
      <c r="O12" s="51">
        <v>0.1</v>
      </c>
      <c r="P12" s="51">
        <v>0.05</v>
      </c>
      <c r="Q12" s="51">
        <v>0.05</v>
      </c>
      <c r="R12" s="163">
        <v>0.05</v>
      </c>
      <c r="S12" s="169">
        <f t="shared" si="0"/>
        <v>1.0000000000000002</v>
      </c>
      <c r="T12" s="273">
        <f>+U12+U16</f>
        <v>0.25</v>
      </c>
      <c r="U12" s="269">
        <v>0.15</v>
      </c>
      <c r="V12" s="267" t="s">
        <v>135</v>
      </c>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row>
    <row r="13" spans="1:51" s="49" customFormat="1" ht="112.15" customHeight="1" thickBot="1" x14ac:dyDescent="0.3">
      <c r="A13" s="280"/>
      <c r="B13" s="288"/>
      <c r="C13" s="279"/>
      <c r="D13" s="272"/>
      <c r="E13" s="48"/>
      <c r="F13" s="52" t="s">
        <v>81</v>
      </c>
      <c r="G13" s="166">
        <v>0.05</v>
      </c>
      <c r="H13" s="166">
        <v>0.1</v>
      </c>
      <c r="I13" s="166">
        <v>0.15</v>
      </c>
      <c r="J13" s="166">
        <v>0.05</v>
      </c>
      <c r="K13" s="166">
        <v>0.1</v>
      </c>
      <c r="L13" s="166">
        <v>0.15</v>
      </c>
      <c r="M13" s="53"/>
      <c r="N13" s="53"/>
      <c r="O13" s="53"/>
      <c r="P13" s="53"/>
      <c r="Q13" s="53"/>
      <c r="R13" s="165"/>
      <c r="S13" s="168">
        <f t="shared" si="0"/>
        <v>0.60000000000000009</v>
      </c>
      <c r="T13" s="273"/>
      <c r="U13" s="269"/>
      <c r="V13" s="268"/>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row>
    <row r="14" spans="1:51" s="49" customFormat="1" ht="52.15" customHeight="1" x14ac:dyDescent="0.25">
      <c r="A14" s="280"/>
      <c r="B14" s="288"/>
      <c r="C14" s="279" t="s">
        <v>116</v>
      </c>
      <c r="D14" s="272" t="s">
        <v>79</v>
      </c>
      <c r="E14" s="48"/>
      <c r="F14" s="54" t="s">
        <v>80</v>
      </c>
      <c r="G14" s="51">
        <v>0.05</v>
      </c>
      <c r="H14" s="51">
        <v>0.1</v>
      </c>
      <c r="I14" s="51">
        <v>0.15</v>
      </c>
      <c r="J14" s="51">
        <v>0.05</v>
      </c>
      <c r="K14" s="51">
        <v>0.1</v>
      </c>
      <c r="L14" s="51">
        <v>0.15</v>
      </c>
      <c r="M14" s="51">
        <v>0.05</v>
      </c>
      <c r="N14" s="51">
        <v>0.1</v>
      </c>
      <c r="O14" s="51">
        <v>0.1</v>
      </c>
      <c r="P14" s="51">
        <v>0.05</v>
      </c>
      <c r="Q14" s="51">
        <v>0.05</v>
      </c>
      <c r="R14" s="163">
        <v>0.05</v>
      </c>
      <c r="S14" s="162">
        <f t="shared" si="0"/>
        <v>1.0000000000000002</v>
      </c>
      <c r="T14" s="273"/>
      <c r="U14" s="269">
        <v>0.1</v>
      </c>
      <c r="V14" s="267" t="s">
        <v>136</v>
      </c>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row>
    <row r="15" spans="1:51" s="49" customFormat="1" ht="52.15" customHeight="1" thickBot="1" x14ac:dyDescent="0.3">
      <c r="A15" s="280"/>
      <c r="B15" s="288"/>
      <c r="C15" s="279"/>
      <c r="D15" s="272"/>
      <c r="E15" s="48"/>
      <c r="F15" s="52" t="s">
        <v>81</v>
      </c>
      <c r="G15" s="166">
        <v>0.05</v>
      </c>
      <c r="H15" s="166">
        <v>0.1</v>
      </c>
      <c r="I15" s="166">
        <v>0.15</v>
      </c>
      <c r="J15" s="166">
        <v>0.05</v>
      </c>
      <c r="K15" s="166">
        <v>0.1</v>
      </c>
      <c r="L15" s="166">
        <v>0.15</v>
      </c>
      <c r="M15" s="53"/>
      <c r="N15" s="53"/>
      <c r="O15" s="53"/>
      <c r="P15" s="53"/>
      <c r="Q15" s="53"/>
      <c r="R15" s="165"/>
      <c r="S15" s="168">
        <f t="shared" si="0"/>
        <v>0.60000000000000009</v>
      </c>
      <c r="T15" s="273"/>
      <c r="U15" s="269"/>
      <c r="V15" s="268"/>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row>
    <row r="16" spans="1:51" ht="54" customHeight="1" x14ac:dyDescent="0.25">
      <c r="A16" s="280"/>
      <c r="B16" s="274" t="s">
        <v>103</v>
      </c>
      <c r="C16" s="279" t="s">
        <v>115</v>
      </c>
      <c r="D16" s="320" t="s">
        <v>79</v>
      </c>
      <c r="E16" s="167"/>
      <c r="F16" s="54" t="s">
        <v>80</v>
      </c>
      <c r="G16" s="51">
        <v>0.05</v>
      </c>
      <c r="H16" s="51">
        <v>0.05</v>
      </c>
      <c r="I16" s="51">
        <v>0.1</v>
      </c>
      <c r="J16" s="51">
        <v>0.1</v>
      </c>
      <c r="K16" s="51">
        <v>0.1</v>
      </c>
      <c r="L16" s="51">
        <v>0.05</v>
      </c>
      <c r="M16" s="51">
        <v>0.1</v>
      </c>
      <c r="N16" s="51">
        <v>0.1</v>
      </c>
      <c r="O16" s="51">
        <v>0.1</v>
      </c>
      <c r="P16" s="51">
        <v>0.1</v>
      </c>
      <c r="Q16" s="51">
        <v>0.1</v>
      </c>
      <c r="R16" s="163">
        <v>0.05</v>
      </c>
      <c r="S16" s="162">
        <f t="shared" si="0"/>
        <v>1</v>
      </c>
      <c r="T16" s="277">
        <f>+U16</f>
        <v>0.1</v>
      </c>
      <c r="U16" s="275">
        <v>0.1</v>
      </c>
      <c r="V16" s="267" t="s">
        <v>137</v>
      </c>
    </row>
    <row r="17" spans="1:22" ht="54" customHeight="1" thickBot="1" x14ac:dyDescent="0.3">
      <c r="A17" s="281"/>
      <c r="B17" s="274"/>
      <c r="C17" s="279"/>
      <c r="D17" s="320"/>
      <c r="E17" s="167"/>
      <c r="F17" s="52" t="s">
        <v>81</v>
      </c>
      <c r="G17" s="166">
        <v>0.05</v>
      </c>
      <c r="H17" s="166">
        <v>0.05</v>
      </c>
      <c r="I17" s="166">
        <v>0.1</v>
      </c>
      <c r="J17" s="166">
        <v>0.1</v>
      </c>
      <c r="K17" s="166">
        <v>0.1</v>
      </c>
      <c r="L17" s="166">
        <v>0.05</v>
      </c>
      <c r="M17" s="53"/>
      <c r="N17" s="53"/>
      <c r="O17" s="53"/>
      <c r="P17" s="53"/>
      <c r="Q17" s="53"/>
      <c r="R17" s="165"/>
      <c r="S17" s="164">
        <f t="shared" si="0"/>
        <v>0.45</v>
      </c>
      <c r="T17" s="278"/>
      <c r="U17" s="276"/>
      <c r="V17" s="268"/>
    </row>
    <row r="18" spans="1:22" ht="45" customHeight="1" x14ac:dyDescent="0.25">
      <c r="A18" s="282" t="s">
        <v>87</v>
      </c>
      <c r="B18" s="288" t="s">
        <v>89</v>
      </c>
      <c r="C18" s="279" t="s">
        <v>93</v>
      </c>
      <c r="D18" s="272" t="s">
        <v>79</v>
      </c>
      <c r="E18" s="48"/>
      <c r="F18" s="54" t="s">
        <v>80</v>
      </c>
      <c r="G18" s="51">
        <v>0.05</v>
      </c>
      <c r="H18" s="51">
        <v>0.05</v>
      </c>
      <c r="I18" s="51">
        <v>0.15</v>
      </c>
      <c r="J18" s="51">
        <v>0.1</v>
      </c>
      <c r="K18" s="51">
        <v>0.1</v>
      </c>
      <c r="L18" s="51">
        <v>0.1</v>
      </c>
      <c r="M18" s="51">
        <v>0.1</v>
      </c>
      <c r="N18" s="51">
        <v>0.15</v>
      </c>
      <c r="O18" s="51">
        <v>0.1</v>
      </c>
      <c r="P18" s="51">
        <v>0.05</v>
      </c>
      <c r="Q18" s="51">
        <v>0.03</v>
      </c>
      <c r="R18" s="163">
        <v>0.02</v>
      </c>
      <c r="S18" s="162">
        <f t="shared" si="0"/>
        <v>1</v>
      </c>
      <c r="T18" s="290">
        <f>+U18</f>
        <v>0.25</v>
      </c>
      <c r="U18" s="295">
        <v>0.25</v>
      </c>
      <c r="V18" s="267" t="s">
        <v>138</v>
      </c>
    </row>
    <row r="19" spans="1:22" ht="45" customHeight="1" thickBot="1" x14ac:dyDescent="0.3">
      <c r="A19" s="283"/>
      <c r="B19" s="328"/>
      <c r="C19" s="321"/>
      <c r="D19" s="322"/>
      <c r="E19" s="161"/>
      <c r="F19" s="52" t="s">
        <v>81</v>
      </c>
      <c r="G19" s="160">
        <v>0.05</v>
      </c>
      <c r="H19" s="160">
        <v>0.05</v>
      </c>
      <c r="I19" s="160">
        <v>0.15</v>
      </c>
      <c r="J19" s="160">
        <v>0.1</v>
      </c>
      <c r="K19" s="160">
        <v>0.1</v>
      </c>
      <c r="L19" s="160">
        <v>0.1</v>
      </c>
      <c r="M19" s="55"/>
      <c r="N19" s="55"/>
      <c r="O19" s="55"/>
      <c r="P19" s="55"/>
      <c r="Q19" s="55"/>
      <c r="R19" s="159"/>
      <c r="S19" s="158">
        <f t="shared" si="0"/>
        <v>0.54999999999999993</v>
      </c>
      <c r="T19" s="327"/>
      <c r="U19" s="323"/>
      <c r="V19" s="268"/>
    </row>
    <row r="20" spans="1:22" ht="40.9" customHeight="1" thickBot="1" x14ac:dyDescent="0.3">
      <c r="A20" s="324" t="s">
        <v>30</v>
      </c>
      <c r="B20" s="325"/>
      <c r="C20" s="325"/>
      <c r="D20" s="325"/>
      <c r="E20" s="325"/>
      <c r="F20" s="325"/>
      <c r="G20" s="325"/>
      <c r="H20" s="325"/>
      <c r="I20" s="325"/>
      <c r="J20" s="325"/>
      <c r="K20" s="325"/>
      <c r="L20" s="325"/>
      <c r="M20" s="325"/>
      <c r="N20" s="325"/>
      <c r="O20" s="325"/>
      <c r="P20" s="325"/>
      <c r="Q20" s="325"/>
      <c r="R20" s="325"/>
      <c r="S20" s="326"/>
      <c r="T20" s="157">
        <f>SUM(T8:T19)</f>
        <v>1</v>
      </c>
      <c r="U20" s="43">
        <f>SUM(U8:U19)</f>
        <v>1</v>
      </c>
      <c r="V20" s="43"/>
    </row>
    <row r="21" spans="1:22" ht="15" customHeight="1" x14ac:dyDescent="0.25">
      <c r="A21" s="265" t="s">
        <v>32</v>
      </c>
      <c r="B21" s="265"/>
      <c r="C21" s="265"/>
      <c r="D21" s="265"/>
      <c r="E21" s="265"/>
      <c r="F21" s="265"/>
      <c r="G21" s="265"/>
      <c r="H21" s="265"/>
      <c r="I21" s="265"/>
      <c r="J21" s="265"/>
      <c r="K21" s="265"/>
      <c r="L21" s="265"/>
      <c r="M21" s="265"/>
      <c r="N21" s="265"/>
      <c r="O21" s="265"/>
      <c r="P21" s="265"/>
      <c r="Q21" s="265"/>
      <c r="R21" s="265"/>
      <c r="S21" s="265"/>
      <c r="T21" s="265"/>
      <c r="U21" s="265"/>
      <c r="V21" s="265"/>
    </row>
    <row r="22" spans="1:22" x14ac:dyDescent="0.25">
      <c r="A22" s="266"/>
      <c r="B22" s="266"/>
      <c r="C22" s="266"/>
      <c r="D22" s="266"/>
      <c r="E22" s="266"/>
      <c r="F22" s="266"/>
      <c r="G22" s="266"/>
      <c r="H22" s="266"/>
      <c r="I22" s="266"/>
      <c r="J22" s="266"/>
      <c r="K22" s="266"/>
      <c r="L22" s="266"/>
      <c r="M22" s="266"/>
      <c r="N22" s="266"/>
      <c r="O22" s="266"/>
      <c r="P22" s="266"/>
      <c r="Q22" s="266"/>
      <c r="R22" s="266"/>
      <c r="S22" s="266"/>
      <c r="T22" s="266"/>
      <c r="U22" s="266"/>
      <c r="V22" s="266"/>
    </row>
    <row r="23" spans="1:22" x14ac:dyDescent="0.25">
      <c r="A23" s="13"/>
      <c r="B23" s="13"/>
      <c r="C23" s="18"/>
      <c r="D23" s="13"/>
      <c r="E23" s="13"/>
      <c r="F23" s="13"/>
      <c r="G23" s="13"/>
      <c r="H23" s="13"/>
      <c r="I23" s="13"/>
      <c r="J23" s="13"/>
      <c r="K23" s="13"/>
      <c r="L23" s="13"/>
      <c r="M23" s="13"/>
      <c r="N23" s="14"/>
      <c r="O23" s="14"/>
      <c r="P23" s="14"/>
      <c r="Q23" s="14"/>
      <c r="R23" s="14"/>
      <c r="S23" s="14"/>
      <c r="T23" s="14"/>
      <c r="U23" s="14"/>
    </row>
    <row r="24" spans="1:22" x14ac:dyDescent="0.25">
      <c r="A24" s="13"/>
      <c r="B24" s="13"/>
      <c r="C24" s="18"/>
      <c r="D24" s="13"/>
      <c r="E24" s="13"/>
      <c r="F24" s="13"/>
      <c r="G24" s="13"/>
      <c r="H24" s="13"/>
      <c r="I24" s="13"/>
      <c r="J24" s="13"/>
      <c r="K24" s="13"/>
      <c r="L24" s="13"/>
      <c r="M24" s="13"/>
      <c r="N24" s="14"/>
      <c r="O24" s="14"/>
      <c r="P24" s="14"/>
      <c r="Q24" s="14"/>
      <c r="R24" s="14"/>
      <c r="S24" s="14"/>
      <c r="T24" s="14"/>
      <c r="U24" s="14"/>
    </row>
    <row r="25" spans="1:22" x14ac:dyDescent="0.25">
      <c r="A25" s="13"/>
      <c r="B25" s="13"/>
      <c r="C25" s="18"/>
      <c r="D25" s="13"/>
      <c r="E25" s="13"/>
      <c r="F25" s="13"/>
      <c r="G25" s="13"/>
      <c r="H25" s="13"/>
      <c r="I25" s="13"/>
      <c r="J25" s="13"/>
      <c r="K25" s="13"/>
      <c r="L25" s="13"/>
      <c r="M25" s="13"/>
      <c r="N25" s="14"/>
      <c r="O25" s="14"/>
      <c r="P25" s="14"/>
      <c r="Q25" s="14"/>
      <c r="R25" s="14"/>
      <c r="S25" s="14"/>
      <c r="T25" s="14"/>
      <c r="U25" s="14"/>
    </row>
    <row r="26" spans="1:22" x14ac:dyDescent="0.25">
      <c r="A26" s="13"/>
      <c r="B26" s="13"/>
      <c r="C26" s="18"/>
      <c r="D26" s="13"/>
      <c r="E26" s="13"/>
      <c r="F26" s="13"/>
      <c r="G26" s="13"/>
      <c r="H26" s="13"/>
      <c r="I26" s="13"/>
      <c r="J26" s="13"/>
      <c r="K26" s="13"/>
      <c r="L26" s="13"/>
      <c r="M26" s="13"/>
      <c r="N26" s="14"/>
      <c r="O26" s="14"/>
      <c r="P26" s="14"/>
      <c r="Q26" s="14"/>
      <c r="R26" s="14"/>
      <c r="S26" s="14"/>
      <c r="T26" s="14"/>
      <c r="U26" s="14"/>
    </row>
    <row r="27" spans="1:22" x14ac:dyDescent="0.25">
      <c r="A27" s="13"/>
      <c r="B27" s="13"/>
      <c r="C27" s="18"/>
      <c r="D27" s="13"/>
      <c r="E27" s="13"/>
      <c r="F27" s="13"/>
      <c r="G27" s="13"/>
      <c r="H27" s="13"/>
      <c r="I27" s="13"/>
      <c r="J27" s="13"/>
      <c r="K27" s="13"/>
      <c r="L27" s="13"/>
      <c r="M27" s="13"/>
      <c r="N27" s="14"/>
      <c r="O27" s="14"/>
      <c r="P27" s="14"/>
      <c r="Q27" s="14"/>
      <c r="R27" s="14"/>
      <c r="S27" s="14"/>
      <c r="T27" s="14"/>
      <c r="U27" s="14"/>
    </row>
    <row r="28" spans="1:22" x14ac:dyDescent="0.25">
      <c r="A28" s="13"/>
      <c r="B28" s="13"/>
      <c r="C28" s="18"/>
      <c r="D28" s="13"/>
      <c r="E28" s="13"/>
      <c r="F28" s="13"/>
      <c r="G28" s="13"/>
      <c r="H28" s="13"/>
      <c r="I28" s="13"/>
      <c r="J28" s="13"/>
      <c r="K28" s="13"/>
      <c r="L28" s="13"/>
      <c r="M28" s="13"/>
      <c r="N28" s="14"/>
      <c r="O28" s="14"/>
      <c r="P28" s="14"/>
      <c r="Q28" s="14"/>
      <c r="R28" s="14"/>
      <c r="S28" s="14"/>
      <c r="T28" s="14"/>
      <c r="U28" s="14"/>
    </row>
    <row r="29" spans="1:22" x14ac:dyDescent="0.25">
      <c r="A29" s="13"/>
      <c r="B29" s="13"/>
      <c r="C29" s="18"/>
      <c r="D29" s="13"/>
      <c r="E29" s="13"/>
      <c r="F29" s="13"/>
      <c r="G29" s="13"/>
      <c r="H29" s="13"/>
      <c r="I29" s="13"/>
      <c r="J29" s="13"/>
      <c r="K29" s="13"/>
      <c r="L29" s="13"/>
      <c r="M29" s="13"/>
      <c r="N29" s="14"/>
      <c r="O29" s="14"/>
      <c r="P29" s="14"/>
      <c r="Q29" s="14"/>
      <c r="R29" s="14"/>
      <c r="S29" s="14"/>
      <c r="T29" s="14"/>
      <c r="U29" s="14"/>
    </row>
    <row r="30" spans="1:22" x14ac:dyDescent="0.25">
      <c r="A30" s="13"/>
      <c r="B30" s="13"/>
      <c r="C30" s="18"/>
      <c r="D30" s="13"/>
      <c r="E30" s="13"/>
      <c r="F30" s="13"/>
      <c r="G30" s="13"/>
      <c r="H30" s="13"/>
      <c r="I30" s="13"/>
      <c r="J30" s="13"/>
      <c r="K30" s="13"/>
      <c r="L30" s="13"/>
      <c r="M30" s="13"/>
      <c r="N30" s="14"/>
      <c r="O30" s="14"/>
      <c r="P30" s="14"/>
      <c r="Q30" s="14"/>
      <c r="R30" s="14"/>
      <c r="S30" s="14"/>
      <c r="T30" s="14"/>
      <c r="U30" s="14"/>
    </row>
    <row r="31" spans="1:22" x14ac:dyDescent="0.25">
      <c r="A31" s="13"/>
      <c r="B31" s="13"/>
      <c r="C31" s="18"/>
      <c r="D31" s="13"/>
      <c r="E31" s="13"/>
      <c r="F31" s="13"/>
      <c r="G31" s="13"/>
      <c r="H31" s="13"/>
      <c r="I31" s="13"/>
      <c r="J31" s="13"/>
      <c r="K31" s="13"/>
      <c r="L31" s="13"/>
      <c r="M31" s="13"/>
      <c r="N31" s="14"/>
      <c r="O31" s="14"/>
      <c r="P31" s="14"/>
      <c r="Q31" s="14"/>
      <c r="R31" s="14"/>
      <c r="S31" s="14"/>
      <c r="T31" s="14"/>
      <c r="U31" s="14"/>
    </row>
    <row r="32" spans="1:22" x14ac:dyDescent="0.25">
      <c r="A32" s="13"/>
      <c r="B32" s="13"/>
      <c r="C32" s="18"/>
      <c r="D32" s="13"/>
      <c r="E32" s="13"/>
      <c r="F32" s="13"/>
      <c r="G32" s="13"/>
      <c r="H32" s="13"/>
      <c r="I32" s="13"/>
      <c r="J32" s="13"/>
      <c r="K32" s="13"/>
      <c r="L32" s="13"/>
      <c r="M32" s="13"/>
      <c r="N32" s="14"/>
      <c r="O32" s="14"/>
      <c r="P32" s="14"/>
      <c r="Q32" s="14"/>
      <c r="R32" s="14"/>
      <c r="S32" s="14"/>
      <c r="T32" s="14"/>
      <c r="U32" s="14"/>
    </row>
    <row r="33" spans="1:21" x14ac:dyDescent="0.25">
      <c r="A33" s="13"/>
      <c r="B33" s="13"/>
      <c r="C33" s="18"/>
      <c r="D33" s="13"/>
      <c r="E33" s="13"/>
      <c r="F33" s="13"/>
      <c r="G33" s="13"/>
      <c r="H33" s="13"/>
      <c r="I33" s="13"/>
      <c r="J33" s="13"/>
      <c r="K33" s="13"/>
      <c r="L33" s="13"/>
      <c r="M33" s="13"/>
      <c r="N33" s="14"/>
      <c r="O33" s="14"/>
      <c r="P33" s="14"/>
      <c r="Q33" s="14"/>
      <c r="R33" s="14"/>
      <c r="S33" s="14"/>
      <c r="T33" s="14"/>
      <c r="U33" s="14"/>
    </row>
    <row r="34" spans="1:21" x14ac:dyDescent="0.25">
      <c r="A34" s="13"/>
      <c r="B34" s="13"/>
      <c r="C34" s="18"/>
      <c r="D34" s="13"/>
      <c r="E34" s="13"/>
      <c r="F34" s="13"/>
      <c r="G34" s="13"/>
      <c r="H34" s="13"/>
      <c r="I34" s="13"/>
      <c r="J34" s="13"/>
      <c r="K34" s="13"/>
      <c r="L34" s="13"/>
      <c r="M34" s="13"/>
      <c r="N34" s="14"/>
      <c r="O34" s="14"/>
      <c r="P34" s="14"/>
      <c r="Q34" s="14"/>
      <c r="R34" s="14"/>
      <c r="S34" s="14"/>
      <c r="T34" s="14"/>
      <c r="U34" s="14"/>
    </row>
    <row r="35" spans="1:21" x14ac:dyDescent="0.25">
      <c r="A35" s="13"/>
      <c r="B35" s="13"/>
      <c r="C35" s="18"/>
      <c r="D35" s="13"/>
      <c r="E35" s="13"/>
      <c r="F35" s="13"/>
      <c r="G35" s="13"/>
      <c r="H35" s="13"/>
      <c r="I35" s="13"/>
      <c r="J35" s="13"/>
      <c r="K35" s="13"/>
      <c r="L35" s="13"/>
      <c r="M35" s="13"/>
      <c r="N35" s="14"/>
      <c r="O35" s="14"/>
      <c r="P35" s="14"/>
      <c r="Q35" s="14"/>
      <c r="R35" s="14"/>
      <c r="S35" s="14"/>
      <c r="T35" s="14"/>
      <c r="U35" s="14"/>
    </row>
    <row r="36" spans="1:21" x14ac:dyDescent="0.25">
      <c r="A36" s="13"/>
      <c r="B36" s="13"/>
      <c r="C36" s="18"/>
      <c r="D36" s="13"/>
      <c r="E36" s="13"/>
      <c r="F36" s="13"/>
      <c r="G36" s="13"/>
      <c r="H36" s="13"/>
      <c r="I36" s="13"/>
      <c r="J36" s="13"/>
      <c r="K36" s="13"/>
      <c r="L36" s="13"/>
      <c r="M36" s="13"/>
      <c r="N36" s="14"/>
      <c r="O36" s="14"/>
      <c r="P36" s="14"/>
      <c r="Q36" s="14"/>
      <c r="R36" s="14"/>
      <c r="S36" s="14"/>
      <c r="T36" s="14"/>
      <c r="U36" s="14"/>
    </row>
    <row r="37" spans="1:21" x14ac:dyDescent="0.25">
      <c r="A37" s="13"/>
      <c r="B37" s="13"/>
      <c r="C37" s="18"/>
      <c r="D37" s="13"/>
      <c r="E37" s="13"/>
      <c r="F37" s="13"/>
      <c r="G37" s="13"/>
      <c r="H37" s="13"/>
      <c r="I37" s="13"/>
      <c r="J37" s="13"/>
      <c r="K37" s="13"/>
      <c r="L37" s="13"/>
      <c r="M37" s="13"/>
      <c r="N37" s="14"/>
      <c r="O37" s="14"/>
      <c r="P37" s="14"/>
      <c r="Q37" s="14"/>
      <c r="R37" s="14"/>
      <c r="S37" s="14"/>
      <c r="T37" s="14"/>
      <c r="U37" s="14"/>
    </row>
    <row r="38" spans="1:21" x14ac:dyDescent="0.25">
      <c r="A38" s="13"/>
      <c r="B38" s="13"/>
      <c r="C38" s="18"/>
      <c r="D38" s="13"/>
      <c r="E38" s="13"/>
      <c r="F38" s="13"/>
      <c r="G38" s="13"/>
      <c r="H38" s="13"/>
      <c r="I38" s="13"/>
      <c r="J38" s="13"/>
      <c r="K38" s="13"/>
      <c r="L38" s="13"/>
      <c r="M38" s="13"/>
      <c r="N38" s="14"/>
      <c r="O38" s="14"/>
      <c r="P38" s="14"/>
      <c r="Q38" s="14"/>
      <c r="R38" s="14"/>
      <c r="S38" s="14"/>
      <c r="T38" s="14"/>
      <c r="U38" s="14"/>
    </row>
    <row r="39" spans="1:21" x14ac:dyDescent="0.25">
      <c r="A39" s="13"/>
      <c r="B39" s="13"/>
      <c r="C39" s="18"/>
      <c r="D39" s="13"/>
      <c r="E39" s="13"/>
      <c r="F39" s="13"/>
      <c r="G39" s="13"/>
      <c r="H39" s="13"/>
      <c r="I39" s="13"/>
      <c r="J39" s="13"/>
      <c r="K39" s="13"/>
      <c r="L39" s="13"/>
      <c r="M39" s="13"/>
      <c r="N39" s="14"/>
      <c r="O39" s="14"/>
      <c r="P39" s="14"/>
      <c r="Q39" s="14"/>
      <c r="R39" s="14"/>
      <c r="S39" s="14"/>
      <c r="T39" s="14"/>
      <c r="U39" s="14"/>
    </row>
    <row r="40" spans="1:21" x14ac:dyDescent="0.25">
      <c r="A40" s="13"/>
      <c r="B40" s="13"/>
      <c r="C40" s="18"/>
      <c r="D40" s="13"/>
      <c r="E40" s="13"/>
      <c r="F40" s="13"/>
      <c r="G40" s="13"/>
      <c r="H40" s="13"/>
      <c r="I40" s="13"/>
      <c r="J40" s="13"/>
      <c r="K40" s="13"/>
      <c r="L40" s="13"/>
      <c r="M40" s="13"/>
      <c r="N40" s="14"/>
      <c r="O40" s="14"/>
      <c r="P40" s="14"/>
      <c r="Q40" s="14"/>
      <c r="R40" s="14"/>
      <c r="S40" s="14"/>
      <c r="T40" s="14"/>
      <c r="U40" s="14"/>
    </row>
    <row r="41" spans="1:21" x14ac:dyDescent="0.25">
      <c r="A41" s="13"/>
      <c r="B41" s="13"/>
      <c r="C41" s="18"/>
      <c r="D41" s="13"/>
      <c r="E41" s="13"/>
      <c r="F41" s="13"/>
      <c r="G41" s="13"/>
      <c r="H41" s="13"/>
      <c r="I41" s="13"/>
      <c r="J41" s="13"/>
      <c r="K41" s="13"/>
      <c r="L41" s="13"/>
      <c r="M41" s="13"/>
      <c r="N41" s="14"/>
      <c r="O41" s="14"/>
      <c r="P41" s="14"/>
      <c r="Q41" s="14"/>
      <c r="R41" s="14"/>
      <c r="S41" s="14"/>
      <c r="T41" s="14"/>
      <c r="U41" s="14"/>
    </row>
    <row r="42" spans="1:21" x14ac:dyDescent="0.25">
      <c r="A42" s="13"/>
      <c r="B42" s="13"/>
      <c r="C42" s="18"/>
      <c r="D42" s="13"/>
      <c r="E42" s="13"/>
      <c r="F42" s="13"/>
      <c r="G42" s="13"/>
      <c r="H42" s="13"/>
      <c r="I42" s="13"/>
      <c r="J42" s="13"/>
      <c r="K42" s="13"/>
      <c r="L42" s="13"/>
      <c r="M42" s="13"/>
      <c r="N42" s="14"/>
      <c r="O42" s="14"/>
      <c r="P42" s="14"/>
      <c r="Q42" s="14"/>
      <c r="R42" s="14"/>
      <c r="S42" s="14"/>
      <c r="T42" s="14"/>
      <c r="U42" s="14"/>
    </row>
    <row r="43" spans="1:21" x14ac:dyDescent="0.25">
      <c r="A43" s="13"/>
      <c r="B43" s="13"/>
      <c r="C43" s="18"/>
      <c r="D43" s="13"/>
      <c r="E43" s="13"/>
      <c r="F43" s="13"/>
      <c r="G43" s="13"/>
      <c r="H43" s="13"/>
      <c r="I43" s="13"/>
      <c r="J43" s="13"/>
      <c r="K43" s="13"/>
      <c r="L43" s="13"/>
      <c r="M43" s="13"/>
      <c r="N43" s="14"/>
      <c r="O43" s="14"/>
      <c r="P43" s="14"/>
      <c r="Q43" s="14"/>
      <c r="R43" s="14"/>
      <c r="S43" s="14"/>
      <c r="T43" s="14"/>
      <c r="U43" s="14"/>
    </row>
    <row r="44" spans="1:21" x14ac:dyDescent="0.25">
      <c r="A44" s="13"/>
      <c r="B44" s="13"/>
      <c r="C44" s="18"/>
      <c r="D44" s="13"/>
      <c r="E44" s="13"/>
      <c r="F44" s="13"/>
      <c r="G44" s="13"/>
      <c r="H44" s="13"/>
      <c r="I44" s="13"/>
      <c r="J44" s="13"/>
      <c r="K44" s="13"/>
      <c r="L44" s="13"/>
      <c r="M44" s="13"/>
      <c r="N44" s="14"/>
      <c r="O44" s="14"/>
      <c r="P44" s="14"/>
      <c r="Q44" s="14"/>
      <c r="R44" s="14"/>
      <c r="S44" s="14"/>
      <c r="T44" s="14"/>
      <c r="U44" s="14"/>
    </row>
    <row r="45" spans="1:21" x14ac:dyDescent="0.25">
      <c r="A45" s="13"/>
      <c r="B45" s="13"/>
      <c r="C45" s="18"/>
      <c r="D45" s="13"/>
      <c r="E45" s="13"/>
      <c r="F45" s="13"/>
      <c r="G45" s="13"/>
      <c r="H45" s="13"/>
      <c r="I45" s="13"/>
      <c r="J45" s="13"/>
      <c r="K45" s="13"/>
      <c r="L45" s="13"/>
      <c r="M45" s="13"/>
      <c r="N45" s="14"/>
      <c r="O45" s="14"/>
      <c r="P45" s="14"/>
      <c r="Q45" s="14"/>
      <c r="R45" s="14"/>
      <c r="S45" s="14"/>
      <c r="T45" s="14"/>
      <c r="U45" s="14"/>
    </row>
    <row r="46" spans="1:21" x14ac:dyDescent="0.25">
      <c r="A46" s="13"/>
      <c r="B46" s="13"/>
      <c r="C46" s="18"/>
      <c r="D46" s="13"/>
      <c r="E46" s="13"/>
      <c r="F46" s="13"/>
      <c r="G46" s="13"/>
      <c r="H46" s="13"/>
      <c r="I46" s="13"/>
      <c r="J46" s="13"/>
      <c r="K46" s="13"/>
      <c r="L46" s="13"/>
      <c r="M46" s="13"/>
      <c r="N46" s="14"/>
      <c r="O46" s="14"/>
      <c r="P46" s="14"/>
      <c r="Q46" s="14"/>
      <c r="R46" s="14"/>
      <c r="S46" s="14"/>
      <c r="T46" s="14"/>
      <c r="U46" s="14"/>
    </row>
    <row r="47" spans="1:21" x14ac:dyDescent="0.25">
      <c r="A47" s="13"/>
      <c r="B47" s="13"/>
      <c r="C47" s="18"/>
      <c r="D47" s="13"/>
      <c r="E47" s="13"/>
      <c r="F47" s="13"/>
      <c r="G47" s="13"/>
      <c r="H47" s="13"/>
      <c r="I47" s="13"/>
      <c r="J47" s="13"/>
      <c r="K47" s="13"/>
      <c r="L47" s="13"/>
      <c r="M47" s="13"/>
      <c r="N47" s="14"/>
      <c r="O47" s="14"/>
      <c r="P47" s="14"/>
      <c r="Q47" s="14"/>
      <c r="R47" s="14"/>
      <c r="S47" s="14"/>
      <c r="T47" s="14"/>
      <c r="U47" s="14"/>
    </row>
    <row r="48" spans="1:21" x14ac:dyDescent="0.25">
      <c r="A48" s="13"/>
      <c r="B48" s="13"/>
      <c r="C48" s="18"/>
      <c r="D48" s="13"/>
      <c r="E48" s="13"/>
      <c r="F48" s="13"/>
      <c r="G48" s="13"/>
      <c r="H48" s="13"/>
      <c r="I48" s="13"/>
      <c r="J48" s="13"/>
      <c r="K48" s="13"/>
      <c r="L48" s="13"/>
      <c r="M48" s="13"/>
      <c r="N48" s="14"/>
      <c r="O48" s="14"/>
      <c r="P48" s="14"/>
      <c r="Q48" s="14"/>
      <c r="R48" s="14"/>
      <c r="S48" s="14"/>
      <c r="T48" s="14"/>
      <c r="U48" s="14"/>
    </row>
    <row r="49" spans="1:21" x14ac:dyDescent="0.25">
      <c r="A49" s="13"/>
      <c r="B49" s="13"/>
      <c r="C49" s="18"/>
      <c r="D49" s="13"/>
      <c r="E49" s="13"/>
      <c r="F49" s="13"/>
      <c r="G49" s="13"/>
      <c r="H49" s="13"/>
      <c r="I49" s="13"/>
      <c r="J49" s="13"/>
      <c r="K49" s="13"/>
      <c r="L49" s="13"/>
      <c r="M49" s="13"/>
      <c r="N49" s="14"/>
      <c r="O49" s="14"/>
      <c r="P49" s="14"/>
      <c r="Q49" s="14"/>
      <c r="R49" s="14"/>
      <c r="S49" s="14"/>
      <c r="T49" s="14"/>
      <c r="U49" s="14"/>
    </row>
    <row r="50" spans="1:21" x14ac:dyDescent="0.25">
      <c r="A50" s="13"/>
      <c r="B50" s="13"/>
      <c r="C50" s="18"/>
      <c r="D50" s="13"/>
      <c r="E50" s="13"/>
      <c r="F50" s="13"/>
      <c r="G50" s="13"/>
      <c r="H50" s="13"/>
      <c r="I50" s="13"/>
      <c r="J50" s="13"/>
      <c r="K50" s="13"/>
      <c r="L50" s="13"/>
      <c r="M50" s="13"/>
      <c r="N50" s="14"/>
      <c r="O50" s="14"/>
      <c r="P50" s="14"/>
      <c r="Q50" s="14"/>
      <c r="R50" s="14"/>
      <c r="S50" s="14"/>
      <c r="T50" s="14"/>
      <c r="U50" s="14"/>
    </row>
    <row r="51" spans="1:21" x14ac:dyDescent="0.25">
      <c r="A51" s="13"/>
      <c r="B51" s="13"/>
      <c r="C51" s="18"/>
      <c r="D51" s="13"/>
      <c r="E51" s="13"/>
      <c r="F51" s="13"/>
      <c r="G51" s="13"/>
      <c r="H51" s="13"/>
      <c r="I51" s="13"/>
      <c r="J51" s="13"/>
      <c r="K51" s="13"/>
      <c r="L51" s="13"/>
      <c r="M51" s="13"/>
      <c r="N51" s="14"/>
      <c r="O51" s="14"/>
      <c r="P51" s="14"/>
      <c r="Q51" s="14"/>
      <c r="R51" s="14"/>
      <c r="S51" s="14"/>
      <c r="T51" s="14"/>
      <c r="U51" s="14"/>
    </row>
    <row r="52" spans="1:21" x14ac:dyDescent="0.25">
      <c r="A52" s="13"/>
      <c r="B52" s="13"/>
      <c r="C52" s="18"/>
      <c r="D52" s="13"/>
      <c r="E52" s="13"/>
      <c r="F52" s="13"/>
      <c r="G52" s="13"/>
      <c r="H52" s="13"/>
      <c r="I52" s="13"/>
      <c r="J52" s="13"/>
      <c r="K52" s="13"/>
      <c r="L52" s="13"/>
      <c r="M52" s="13"/>
      <c r="N52" s="14"/>
      <c r="O52" s="14"/>
      <c r="P52" s="14"/>
      <c r="Q52" s="14"/>
      <c r="R52" s="14"/>
      <c r="S52" s="14"/>
      <c r="T52" s="14"/>
      <c r="U52" s="14"/>
    </row>
    <row r="53" spans="1:21" x14ac:dyDescent="0.25">
      <c r="A53" s="13"/>
      <c r="B53" s="13"/>
      <c r="C53" s="18"/>
      <c r="D53" s="13"/>
      <c r="E53" s="13"/>
      <c r="F53" s="13"/>
      <c r="G53" s="13"/>
      <c r="H53" s="13"/>
      <c r="I53" s="13"/>
      <c r="J53" s="13"/>
      <c r="K53" s="13"/>
      <c r="L53" s="13"/>
      <c r="M53" s="13"/>
      <c r="N53" s="14"/>
      <c r="O53" s="14"/>
      <c r="P53" s="14"/>
      <c r="Q53" s="14"/>
      <c r="R53" s="14"/>
      <c r="S53" s="14"/>
      <c r="T53" s="14"/>
      <c r="U53" s="14"/>
    </row>
    <row r="54" spans="1:21" x14ac:dyDescent="0.25">
      <c r="A54" s="13"/>
      <c r="B54" s="13"/>
      <c r="C54" s="18"/>
      <c r="D54" s="13"/>
      <c r="E54" s="13"/>
      <c r="F54" s="13"/>
      <c r="G54" s="13"/>
      <c r="H54" s="13"/>
      <c r="I54" s="13"/>
      <c r="J54" s="13"/>
      <c r="K54" s="13"/>
      <c r="L54" s="13"/>
      <c r="M54" s="13"/>
      <c r="N54" s="14"/>
      <c r="O54" s="14"/>
      <c r="P54" s="14"/>
      <c r="Q54" s="14"/>
      <c r="R54" s="14"/>
      <c r="S54" s="14"/>
      <c r="T54" s="14"/>
      <c r="U54" s="14"/>
    </row>
    <row r="55" spans="1:21" x14ac:dyDescent="0.25">
      <c r="A55" s="13"/>
      <c r="B55" s="13"/>
      <c r="C55" s="18"/>
      <c r="D55" s="13"/>
      <c r="E55" s="13"/>
      <c r="F55" s="13"/>
      <c r="G55" s="13"/>
      <c r="H55" s="13"/>
      <c r="I55" s="13"/>
      <c r="J55" s="13"/>
      <c r="K55" s="13"/>
      <c r="L55" s="13"/>
      <c r="M55" s="13"/>
      <c r="N55" s="14"/>
      <c r="O55" s="14"/>
      <c r="P55" s="14"/>
      <c r="Q55" s="14"/>
      <c r="R55" s="14"/>
      <c r="S55" s="14"/>
      <c r="T55" s="14"/>
      <c r="U55" s="14"/>
    </row>
    <row r="56" spans="1:21" x14ac:dyDescent="0.25">
      <c r="A56" s="13"/>
      <c r="B56" s="13"/>
      <c r="C56" s="18"/>
      <c r="D56" s="13"/>
      <c r="E56" s="13"/>
      <c r="F56" s="13"/>
      <c r="G56" s="13"/>
      <c r="H56" s="13"/>
      <c r="I56" s="13"/>
      <c r="J56" s="13"/>
      <c r="K56" s="13"/>
      <c r="L56" s="13"/>
      <c r="M56" s="13"/>
      <c r="N56" s="14"/>
      <c r="O56" s="14"/>
      <c r="P56" s="14"/>
      <c r="Q56" s="14"/>
      <c r="R56" s="14"/>
      <c r="S56" s="14"/>
      <c r="T56" s="14"/>
      <c r="U56" s="14"/>
    </row>
    <row r="57" spans="1:21" x14ac:dyDescent="0.25">
      <c r="A57" s="13"/>
      <c r="B57" s="13"/>
      <c r="C57" s="18"/>
      <c r="D57" s="13"/>
      <c r="E57" s="13"/>
      <c r="F57" s="13"/>
      <c r="G57" s="13"/>
      <c r="H57" s="13"/>
      <c r="I57" s="13"/>
      <c r="J57" s="13"/>
      <c r="K57" s="13"/>
      <c r="L57" s="13"/>
      <c r="M57" s="13"/>
      <c r="N57" s="14"/>
      <c r="O57" s="14"/>
      <c r="P57" s="14"/>
      <c r="Q57" s="14"/>
      <c r="R57" s="14"/>
      <c r="S57" s="14"/>
      <c r="T57" s="14"/>
      <c r="U57" s="14"/>
    </row>
    <row r="58" spans="1:21" x14ac:dyDescent="0.25">
      <c r="A58" s="13"/>
      <c r="B58" s="13"/>
      <c r="C58" s="18"/>
      <c r="D58" s="13"/>
      <c r="E58" s="13"/>
      <c r="F58" s="13"/>
      <c r="G58" s="13"/>
      <c r="H58" s="13"/>
      <c r="I58" s="13"/>
      <c r="J58" s="13"/>
      <c r="K58" s="13"/>
      <c r="L58" s="13"/>
      <c r="M58" s="13"/>
      <c r="N58" s="14"/>
      <c r="O58" s="14"/>
      <c r="P58" s="14"/>
      <c r="Q58" s="14"/>
      <c r="R58" s="14"/>
      <c r="S58" s="14"/>
      <c r="T58" s="14"/>
      <c r="U58" s="14"/>
    </row>
    <row r="59" spans="1:21" x14ac:dyDescent="0.25">
      <c r="A59" s="13"/>
      <c r="B59" s="13"/>
      <c r="C59" s="18"/>
      <c r="D59" s="13"/>
      <c r="E59" s="13"/>
      <c r="F59" s="13"/>
      <c r="G59" s="13"/>
      <c r="H59" s="13"/>
      <c r="I59" s="13"/>
      <c r="J59" s="13"/>
      <c r="K59" s="13"/>
      <c r="L59" s="13"/>
      <c r="M59" s="13"/>
      <c r="N59" s="14"/>
      <c r="O59" s="14"/>
      <c r="P59" s="14"/>
      <c r="Q59" s="14"/>
      <c r="R59" s="14"/>
      <c r="S59" s="14"/>
      <c r="T59" s="14"/>
      <c r="U59" s="14"/>
    </row>
    <row r="60" spans="1:21" x14ac:dyDescent="0.25">
      <c r="A60" s="13"/>
      <c r="B60" s="13"/>
      <c r="C60" s="18"/>
      <c r="D60" s="13"/>
      <c r="E60" s="13"/>
      <c r="F60" s="13"/>
      <c r="G60" s="13"/>
      <c r="H60" s="13"/>
      <c r="I60" s="13"/>
      <c r="J60" s="13"/>
      <c r="K60" s="13"/>
      <c r="L60" s="13"/>
      <c r="M60" s="13"/>
      <c r="N60" s="14"/>
      <c r="O60" s="14"/>
      <c r="P60" s="14"/>
      <c r="Q60" s="14"/>
      <c r="R60" s="14"/>
      <c r="S60" s="14"/>
      <c r="T60" s="14"/>
      <c r="U60" s="14"/>
    </row>
    <row r="61" spans="1:21" x14ac:dyDescent="0.25">
      <c r="A61" s="13"/>
      <c r="B61" s="13"/>
      <c r="C61" s="18"/>
      <c r="D61" s="13"/>
      <c r="E61" s="13"/>
      <c r="F61" s="13"/>
      <c r="G61" s="13"/>
      <c r="H61" s="13"/>
      <c r="I61" s="13"/>
      <c r="J61" s="13"/>
      <c r="K61" s="13"/>
      <c r="L61" s="13"/>
      <c r="M61" s="13"/>
      <c r="N61" s="14"/>
      <c r="O61" s="14"/>
      <c r="P61" s="14"/>
      <c r="Q61" s="14"/>
      <c r="R61" s="14"/>
      <c r="S61" s="14"/>
      <c r="T61" s="14"/>
      <c r="U61" s="14"/>
    </row>
    <row r="62" spans="1:21" x14ac:dyDescent="0.25">
      <c r="A62" s="13"/>
      <c r="B62" s="13"/>
      <c r="C62" s="18"/>
      <c r="D62" s="13"/>
      <c r="E62" s="13"/>
      <c r="F62" s="13"/>
      <c r="G62" s="13"/>
      <c r="H62" s="13"/>
      <c r="I62" s="13"/>
      <c r="J62" s="13"/>
      <c r="K62" s="13"/>
      <c r="L62" s="13"/>
      <c r="M62" s="13"/>
      <c r="N62" s="14"/>
      <c r="O62" s="14"/>
      <c r="P62" s="14"/>
      <c r="Q62" s="14"/>
      <c r="R62" s="14"/>
      <c r="S62" s="14"/>
      <c r="T62" s="14"/>
      <c r="U62" s="14"/>
    </row>
    <row r="63" spans="1:21" x14ac:dyDescent="0.25">
      <c r="A63" s="13"/>
      <c r="B63" s="13"/>
      <c r="C63" s="18"/>
      <c r="D63" s="13"/>
      <c r="E63" s="13"/>
      <c r="F63" s="13"/>
      <c r="G63" s="13"/>
      <c r="H63" s="13"/>
      <c r="I63" s="13"/>
      <c r="J63" s="13"/>
      <c r="K63" s="13"/>
      <c r="L63" s="13"/>
      <c r="M63" s="13"/>
      <c r="N63" s="14"/>
      <c r="O63" s="14"/>
      <c r="P63" s="14"/>
      <c r="Q63" s="14"/>
      <c r="R63" s="14"/>
      <c r="S63" s="14"/>
      <c r="T63" s="14"/>
      <c r="U63" s="14"/>
    </row>
    <row r="64" spans="1:21" x14ac:dyDescent="0.25">
      <c r="A64" s="13"/>
      <c r="B64" s="13"/>
      <c r="C64" s="18"/>
      <c r="D64" s="13"/>
      <c r="E64" s="13"/>
      <c r="F64" s="13"/>
      <c r="G64" s="13"/>
      <c r="H64" s="13"/>
      <c r="I64" s="13"/>
      <c r="J64" s="13"/>
      <c r="K64" s="13"/>
      <c r="L64" s="13"/>
      <c r="M64" s="13"/>
      <c r="N64" s="14"/>
      <c r="O64" s="14"/>
      <c r="P64" s="14"/>
      <c r="Q64" s="14"/>
      <c r="R64" s="14"/>
      <c r="S64" s="14"/>
      <c r="T64" s="14"/>
      <c r="U64" s="14"/>
    </row>
    <row r="65" spans="1:21" x14ac:dyDescent="0.25">
      <c r="A65" s="13"/>
      <c r="B65" s="13"/>
      <c r="C65" s="18"/>
      <c r="D65" s="13"/>
      <c r="E65" s="13"/>
      <c r="F65" s="13"/>
      <c r="G65" s="13"/>
      <c r="H65" s="13"/>
      <c r="I65" s="13"/>
      <c r="J65" s="13"/>
      <c r="K65" s="13"/>
      <c r="L65" s="13"/>
      <c r="M65" s="13"/>
      <c r="N65" s="14"/>
      <c r="O65" s="14"/>
      <c r="P65" s="14"/>
      <c r="Q65" s="14"/>
      <c r="R65" s="14"/>
      <c r="S65" s="14"/>
      <c r="T65" s="14"/>
      <c r="U65" s="14"/>
    </row>
    <row r="66" spans="1:21" x14ac:dyDescent="0.25">
      <c r="A66" s="13"/>
      <c r="B66" s="13"/>
      <c r="C66" s="18"/>
      <c r="D66" s="13"/>
      <c r="E66" s="13"/>
      <c r="F66" s="13"/>
      <c r="G66" s="13"/>
      <c r="H66" s="13"/>
      <c r="I66" s="13"/>
      <c r="J66" s="13"/>
      <c r="K66" s="13"/>
      <c r="L66" s="13"/>
      <c r="M66" s="13"/>
      <c r="N66" s="14"/>
      <c r="O66" s="14"/>
      <c r="P66" s="14"/>
      <c r="Q66" s="14"/>
      <c r="R66" s="14"/>
      <c r="S66" s="14"/>
      <c r="T66" s="14"/>
      <c r="U66" s="14"/>
    </row>
    <row r="67" spans="1:21" x14ac:dyDescent="0.25">
      <c r="A67" s="13"/>
      <c r="B67" s="13"/>
      <c r="C67" s="18"/>
      <c r="D67" s="13"/>
      <c r="E67" s="13"/>
      <c r="F67" s="13"/>
      <c r="G67" s="13"/>
      <c r="H67" s="13"/>
      <c r="I67" s="13"/>
      <c r="J67" s="13"/>
      <c r="K67" s="13"/>
      <c r="L67" s="13"/>
      <c r="M67" s="13"/>
      <c r="N67" s="14"/>
      <c r="O67" s="14"/>
      <c r="P67" s="14"/>
      <c r="Q67" s="14"/>
      <c r="R67" s="14"/>
      <c r="S67" s="14"/>
      <c r="T67" s="14"/>
      <c r="U67" s="14"/>
    </row>
    <row r="68" spans="1:21" x14ac:dyDescent="0.25">
      <c r="A68" s="13"/>
      <c r="B68" s="13"/>
      <c r="C68" s="18"/>
      <c r="D68" s="13"/>
      <c r="E68" s="13"/>
      <c r="F68" s="13"/>
      <c r="G68" s="13"/>
      <c r="H68" s="13"/>
      <c r="I68" s="13"/>
      <c r="J68" s="13"/>
      <c r="K68" s="13"/>
      <c r="L68" s="13"/>
      <c r="M68" s="13"/>
      <c r="N68" s="14"/>
      <c r="O68" s="14"/>
      <c r="P68" s="14"/>
      <c r="Q68" s="14"/>
      <c r="R68" s="14"/>
      <c r="S68" s="14"/>
      <c r="T68" s="14"/>
      <c r="U68" s="14"/>
    </row>
    <row r="69" spans="1:21" x14ac:dyDescent="0.25">
      <c r="A69" s="13"/>
      <c r="B69" s="13"/>
      <c r="C69" s="18"/>
      <c r="D69" s="13"/>
      <c r="E69" s="13"/>
      <c r="F69" s="13"/>
      <c r="G69" s="13"/>
      <c r="H69" s="13"/>
      <c r="I69" s="13"/>
      <c r="J69" s="13"/>
      <c r="K69" s="13"/>
      <c r="L69" s="13"/>
      <c r="M69" s="13"/>
      <c r="N69" s="14"/>
      <c r="O69" s="14"/>
      <c r="P69" s="14"/>
      <c r="Q69" s="14"/>
      <c r="R69" s="14"/>
      <c r="S69" s="14"/>
      <c r="T69" s="14"/>
      <c r="U69" s="14"/>
    </row>
    <row r="70" spans="1:21" x14ac:dyDescent="0.25">
      <c r="A70" s="13"/>
      <c r="B70" s="13"/>
      <c r="C70" s="18"/>
      <c r="D70" s="13"/>
      <c r="E70" s="13"/>
      <c r="F70" s="13"/>
      <c r="G70" s="13"/>
      <c r="H70" s="13"/>
      <c r="I70" s="13"/>
      <c r="J70" s="13"/>
      <c r="K70" s="13"/>
      <c r="L70" s="13"/>
      <c r="M70" s="13"/>
      <c r="N70" s="14"/>
      <c r="O70" s="14"/>
      <c r="P70" s="14"/>
      <c r="Q70" s="14"/>
      <c r="R70" s="14"/>
      <c r="S70" s="14"/>
      <c r="T70" s="14"/>
      <c r="U70" s="14"/>
    </row>
    <row r="71" spans="1:21" x14ac:dyDescent="0.25">
      <c r="A71" s="13"/>
      <c r="B71" s="13"/>
      <c r="C71" s="18"/>
      <c r="D71" s="13"/>
      <c r="E71" s="13"/>
      <c r="F71" s="13"/>
      <c r="G71" s="13"/>
      <c r="H71" s="13"/>
      <c r="I71" s="13"/>
      <c r="J71" s="13"/>
      <c r="K71" s="13"/>
      <c r="L71" s="13"/>
      <c r="M71" s="13"/>
      <c r="N71" s="14"/>
      <c r="O71" s="14"/>
      <c r="P71" s="14"/>
      <c r="Q71" s="14"/>
      <c r="R71" s="14"/>
      <c r="S71" s="14"/>
      <c r="T71" s="14"/>
      <c r="U71" s="14"/>
    </row>
    <row r="72" spans="1:21" x14ac:dyDescent="0.25">
      <c r="A72" s="13"/>
      <c r="B72" s="13"/>
      <c r="C72" s="18"/>
      <c r="D72" s="13"/>
      <c r="E72" s="13"/>
      <c r="F72" s="13"/>
      <c r="G72" s="13"/>
      <c r="H72" s="13"/>
      <c r="I72" s="13"/>
      <c r="J72" s="13"/>
      <c r="K72" s="13"/>
      <c r="L72" s="13"/>
      <c r="M72" s="13"/>
      <c r="N72" s="14"/>
      <c r="O72" s="14"/>
      <c r="P72" s="14"/>
      <c r="Q72" s="14"/>
      <c r="R72" s="14"/>
      <c r="S72" s="14"/>
      <c r="T72" s="14"/>
      <c r="U72" s="14"/>
    </row>
    <row r="73" spans="1:21" x14ac:dyDescent="0.25">
      <c r="A73" s="13"/>
      <c r="B73" s="13"/>
      <c r="C73" s="18"/>
      <c r="D73" s="13"/>
      <c r="E73" s="13"/>
      <c r="F73" s="13"/>
      <c r="G73" s="13"/>
      <c r="H73" s="13"/>
      <c r="I73" s="13"/>
      <c r="J73" s="13"/>
      <c r="K73" s="13"/>
      <c r="L73" s="13"/>
      <c r="M73" s="13"/>
      <c r="N73" s="14"/>
      <c r="O73" s="14"/>
      <c r="P73" s="14"/>
      <c r="Q73" s="14"/>
      <c r="R73" s="14"/>
      <c r="S73" s="14"/>
      <c r="T73" s="14"/>
      <c r="U73" s="14"/>
    </row>
    <row r="74" spans="1:21" x14ac:dyDescent="0.25">
      <c r="A74" s="13"/>
      <c r="B74" s="13"/>
      <c r="C74" s="18"/>
      <c r="D74" s="13"/>
      <c r="E74" s="13"/>
      <c r="F74" s="13"/>
      <c r="G74" s="13"/>
      <c r="H74" s="13"/>
      <c r="I74" s="13"/>
      <c r="J74" s="13"/>
      <c r="K74" s="13"/>
      <c r="L74" s="13"/>
      <c r="M74" s="13"/>
      <c r="N74" s="14"/>
      <c r="O74" s="14"/>
      <c r="P74" s="14"/>
      <c r="Q74" s="14"/>
      <c r="R74" s="14"/>
      <c r="S74" s="14"/>
      <c r="T74" s="14"/>
      <c r="U74" s="14"/>
    </row>
    <row r="75" spans="1:21" x14ac:dyDescent="0.25">
      <c r="A75" s="13"/>
      <c r="B75" s="13"/>
      <c r="C75" s="18"/>
      <c r="D75" s="13"/>
      <c r="E75" s="13"/>
      <c r="F75" s="13"/>
      <c r="G75" s="13"/>
      <c r="H75" s="13"/>
      <c r="I75" s="13"/>
      <c r="J75" s="13"/>
      <c r="K75" s="13"/>
      <c r="L75" s="13"/>
      <c r="M75" s="13"/>
      <c r="N75" s="14"/>
      <c r="O75" s="14"/>
      <c r="P75" s="14"/>
      <c r="Q75" s="14"/>
      <c r="R75" s="14"/>
      <c r="S75" s="14"/>
      <c r="T75" s="14"/>
      <c r="U75" s="14"/>
    </row>
    <row r="76" spans="1:21" x14ac:dyDescent="0.25">
      <c r="A76" s="13"/>
      <c r="B76" s="13"/>
      <c r="C76" s="18"/>
      <c r="D76" s="13"/>
      <c r="E76" s="13"/>
      <c r="F76" s="13"/>
      <c r="G76" s="13"/>
      <c r="H76" s="13"/>
      <c r="I76" s="13"/>
      <c r="J76" s="13"/>
      <c r="K76" s="13"/>
      <c r="L76" s="13"/>
      <c r="M76" s="13"/>
      <c r="N76" s="14"/>
      <c r="O76" s="14"/>
      <c r="P76" s="14"/>
      <c r="Q76" s="14"/>
      <c r="R76" s="14"/>
      <c r="S76" s="14"/>
      <c r="T76" s="14"/>
      <c r="U76" s="14"/>
    </row>
    <row r="77" spans="1:21" x14ac:dyDescent="0.25">
      <c r="A77" s="13"/>
      <c r="B77" s="13"/>
      <c r="C77" s="18"/>
      <c r="D77" s="13"/>
      <c r="E77" s="13"/>
      <c r="F77" s="13"/>
      <c r="G77" s="13"/>
      <c r="H77" s="13"/>
      <c r="I77" s="13"/>
      <c r="J77" s="13"/>
      <c r="K77" s="13"/>
      <c r="L77" s="13"/>
      <c r="M77" s="13"/>
      <c r="N77" s="14"/>
      <c r="O77" s="14"/>
      <c r="P77" s="14"/>
      <c r="Q77" s="14"/>
      <c r="R77" s="14"/>
      <c r="S77" s="14"/>
      <c r="T77" s="14"/>
      <c r="U77" s="14"/>
    </row>
    <row r="78" spans="1:21" x14ac:dyDescent="0.25">
      <c r="A78" s="13"/>
      <c r="B78" s="13"/>
      <c r="C78" s="18"/>
      <c r="D78" s="13"/>
      <c r="E78" s="13"/>
      <c r="F78" s="13"/>
      <c r="G78" s="13"/>
      <c r="H78" s="13"/>
      <c r="I78" s="13"/>
      <c r="J78" s="13"/>
      <c r="K78" s="13"/>
      <c r="L78" s="13"/>
      <c r="M78" s="13"/>
      <c r="N78" s="14"/>
      <c r="O78" s="14"/>
      <c r="P78" s="14"/>
      <c r="Q78" s="14"/>
      <c r="R78" s="14"/>
      <c r="S78" s="14"/>
      <c r="T78" s="14"/>
      <c r="U78" s="14"/>
    </row>
    <row r="79" spans="1:21" x14ac:dyDescent="0.25">
      <c r="A79" s="13"/>
      <c r="B79" s="13"/>
      <c r="C79" s="18"/>
      <c r="D79" s="13"/>
      <c r="E79" s="13"/>
      <c r="F79" s="13"/>
      <c r="G79" s="13"/>
      <c r="H79" s="13"/>
      <c r="I79" s="13"/>
      <c r="J79" s="13"/>
      <c r="K79" s="13"/>
      <c r="L79" s="13"/>
      <c r="M79" s="13"/>
      <c r="N79" s="14"/>
      <c r="O79" s="14"/>
      <c r="P79" s="14"/>
      <c r="Q79" s="14"/>
      <c r="R79" s="14"/>
      <c r="S79" s="14"/>
      <c r="T79" s="14"/>
      <c r="U79" s="14"/>
    </row>
    <row r="80" spans="1:21" x14ac:dyDescent="0.25">
      <c r="A80" s="13"/>
      <c r="B80" s="13"/>
      <c r="C80" s="18"/>
      <c r="D80" s="13"/>
      <c r="E80" s="13"/>
      <c r="F80" s="13"/>
      <c r="G80" s="13"/>
      <c r="H80" s="13"/>
      <c r="I80" s="13"/>
      <c r="J80" s="13"/>
      <c r="K80" s="13"/>
      <c r="L80" s="13"/>
      <c r="M80" s="13"/>
      <c r="N80" s="14"/>
      <c r="O80" s="14"/>
      <c r="P80" s="14"/>
      <c r="Q80" s="14"/>
      <c r="R80" s="14"/>
      <c r="S80" s="14"/>
      <c r="T80" s="14"/>
      <c r="U80" s="14"/>
    </row>
    <row r="81" spans="1:21" x14ac:dyDescent="0.25">
      <c r="A81" s="13"/>
      <c r="B81" s="13"/>
      <c r="C81" s="18"/>
      <c r="D81" s="13"/>
      <c r="E81" s="13"/>
      <c r="F81" s="13"/>
      <c r="G81" s="13"/>
      <c r="H81" s="13"/>
      <c r="I81" s="13"/>
      <c r="J81" s="13"/>
      <c r="K81" s="13"/>
      <c r="L81" s="13"/>
      <c r="M81" s="13"/>
      <c r="N81" s="14"/>
      <c r="O81" s="14"/>
      <c r="P81" s="14"/>
      <c r="Q81" s="14"/>
      <c r="R81" s="14"/>
      <c r="S81" s="14"/>
      <c r="T81" s="14"/>
      <c r="U81" s="14"/>
    </row>
    <row r="82" spans="1:21" x14ac:dyDescent="0.25">
      <c r="A82" s="13"/>
      <c r="B82" s="13"/>
      <c r="C82" s="18"/>
      <c r="D82" s="13"/>
      <c r="E82" s="13"/>
      <c r="F82" s="13"/>
      <c r="G82" s="13"/>
      <c r="H82" s="13"/>
      <c r="I82" s="13"/>
      <c r="J82" s="13"/>
      <c r="K82" s="13"/>
      <c r="L82" s="13"/>
      <c r="M82" s="13"/>
      <c r="N82" s="14"/>
      <c r="O82" s="14"/>
      <c r="P82" s="14"/>
      <c r="Q82" s="14"/>
      <c r="R82" s="14"/>
      <c r="S82" s="14"/>
      <c r="T82" s="14"/>
      <c r="U82" s="14"/>
    </row>
    <row r="83" spans="1:21" x14ac:dyDescent="0.25">
      <c r="A83" s="13"/>
      <c r="B83" s="13"/>
      <c r="C83" s="18"/>
      <c r="D83" s="13"/>
      <c r="E83" s="13"/>
      <c r="F83" s="13"/>
      <c r="G83" s="13"/>
      <c r="H83" s="13"/>
      <c r="I83" s="13"/>
      <c r="J83" s="13"/>
      <c r="K83" s="13"/>
      <c r="L83" s="13"/>
      <c r="M83" s="13"/>
      <c r="N83" s="14"/>
      <c r="O83" s="14"/>
      <c r="P83" s="14"/>
      <c r="Q83" s="14"/>
      <c r="R83" s="14"/>
      <c r="S83" s="14"/>
      <c r="T83" s="14"/>
      <c r="U83" s="14"/>
    </row>
    <row r="84" spans="1:21" x14ac:dyDescent="0.25">
      <c r="A84" s="13"/>
      <c r="B84" s="13"/>
      <c r="C84" s="18"/>
      <c r="D84" s="13"/>
      <c r="E84" s="13"/>
      <c r="F84" s="13"/>
      <c r="G84" s="13"/>
      <c r="H84" s="13"/>
      <c r="I84" s="13"/>
      <c r="J84" s="13"/>
      <c r="K84" s="13"/>
      <c r="L84" s="13"/>
      <c r="M84" s="13"/>
      <c r="N84" s="14"/>
      <c r="O84" s="14"/>
      <c r="P84" s="14"/>
      <c r="Q84" s="14"/>
      <c r="R84" s="14"/>
      <c r="S84" s="14"/>
      <c r="T84" s="14"/>
      <c r="U84" s="14"/>
    </row>
    <row r="85" spans="1:21" x14ac:dyDescent="0.25">
      <c r="A85" s="13"/>
      <c r="B85" s="13"/>
      <c r="C85" s="18"/>
      <c r="D85" s="13"/>
      <c r="E85" s="13"/>
      <c r="F85" s="13"/>
      <c r="G85" s="13"/>
      <c r="H85" s="13"/>
      <c r="I85" s="13"/>
      <c r="J85" s="13"/>
      <c r="K85" s="13"/>
      <c r="L85" s="13"/>
      <c r="M85" s="13"/>
      <c r="N85" s="14"/>
      <c r="O85" s="14"/>
      <c r="P85" s="14"/>
      <c r="Q85" s="14"/>
      <c r="R85" s="14"/>
      <c r="S85" s="14"/>
      <c r="T85" s="14"/>
      <c r="U85" s="14"/>
    </row>
    <row r="86" spans="1:21" x14ac:dyDescent="0.25">
      <c r="C86" s="18"/>
      <c r="D86" s="13"/>
      <c r="E86" s="13"/>
      <c r="F86" s="13"/>
      <c r="G86" s="13"/>
      <c r="H86" s="13"/>
      <c r="I86" s="13"/>
      <c r="J86" s="13"/>
      <c r="K86" s="13"/>
      <c r="L86" s="13"/>
      <c r="M86" s="13"/>
      <c r="N86" s="14"/>
    </row>
    <row r="87" spans="1:21" x14ac:dyDescent="0.25">
      <c r="C87" s="18"/>
      <c r="D87" s="13"/>
      <c r="E87" s="13"/>
      <c r="F87" s="13"/>
      <c r="G87" s="13"/>
      <c r="H87" s="13"/>
      <c r="I87" s="13"/>
      <c r="J87" s="13"/>
      <c r="K87" s="13"/>
      <c r="L87" s="13"/>
      <c r="M87" s="13"/>
      <c r="N87" s="14"/>
    </row>
    <row r="88" spans="1:21" x14ac:dyDescent="0.25">
      <c r="C88" s="18"/>
      <c r="D88" s="13"/>
      <c r="E88" s="13"/>
      <c r="F88" s="13"/>
      <c r="G88" s="13"/>
      <c r="H88" s="13"/>
      <c r="I88" s="13"/>
      <c r="J88" s="13"/>
      <c r="K88" s="13"/>
      <c r="L88" s="13"/>
      <c r="M88" s="13"/>
      <c r="N88" s="14"/>
    </row>
    <row r="89" spans="1:21" x14ac:dyDescent="0.25">
      <c r="C89" s="18"/>
      <c r="D89" s="13"/>
      <c r="E89" s="13"/>
      <c r="F89" s="13"/>
      <c r="G89" s="13"/>
      <c r="H89" s="13"/>
      <c r="I89" s="13"/>
      <c r="J89" s="13"/>
      <c r="K89" s="13"/>
      <c r="L89" s="13"/>
      <c r="M89" s="13"/>
      <c r="N89" s="14"/>
    </row>
  </sheetData>
  <mergeCells count="51">
    <mergeCell ref="V18:V19"/>
    <mergeCell ref="C18:C19"/>
    <mergeCell ref="D18:D19"/>
    <mergeCell ref="U18:U19"/>
    <mergeCell ref="A20:S20"/>
    <mergeCell ref="T18:T19"/>
    <mergeCell ref="B18:B19"/>
    <mergeCell ref="D12:D13"/>
    <mergeCell ref="D16:D17"/>
    <mergeCell ref="C12:C13"/>
    <mergeCell ref="C14:C15"/>
    <mergeCell ref="B12:B15"/>
    <mergeCell ref="A1:B4"/>
    <mergeCell ref="C1:V1"/>
    <mergeCell ref="C2:V2"/>
    <mergeCell ref="D3:V3"/>
    <mergeCell ref="D4:V4"/>
    <mergeCell ref="U8:U9"/>
    <mergeCell ref="C10:C11"/>
    <mergeCell ref="U10:U11"/>
    <mergeCell ref="V8:V9"/>
    <mergeCell ref="D6:E6"/>
    <mergeCell ref="F6:S6"/>
    <mergeCell ref="T6:U6"/>
    <mergeCell ref="D10:D11"/>
    <mergeCell ref="E8:E9"/>
    <mergeCell ref="V6:V7"/>
    <mergeCell ref="C6:C7"/>
    <mergeCell ref="D8:D9"/>
    <mergeCell ref="A6:A7"/>
    <mergeCell ref="A8:A11"/>
    <mergeCell ref="B8:B11"/>
    <mergeCell ref="T8:T11"/>
    <mergeCell ref="C8:C9"/>
    <mergeCell ref="B6:B7"/>
    <mergeCell ref="A21:V22"/>
    <mergeCell ref="V12:V13"/>
    <mergeCell ref="U12:U13"/>
    <mergeCell ref="V10:V11"/>
    <mergeCell ref="E10:E11"/>
    <mergeCell ref="V14:V15"/>
    <mergeCell ref="V16:V17"/>
    <mergeCell ref="D14:D15"/>
    <mergeCell ref="U14:U15"/>
    <mergeCell ref="T12:T15"/>
    <mergeCell ref="B16:B17"/>
    <mergeCell ref="U16:U17"/>
    <mergeCell ref="T16:T17"/>
    <mergeCell ref="C16:C17"/>
    <mergeCell ref="A12:A17"/>
    <mergeCell ref="A18:A19"/>
  </mergeCells>
  <printOptions horizontalCentered="1" verticalCentered="1"/>
  <pageMargins left="0" right="0" top="0.55118110236220474" bottom="0" header="0.31496062992125984" footer="0"/>
  <pageSetup scale="36"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GESTIÓN</vt:lpstr>
      <vt:lpstr>INVERSIÓN</vt:lpstr>
      <vt:lpstr>ACTIVIDADES</vt:lpstr>
      <vt:lpstr>ACTIVIDADES!Área_de_impresión</vt:lpstr>
      <vt:lpstr>GESTIÓN!Área_de_impresión</vt:lpstr>
      <vt:lpstr>INVERSIÓN!Área_de_impresión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ANGELICA.ORTIZ</cp:lastModifiedBy>
  <cp:lastPrinted>2013-08-23T14:10:42Z</cp:lastPrinted>
  <dcterms:created xsi:type="dcterms:W3CDTF">2010-03-25T16:40:43Z</dcterms:created>
  <dcterms:modified xsi:type="dcterms:W3CDTF">2017-08-14T16:14:07Z</dcterms:modified>
</cp:coreProperties>
</file>