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120" windowWidth="20490" windowHeight="5535" tabRatio="619"/>
  </bookViews>
  <sheets>
    <sheet name="GESTIÓN" sheetId="5" r:id="rId1"/>
    <sheet name="INVERSIÓN" sheetId="6" r:id="rId2"/>
    <sheet name="ACTIVIDADES" sheetId="11" r:id="rId3"/>
  </sheets>
  <externalReferences>
    <externalReference r:id="rId4"/>
  </externalReferences>
  <definedNames>
    <definedName name="_xlnm._FilterDatabase" localSheetId="2" hidden="1">ACTIVIDADES!$A$7:$BF$16</definedName>
    <definedName name="_xlnm.Print_Area" localSheetId="2">ACTIVIDADES!$A$1:$V$22</definedName>
    <definedName name="_xlnm.Print_Area" localSheetId="0">GESTIÓN!$A$1:$AQ$15</definedName>
    <definedName name="_xlnm.Print_Area" localSheetId="1">INVERSIÓN!$A$1:$AP$36</definedName>
    <definedName name="CONDICION_POBLACIONAL">[1]Variables!$C$1:$C$24</definedName>
    <definedName name="GRUPO_ETAREO">[1]Variables!$A$1:$A$8</definedName>
    <definedName name="GRUPO_ETAREOS" localSheetId="2">#REF!</definedName>
    <definedName name="GRUPO_ETAREOS">#REF!</definedName>
    <definedName name="GRUPO_ETARIO" localSheetId="2">#REF!</definedName>
    <definedName name="GRUPO_ETARIO">#REF!</definedName>
    <definedName name="GRUPO_ETNICO" localSheetId="2">#REF!</definedName>
    <definedName name="GRUPO_ETNICO">#REF!</definedName>
    <definedName name="GRUPOETNICO">#REF!</definedName>
    <definedName name="GRUPOS_ETNICOS">[1]Variables!$H$1:$H$8</definedName>
    <definedName name="LOCALIDAD" localSheetId="2">#REF!</definedName>
    <definedName name="LOCALIDAD">#REF!</definedName>
    <definedName name="LOCALIZACION" localSheetId="2">#REF!</definedName>
    <definedName name="LOCALIZACION">#REF!</definedName>
  </definedNames>
  <calcPr calcId="144525"/>
</workbook>
</file>

<file path=xl/calcChain.xml><?xml version="1.0" encoding="utf-8"?>
<calcChain xmlns="http://schemas.openxmlformats.org/spreadsheetml/2006/main">
  <c r="H28" i="6" l="1"/>
  <c r="AK28" i="6" s="1"/>
  <c r="H22" i="6"/>
  <c r="H16" i="6"/>
  <c r="H10" i="6"/>
  <c r="AP21" i="6"/>
  <c r="AP15" i="6"/>
  <c r="AL15" i="6"/>
  <c r="AJ28" i="6"/>
  <c r="AK27" i="6"/>
  <c r="AJ27" i="6"/>
  <c r="AK22" i="6"/>
  <c r="AJ22" i="6"/>
  <c r="AK21" i="6"/>
  <c r="AJ21" i="6"/>
  <c r="AK16" i="6"/>
  <c r="AJ16" i="6"/>
  <c r="AK15" i="6"/>
  <c r="AJ15" i="6"/>
  <c r="AK10" i="6"/>
  <c r="AK9" i="6"/>
  <c r="AJ10" i="6"/>
  <c r="AJ9" i="6"/>
  <c r="AG34" i="6"/>
  <c r="AG33" i="6"/>
  <c r="AG35" i="6" s="1"/>
  <c r="AG32" i="6"/>
  <c r="AG31" i="6"/>
  <c r="AG26" i="6"/>
  <c r="AG25" i="6"/>
  <c r="AG20" i="6"/>
  <c r="AG19" i="6"/>
  <c r="AG14" i="6"/>
  <c r="AG13" i="6"/>
  <c r="M34" i="6"/>
  <c r="M33" i="6"/>
  <c r="M35" i="6" s="1"/>
  <c r="AK14" i="5" l="1"/>
  <c r="S8" i="11" l="1"/>
  <c r="S9" i="11"/>
  <c r="S10" i="11"/>
  <c r="S11" i="11"/>
  <c r="S12" i="11"/>
  <c r="T12" i="11"/>
  <c r="S13" i="11"/>
  <c r="S14" i="11"/>
  <c r="S15" i="11"/>
  <c r="S16" i="11"/>
  <c r="T16" i="11"/>
  <c r="S17" i="11"/>
  <c r="S18" i="11"/>
  <c r="T18" i="11"/>
  <c r="S19" i="11"/>
  <c r="T20" i="11"/>
  <c r="U20" i="11"/>
  <c r="AL14" i="5" l="1"/>
  <c r="K32" i="6" l="1"/>
  <c r="K31" i="6"/>
  <c r="K26" i="6"/>
  <c r="K25" i="6"/>
  <c r="K20" i="6"/>
  <c r="K19" i="6"/>
  <c r="K14" i="6"/>
  <c r="K13" i="6"/>
  <c r="J32" i="6" l="1"/>
  <c r="J31" i="6"/>
  <c r="J26" i="6"/>
  <c r="J25" i="6"/>
  <c r="J20" i="6"/>
  <c r="J19" i="6"/>
  <c r="J14" i="6"/>
  <c r="J13" i="6"/>
  <c r="AF33" i="6" l="1"/>
  <c r="AF34" i="6"/>
  <c r="AB25" i="6"/>
  <c r="AC25" i="6"/>
  <c r="AD25" i="6"/>
  <c r="AE25" i="6"/>
  <c r="AB26" i="6"/>
  <c r="AC26" i="6"/>
  <c r="AD26" i="6"/>
  <c r="AE26" i="6"/>
  <c r="AB19" i="6"/>
  <c r="AC19" i="6"/>
  <c r="AD19" i="6"/>
  <c r="AE19" i="6"/>
  <c r="AB20" i="6"/>
  <c r="AC20" i="6"/>
  <c r="AD20" i="6"/>
  <c r="AE20" i="6"/>
  <c r="AB13" i="6"/>
  <c r="AC13" i="6"/>
  <c r="AD13" i="6"/>
  <c r="AE13" i="6"/>
  <c r="AB14" i="6"/>
  <c r="AC14" i="6"/>
  <c r="AD14" i="6"/>
  <c r="AE14" i="6"/>
  <c r="H21" i="6"/>
  <c r="H25" i="6" s="1"/>
  <c r="AA16" i="6"/>
  <c r="AA33" i="6" s="1"/>
  <c r="V16" i="6"/>
  <c r="V33" i="6"/>
  <c r="Q16" i="6"/>
  <c r="L33" i="6"/>
  <c r="AA26" i="6"/>
  <c r="V26" i="6"/>
  <c r="Q26" i="6"/>
  <c r="I26" i="6"/>
  <c r="AA25" i="6"/>
  <c r="V25" i="6"/>
  <c r="Q25" i="6"/>
  <c r="I25" i="6"/>
  <c r="I34" i="6"/>
  <c r="J34" i="6"/>
  <c r="K34" i="6"/>
  <c r="L34" i="6"/>
  <c r="Q34" i="6"/>
  <c r="R34" i="6"/>
  <c r="S34" i="6"/>
  <c r="T34" i="6"/>
  <c r="U34" i="6"/>
  <c r="V34" i="6"/>
  <c r="AA34" i="6"/>
  <c r="H34" i="6"/>
  <c r="AA32" i="6"/>
  <c r="V32" i="6"/>
  <c r="Q32" i="6"/>
  <c r="I32" i="6"/>
  <c r="I33" i="6"/>
  <c r="I35" i="6" s="1"/>
  <c r="J33" i="6"/>
  <c r="K33" i="6"/>
  <c r="AA13" i="6"/>
  <c r="V13" i="6"/>
  <c r="U13" i="6"/>
  <c r="U21" i="6"/>
  <c r="U25" i="6" s="1"/>
  <c r="T13" i="6"/>
  <c r="T21" i="6" s="1"/>
  <c r="T25" i="6" s="1"/>
  <c r="S13" i="6"/>
  <c r="S15" i="6" s="1"/>
  <c r="S19" i="6" s="1"/>
  <c r="S27" i="6" s="1"/>
  <c r="S31" i="6" s="1"/>
  <c r="R13" i="6"/>
  <c r="Q13" i="6"/>
  <c r="P13" i="6"/>
  <c r="P21" i="6" s="1"/>
  <c r="P25" i="6" s="1"/>
  <c r="O13" i="6"/>
  <c r="O15" i="6" s="1"/>
  <c r="O19" i="6" s="1"/>
  <c r="O27" i="6" s="1"/>
  <c r="O31" i="6" s="1"/>
  <c r="N13" i="6"/>
  <c r="I13" i="6"/>
  <c r="H13" i="6"/>
  <c r="AA19" i="6"/>
  <c r="V19" i="6"/>
  <c r="Q19" i="6"/>
  <c r="I19" i="6"/>
  <c r="H19" i="6"/>
  <c r="T15" i="6"/>
  <c r="N15" i="6"/>
  <c r="N19" i="6" s="1"/>
  <c r="N27" i="6" s="1"/>
  <c r="N31" i="6" s="1"/>
  <c r="N21" i="6"/>
  <c r="N25" i="6" s="1"/>
  <c r="R15" i="6"/>
  <c r="R19" i="6"/>
  <c r="R27" i="6"/>
  <c r="R21" i="6"/>
  <c r="R25" i="6" s="1"/>
  <c r="O21" i="6"/>
  <c r="O25" i="6" s="1"/>
  <c r="S21" i="6"/>
  <c r="S25" i="6" s="1"/>
  <c r="U15" i="6"/>
  <c r="P15" i="6"/>
  <c r="P19" i="6" s="1"/>
  <c r="P27" i="6" s="1"/>
  <c r="P31" i="6" s="1"/>
  <c r="T19" i="6"/>
  <c r="T27" i="6" s="1"/>
  <c r="T31" i="6" s="1"/>
  <c r="U19" i="6"/>
  <c r="U27" i="6" s="1"/>
  <c r="U31" i="6" s="1"/>
  <c r="AA31" i="6"/>
  <c r="V31" i="6"/>
  <c r="R31" i="6"/>
  <c r="Q31" i="6"/>
  <c r="I31" i="6"/>
  <c r="AA20" i="6"/>
  <c r="V20" i="6"/>
  <c r="U20" i="6"/>
  <c r="U28" i="6" s="1"/>
  <c r="T20" i="6"/>
  <c r="T28" i="6"/>
  <c r="S20" i="6"/>
  <c r="S28" i="6" s="1"/>
  <c r="R20" i="6"/>
  <c r="R28" i="6"/>
  <c r="Q20" i="6"/>
  <c r="P20" i="6"/>
  <c r="P28" i="6" s="1"/>
  <c r="P32" i="6" s="1"/>
  <c r="O20" i="6"/>
  <c r="O28" i="6" s="1"/>
  <c r="N20" i="6"/>
  <c r="N28" i="6"/>
  <c r="N32" i="6" s="1"/>
  <c r="I20" i="6"/>
  <c r="N14" i="6"/>
  <c r="N22" i="6" s="1"/>
  <c r="O14" i="6"/>
  <c r="O22" i="6"/>
  <c r="O26" i="6" s="1"/>
  <c r="P14" i="6"/>
  <c r="P22" i="6"/>
  <c r="P26" i="6"/>
  <c r="Q14" i="6"/>
  <c r="R14" i="6"/>
  <c r="R22" i="6"/>
  <c r="R26" i="6" s="1"/>
  <c r="S14" i="6"/>
  <c r="S22" i="6" s="1"/>
  <c r="S26" i="6" s="1"/>
  <c r="T14" i="6"/>
  <c r="T22" i="6" s="1"/>
  <c r="U14" i="6"/>
  <c r="U22" i="6" s="1"/>
  <c r="U26" i="6" s="1"/>
  <c r="V14" i="6"/>
  <c r="AA14" i="6"/>
  <c r="I14" i="6"/>
  <c r="H31" i="6"/>
  <c r="R33" i="6"/>
  <c r="R35" i="6" s="1"/>
  <c r="T32" i="6"/>
  <c r="R32" i="6"/>
  <c r="V35" i="6"/>
  <c r="K35" i="6"/>
  <c r="O61" i="6"/>
  <c r="U33" i="6" l="1"/>
  <c r="U35" i="6" s="1"/>
  <c r="U32" i="6"/>
  <c r="J35" i="6"/>
  <c r="Q33" i="6"/>
  <c r="Q35" i="6" s="1"/>
  <c r="AA35" i="6"/>
  <c r="AF35" i="6"/>
  <c r="L35" i="6"/>
  <c r="H14" i="6"/>
  <c r="H26" i="6"/>
  <c r="N26" i="6"/>
  <c r="S33" i="6"/>
  <c r="S35" i="6" s="1"/>
  <c r="S32" i="6"/>
  <c r="O32" i="6"/>
  <c r="T26" i="6"/>
  <c r="T33" i="6"/>
  <c r="T35" i="6" s="1"/>
  <c r="H32" i="6"/>
  <c r="H33" i="6" l="1"/>
  <c r="H20" i="6"/>
  <c r="H35" i="6" l="1"/>
</calcChain>
</file>

<file path=xl/sharedStrings.xml><?xml version="1.0" encoding="utf-8"?>
<sst xmlns="http://schemas.openxmlformats.org/spreadsheetml/2006/main" count="251" uniqueCount="140">
  <si>
    <t>SECRETARÍA DISTRITAL DE AMBIENTE</t>
  </si>
  <si>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</si>
  <si>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</si>
  <si>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</si>
  <si>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</si>
  <si>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</si>
  <si>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</si>
  <si>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</si>
  <si>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</si>
  <si>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</si>
  <si>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</si>
  <si>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</si>
  <si>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</si>
  <si>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</si>
  <si>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</si>
  <si>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</si>
  <si>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CÓDIGO Y NOMBRE DE PROYECTO:</t>
  </si>
  <si>
    <t>Ene</t>
  </si>
  <si>
    <t>Feb</t>
  </si>
  <si>
    <t>Mar</t>
  </si>
  <si>
    <t>Abr</t>
  </si>
  <si>
    <t>May</t>
  </si>
  <si>
    <t>Jun</t>
  </si>
  <si>
    <t>Jul</t>
  </si>
  <si>
    <t>Ago</t>
  </si>
  <si>
    <t>Sep</t>
  </si>
  <si>
    <t>Oct</t>
  </si>
  <si>
    <t>Nov</t>
  </si>
  <si>
    <t>Dic</t>
  </si>
  <si>
    <t>Total</t>
  </si>
  <si>
    <t>TOTAL PONDERACIÓN</t>
  </si>
  <si>
    <t>EJECUTADO</t>
  </si>
  <si>
    <t>126PG01-PR 02-FAX-V.9</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</si>
  <si>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</si>
  <si>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</si>
  <si>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</si>
  <si>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</si>
  <si>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</si>
  <si>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</si>
  <si>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</si>
  <si>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</si>
  <si>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</si>
  <si>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</si>
  <si>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</si>
  <si>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</si>
  <si>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</si>
  <si>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</si>
  <si>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</si>
  <si>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5, VARIABLE REQUERIDA</t>
  </si>
  <si>
    <t>6, MAGNITUD PD</t>
  </si>
  <si>
    <t>7, PROGRAMACIÓN - ACTUALIZACIÓN</t>
  </si>
  <si>
    <t>8, EJECUCIÓN</t>
  </si>
  <si>
    <t>8,1 SEGUIMIENTO VIGENCIA ACTUAL</t>
  </si>
  <si>
    <t>9, % CUMPLIMIENTO ACUMULADO (Vigencia)</t>
  </si>
  <si>
    <t>10 ,% DE AVANCE CUATRIENIO</t>
  </si>
  <si>
    <t xml:space="preserve">1, PROYECTO PRIORITARIO </t>
  </si>
  <si>
    <t>1,1 COD.</t>
  </si>
  <si>
    <t xml:space="preserve">1,2 PROYECTO PRIORITARIO  </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</si>
  <si>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</si>
  <si>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</si>
  <si>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</si>
  <si>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</si>
  <si>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</si>
  <si>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</si>
  <si>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</si>
  <si>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</si>
  <si>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</si>
  <si>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</si>
  <si>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</si>
  <si>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</si>
  <si>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7, RETRASOS</t>
  </si>
  <si>
    <t>8, SOLUCIONES PLANTEADAS</t>
  </si>
  <si>
    <t>9, BENEFICIOS</t>
  </si>
  <si>
    <t>10, FUENTE DE EVIDENCIAS</t>
  </si>
  <si>
    <t>126PG01-PR 02-FA5-V.9</t>
  </si>
  <si>
    <t>FORMATO DE ACTUALIZACIÓN Y SEGUIMIENTO AL COMPONENTE DE INVERSIÓN</t>
  </si>
  <si>
    <t>FORMATO DE ACTUALIZACIÓN Y SEGUIMIENTO A LAS ACTIVIDADES</t>
  </si>
  <si>
    <t>N/A</t>
  </si>
  <si>
    <t>DIRECCION DE PLANEACION Y SISTEMAS DE INFORMACION AMBIENTAL</t>
  </si>
  <si>
    <t>X</t>
  </si>
  <si>
    <t>Programado</t>
  </si>
  <si>
    <t>Ejecutado</t>
  </si>
  <si>
    <t xml:space="preserve">Suma </t>
  </si>
  <si>
    <t>GESTIÓN EFICIENTE CON EL USO Y APROPIACIÓN DE LAS TIC EN LA SDA</t>
  </si>
  <si>
    <t xml:space="preserve">FORMATO DE ACTUALIZACIÓN Y SEGUIMIENTO AL COMPONENTE DE GESTIÓN </t>
  </si>
  <si>
    <t>INTEGRACIÓN ENTRE LOS SISTEMAS DE INFORMACIÓN</t>
  </si>
  <si>
    <t>IMPLEMENTACIÓN DE ESTÁNDARES DE TI</t>
  </si>
  <si>
    <t>FORTALECIMIENTO DE  LA   INFRAESTRUCTURA DE TI</t>
  </si>
  <si>
    <t>INCREMENTAR EL 30% DE LA INTEGRACIÓN DE LOS SISTEMAS DE INFORMACIÓN</t>
  </si>
  <si>
    <t>RENOVAR EL 30%  INFRAESTRUCTURA TECNOLÓGICA Y DE COMUNICACIONES  PRIORIZADA</t>
  </si>
  <si>
    <t>1030 -  GESTIÓN EFICIENTE CON EL USO Y APROPIACIÓN DE LAS TIC EN LA SDA</t>
  </si>
  <si>
    <t>1030 - DIRECCION DE PLANEACION Y SISTEMAS DE INFORMACION AMBIENTAL</t>
  </si>
  <si>
    <t>1030 - GESTIÓN EFICIENTE CON EL USO Y APROPIACIÓN DE LAS TIC EN LA SDA</t>
  </si>
  <si>
    <t>Actualizar la Infraestructura de computo, conectividad y seguridad en TI</t>
  </si>
  <si>
    <t>07 - Gobierno legítimo, fortalecimiento local y eficiencia</t>
  </si>
  <si>
    <t>42 - Transparencia, Gestión Pública y Servicio a la Ciudadanía</t>
  </si>
  <si>
    <t>4, COD. PROYECTO PRIORITARIO</t>
  </si>
  <si>
    <t>INCREMENTAR  30%  LA INTEGRACIÓN DE LOS SISTEMAS DE INFORMACIÓN</t>
  </si>
  <si>
    <t>INCREMENTAR  50% EN LA APLICACIÓN ESTÁNDARES Y BUENAS PRÁCTICAS PARA EL MANEJO DE INFORMACIÓN PRIORIZADOS</t>
  </si>
  <si>
    <t>RENOVAR 30% DE LA  INFRAESTRUCTURA TECNOLÓGICA Y DE COMUNICACIONES  PRIORIZADA</t>
  </si>
  <si>
    <t>Desarrollar la Sistematización  de procedimientos y mecanismos de integración de Sistemas de Información priorizados</t>
  </si>
  <si>
    <t>Llevar a un 100% la implementación de las leyes 1712 de 2014 y 1474 de 2011</t>
  </si>
  <si>
    <t>Porcentaje</t>
  </si>
  <si>
    <t xml:space="preserve">DISPONER AL 100% LOS MECANISMOS DE TECNOLOGÍAS DE INFORMACIÓN REQUERIDOS POR LA SDA  PARA UNA ADECUADA IMPLEMENTACIÓN DE LAS LEYES 1474 DE 2011 Y 1712 DE 2014.
</t>
  </si>
  <si>
    <t xml:space="preserve">11, RETRASOS 
</t>
  </si>
  <si>
    <t xml:space="preserve">12, SOLUCIONES PLANTEADAS </t>
  </si>
  <si>
    <t>13, BENEFICIOS</t>
  </si>
  <si>
    <t>14, FUENTE DE EVIDENCIAS</t>
  </si>
  <si>
    <t>6, DESCRIPCIÓN DE LOS AVANCES Y LOGROS ALCANZADOS  A SEPTIEMBRE</t>
  </si>
  <si>
    <t xml:space="preserve">10, DESCRIPCIÓN DE LOS AVANCES Y LOGROS ALCANZADOS A Diciembre </t>
  </si>
  <si>
    <t>Fortalecimiento a la gestión pública efectiva y eficiente</t>
  </si>
  <si>
    <t>Llevar a un 100% la implementación de las leyes 1712 de 2014 (Ley de Transparencia y del Derecho de Acceso a la Información Pública) y
1474 de 2011 (Por la cual se dictan normas orientadas a fortalecer los mecanismos de prevención, investigación y sanción de actos de
corrupción y la efectividad del control de la gestión pública)</t>
  </si>
  <si>
    <t>Porcentaje de avance en la implementación de las Leyes 1712 de 2014 y 1474 de 2011</t>
  </si>
  <si>
    <t>Suma</t>
  </si>
  <si>
    <t>Convertir las estrategias de negocio en ejecuciones medibles para lograr mejores servicios ambientales para la ciudadanía - Lograr articular las expectativas de negocio o misional con la Tecnología - Reducir los riesgos de inversión tecnológico y generar valor. - optimizar la inversión de TI y generar valor</t>
  </si>
  <si>
    <t>Diseñar e implementar los mecanismos de tecnologías de información de los requeridos en cumplimiento de las leyes 1474 de 2011, 1712 de 2014, que se hayan priorizado</t>
  </si>
  <si>
    <t>Formular, planear y dar inicio a la implementacion del  Plan Estrategico de Tecnologias de Información (PETI) para la SDA de acuerdo al Marco de Referencia de AE</t>
  </si>
  <si>
    <t>Realizar el diagnóstico, definición y diseño  de la arquitectura empresarial y modelo de gobierno de TI para la SDA.</t>
  </si>
  <si>
    <t>Ajustar e Implementar los procesos de automatización de archivos  y  correspondencia en el Sistema de Información Ambiental de la SDA</t>
  </si>
  <si>
    <r>
      <t xml:space="preserve">5, PONDERACIÓN HORIZONTAL AÑO: </t>
    </r>
    <r>
      <rPr>
        <b/>
        <u/>
        <sz val="10"/>
        <rFont val="Arial"/>
        <family val="2"/>
      </rPr>
      <t>2017</t>
    </r>
  </si>
  <si>
    <t>Pruebas funcionales de  avance orientados a la implementación y puesta en marcha de un chat interactivo para la entidad  que contribuya  al mejoramiento de la sección de  mecanismos de contacto de la ley de transparencia.</t>
  </si>
  <si>
    <t>Mejorar la interacción entre la ciudadanía y la entidad a través de mecanismos confiables, seguros y amigables 
Convertir las estrategias de negocio en ejecuciones medibles para lograr mejores servicios ambientales para la ciudadanía - Lograr articular las expectativas de negocio o misional con la Tecnología - Reducir los riesgos de inversión tecnológico y generar valor. - optimizar la inversión de TI y generar valor</t>
  </si>
  <si>
    <t>http://192.168.173.36/mibew/chat
Acta de reunión con la responsable de atención al ciudadano</t>
  </si>
  <si>
    <t xml:space="preserve">Logros desarrollados:
• FORTALECER LA GESTIÓN DE LOS SISTEMAS DE INFORMACIÓN
• VISOR GEOGRAFICO AMBIENTAL
• Nuevas características: 
• Cambio a nueva interfaz gráfica, con mejores criterios de usabilidad y accesibilidad
• Configuración de la interfaz para adaptarse a dispositivos móviles, 
• Migración de las capas base al nuevo sistema de referencia de coordenadas EPSG: 3857 (Web Mercator). 
• Despliegue de la muestra de una capa de Vallas 
• Despliegue del visor en 3D 
• Actualización de la capa de calidad visual 
• Actualización de la capa de arbolado urbano
• Disposición de las capas, (33) las cuales son objeto de descarga dentro del proyecto que sigue el Visor Geográfico Ambiental, en la política de Datos Abiertos y Gobierno en Línea.
• SISTEMA DE INFORMACION STORM: 
• Creación de informe de verificación 242 para las Subredes de Salud
• Generación de los indicadores distritales de agua, energía y residuos. 
o PORTAL WEB 
Publicación de toda la información relacionada con la ley 1712 de 2014 de transparencia y acceso a la información pública
Publicación y mejoramiento de los trámites de autoliquidación
Ajuste a la publicación de autos y resoluciones solicitadas por la Dirección Legal Ambiental
o SISTEMA DE INFORMACION ONTRACK: 
• Administración y soporte herramienta informática Ontrack con 150 usuarios activos en plataforma web,
• 70 formularios en producción para el recaudo de visitas técnicas, 
• 200 dispositivos configurados y actualizados con la última versión del aplicativo.
• DESARROLLAR LOS MECANISMOS DE INTEGRACIÓN DE LOS SISTEMAS DE INFORMACIÓN PRIORIZADOS
• Se realizó pruebas de integración con la plataforma Vital 
• Ajuste y mejoramiento a la interface con el sistema de SDQS el sistema de quejas y reclamos de la Alcaldía Mayor
• Ajuste a la interface en la plataforma FOREST con el sistema Ontrack para el intercambio de información de visitas técnicas.
• MEJORAMIENTO A PROCESOS AUTOMATIZADOS
• Liberación a producción: 
• Emisión Directivas y Circulares, 
• Inspección, Vigilancia y Control de las Entidades Sin Ánimo de Lucro Ambientales, 
• Mejoramiento en los reportes: Libro de operaciones, Seguimiento y control a Ruido, Aceites Usados, PEV, Sancionatorio.
• AJUSTAR E IMPLEMENTAR LOS PROCESOS DE AUTOMATIZACIÓN DE ARCHIVOS Y CORRESPONDENCIA EN EL SISTEMA DE INFORMACIÓN AMBIENTAL DE LA SDA
o Se cumplió la primera de tres fases de implementación de los componentes:
• Parametrización de las Tablas de Retención Documental
• Automatización del módulo de Gestión de Correspondencia en ambiente pre-productivo. 
• Automatización del módulo de Gestión de Expedientes en ambiente pre-productivo.
</t>
  </si>
  <si>
    <t xml:space="preserve">El proceso de correspondencia de la entidad requirió mayor tiempo en ejecución del desarrollo de los modulos a entregar, por extensión de los ajustes y pruebas respectivas. Para lo cual se prorrogó el contrato 20160911 el cual
se encuentra en proceso de liquidación
</t>
  </si>
  <si>
    <t>Dar incio a la etapa numero dos celebrando un nuevo contrato con macroproyectos para agilizar el desarrollo de los modulos subsiguientes</t>
  </si>
  <si>
    <t xml:space="preserve">• Mejorar la racionalización y trazabilidad de los tramites ambientales de cara al ciudadano
• Captura de información digital en las visitas técnicas realizadas por las actividades misionales de la entidad para brindar una mejor eficiencia de cara a las acciones ambientales que hace la entidad
• Divulgación de la información de carácter público a través del cumplimiento de la ley de transparencia
• Divulgación y centralización geográfica ambiental • Disposición de datos abiertos geográficos ambientales para la reutilización de la información ambiental que se produce.
</t>
  </si>
  <si>
    <t xml:space="preserve">
Visor geográfico en desarrollo: http://201.245.192.251:5521/visorgeo
http://www.ambientebogota.gov.co/
http://www.ambientebogota.gov.co/es/transparencia-y-acceso-a-informacion-publica 
http://190.27.245.106/BLA/boletinlegal/actos.php
"http://www.secretariadeambiente.gov.co/stormWeb/";"http://www.secretariadeambiente.gov.co/stormWeb/   
http://www.secretariadeambiente.gov.co/arcgis/rest/services/MapasVisorGeo/Cal_Visual_Geo/MapServer/WMTS/1.0.0/WMTSCapabilities.xml
http://www.secretariadeambiente.gov.co/arcgis/rest/services/MapasVisorGeo/SIA_SIGAU_arbolado/MapServer/WMTS/1.0.0/WMTSCapabilities.xml
http://www.secretariadeambiente.gov.co/forest/"
http://www.secretariadeambiente.gov.co/forestPre/""
Informes contractuales derivados del contrato 20160911
ONTRACK: 
http://69.175.75.147/ontracksdaProd/index.aspx
Capacitación : https://docs.google.com/spreadsheets/d/1rwBfeq7uRUnaAzRFJj3zuVQUZIztT1xYINOGNu_IflE/edit#gid=2031042091</t>
  </si>
  <si>
    <t xml:space="preserve">Pruebas funcionales de avance orientados a la implementación y puesta en marcha de un chat interactivo para la entidad, que contribuya al mejoramiento de la sección de mecanismos de contacto de la ley de transparencia a través de las siguientes fases en su desarrollo: 
- análisis de requerimientos, viabilidad, diseño e implementación y pruebas, las cuales se encuentra en esta última etapa.
- Se realizaron los ajustes en los mecanismos de Difusión que exige la ley en el portal WEB Institucional </t>
  </si>
  <si>
    <t xml:space="preserve">Mejorar la interacción entre la ciudadanía y la entidad a través de mecanismos confiables, seguros y amigables </t>
  </si>
  <si>
    <t xml:space="preserve">-Se realizó la etapa pre-contractual para “ REALIZAR LA ADQUISICIÓN DE LOS COMPONENTES DE RED PARA LA PROTECCIÓN DE LA INFRAESTRUCTURA DE TI DE LA SDA, CON EL FIN DE GARANTIZAR LA DISPONIBILIDAD, INTEGRIDAD Y CONFIDENCIALIDAD DE LA INFORMACIÓN” cuya finalidad es el fortalecimento de la seguridad perimetral con que cuenta la SDA y así evitar vulnerabilidades ante ataques informáticos, este proceso debe adjudicarse antes de septiembre del presente año.
- Se realizo el fortalecimiento de las capacidades de computo para la SDA, en el DATACENTER de la ETB, con la adqusición de componente de Ti (Almacenamiento y Servidor) que permitan una mejor disponibilidad y escalamiento (Crecimiento) de los Sistemas de Información que allí residen. </t>
  </si>
  <si>
    <t>Contrarrestar estos ataques y otra variedad enfocado a portales, se llama WAF (Web  Application Firewall), que permite el control de cambios no autorizados, restauración de páginas en tiempo real  en caso de detectar ataques, protección ante IPs con mala reputación</t>
  </si>
  <si>
    <t>Documentos del procesos precontractual de seguridad perimetral, anexo tecnico, propuestas</t>
  </si>
  <si>
    <t xml:space="preserve">Logros desarrollados:
• FORTALECER LA GESTIÓN DE LOS SISTEMAS DE INFORMACIÓN
• VISOR GEOGRAFICO AMBIENTAL
• Nuevas características: 
• Cambio a nueva interfaz gráfica, con mejores criterios de usabilidad y accesibilidad
• Configuración de la interfaz para adaptarse a dispositivos móviles, 
• Migración de las capas base al nuevo sistema de referencia de coordenadas EPSG: 3857 (Web Mercator). 
• Despliegue de la muestra de una capa de Vallas 
• Despliegue del visor en 3D 
• Actualización de la capa de calidad visual 
• Actualización de la capa de arbolado urbano
• Disposición de las capas, (33) las cuales son objeto de descarga dentro del proyecto que sigue el Visor Geográfico Ambiental, en la política de Datos Abiertos y Gobierno en Línea.
• SISTEMA DE INFORMACION STORM: 
• Creación de informe de verificación 242 para las Subredes de Salud
• Generación de los indicadores distritales de agua, energía y residuos. 
o PORTAL WEB 
Publicación de toda la información relacionada con la ley 1712 de 2014 de transparencia y acceso a la información pública
Publicación y mejoramiento de los trámites de autoliquidación
Ajuste a la publicación de autos y resoluciones solicitadas por la Dirección Legal Ambiental
o SISTEMA DE INFORMACION ONTRACK: 
• Administración y soporte herramienta informática Ontrack con 150 usuarios activos en plataforma web,
• 70 formularios en producción para el recaudo de visitas técnicas, 
• 200 dispositivos configurados y actualizados con la última versión del aplicativo.
• DESARROLLAR LOS MECANISMOS DE INTEGRACIÓN DE LOS SISTEMAS DE INFORMACIÓN PRIORIZADOS
• Se realizó pruebas de integración con la plataforma Vital 
• Ajuste y mejoramiento a la interface con el sistema de SDQS el sistema de quejas y reclamos de la Alcaldía Mayor
• Ajuste a la interface en la plataforma FOREST con el sistema Ontrack para el intercambio de información de visitas técnicas.
• MEJORAMIENTO A PROCESOS AUTOMATIZADOS
• Liberación a producción: 
• Emisión Directivas y Circulares, 
• Inspección, Vigilancia y Control de las Entidades Sin Ánimo de Lucro Ambientales, 
• Mejoramiento en los reportes: Libro de operaciones, Seguimiento y control a Ruido, Aceites Usados, PEV, Sancionatorio.
</t>
  </si>
  <si>
    <t xml:space="preserve">• AJUSTAR E IMPLEMENTAR LOS PROCESOS DE AUTOMATIZACIÓN DE ARCHIVOS Y CORRESPONDENCIA EN EL SISTEMA DE INFORMACIÓN AMBIENTAL DE LA SDA
o Se cumplió la primera de tres fases de implementación de los componentes:
• Parametrización de las Tablas de Retención Documental
• Automatización del módulo de Gestión de Correspondencia en ambiente pre-productivo. 
• Automatización del módulo de Gestión de Expedientes en ambiente pre-productivo.
</t>
  </si>
  <si>
    <t xml:space="preserve">- Se realizaron las siguientes actividades dentro de la ejecución del contrato 20161308, cuyo fin es "Realizar el diagnóstico, definición y diseño de la arquitectura empresarial y modelo de gobierno de TI para la SDA.":
PRINCIPALES PROGRESO A LA FECHA
Actividad /Hito/entregable        Observaciones
- Arquitectura Actual (AS-IS) Nivel 1: Se identificaron aspectos por mejorar y recomendaciones frente al nivel madurez de MINTIC 
- Arquitectura Misional(Negocio): Se elaboro el documento que contiene los principales aspectos de la estrategia y misión de la entidad, la evaluación de las necesidades de las diferentes áreas con respecto a TI 
- Documento Diagnostico Evaluación Frente a Lineamientos MinTic: Estado de madurez frente a los lineamientos de MINTIC
- Documento Arquitectura Actual Negocio: Se desarrolló documento de estado actual de negocio.
- Documento Arquitectura Actual de Información:  Se avanzó en el documento de Arquitectura Actual de información.
- Documento Arquitectura Actual de Sistemas de Información:  Documento que contiene un análisis del estado actual del dominio de Sistemas de Información 
</t>
  </si>
  <si>
    <t>PETI: Se realizaron ajustes al documento de formulación PETI en lo concerniente al análisis y recomendaciones COMPONENTE TIC PARA LA GESTIÓN TI, dentro de la situación actual de la estrategia de gobierno en linea de la SDA</t>
  </si>
  <si>
    <t xml:space="preserve">Pruebas funcionales de avance orientados a la implementación y puesta en marcha de un chat interactivo para la entidad, que contribuya al mejoramiento de la sección de mecanismos de contacto de la ley de transparencia a través de las siguientes fases en su desarrollo: 
- análisis de requerimientos, viabilidad, diseño e implementación y pruebas, las cuales se encuentra en esta ultima etapa.
- Se realizaron los ajustes en los mecanismos de Difusión que exige la ley en el portal WEB Institucional </t>
  </si>
  <si>
    <t xml:space="preserve">-Se realizó la etapa pre-contractual para “ REALIZAR LA ADQUISICIÓN DE LOS COMPONENTES DE RED PARA LA PROTECCIÓN DE LA INFRAESTRUCTURA DE TI DE LA SDA, CON EL FIN DE GARANTIZAR LA DISPONIBILIDAD, INTEGRIDAD Y CONFIDENCIALIDAD DE LA INFORMACIÓN” cuya finalidad es el fortalecimento de la seguridad perimetral con que cuenta la SDA y así evitar vulnerabilidades ante ataques informáticos, este proceso debe adjudicarse antes de septiembre del presente año.
- Se realizo el fortalecimiento de las capacidades de computo para la SDA, en el DATACENTER de la ETB, con la adqusición de componente de Ti (Almacenamiento y Servidor) que permitan una mejor disponibilidad y escalamiento (Crecimiento) de los Sistemas de Información que allí residen. 
- Se realizó el fortalecimiento en la implementación de una UPS de 160 KVA, con el fin de respaldar ante un posible corte de energía tanto los servidores de la Sede Principal asi como los PC´s. </t>
  </si>
  <si>
    <r>
      <t xml:space="preserve">7, OBSERVACIONES AVANCE TRIMESTRE 2 DE </t>
    </r>
    <r>
      <rPr>
        <b/>
        <u/>
        <sz val="10"/>
        <rFont val="Arial"/>
        <family val="2"/>
      </rPr>
      <t>2017</t>
    </r>
  </si>
</sst>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quot;$&quot;\ * #,##0.00_);_(&quot;$&quot;\ * \(#,##0.00\);_(&quot;$&quot;\ * &quot;-&quot;??_);_(@_)"/>
    <numFmt numFmtId="43" formatCode="_(* #,##0.00_);_(* \(#,##0.00\);_(* &quot;-&quot;??_);_(@_)"/>
    <numFmt numFmtId="164" formatCode="_-* #,##0.00\ &quot;€&quot;_-;\-* #,##0.00\ &quot;€&quot;_-;_-* &quot;-&quot;??\ &quot;€&quot;_-;_-@_-"/>
    <numFmt numFmtId="165" formatCode="_-* #,##0.00\ _€_-;\-* #,##0.00\ _€_-;_-* &quot;-&quot;??\ _€_-;_-@_-"/>
    <numFmt numFmtId="166" formatCode="_ &quot;$&quot;\ * #,##0.00_ ;_ &quot;$&quot;\ * \-#,##0.00_ ;_ &quot;$&quot;\ * &quot;-&quot;??_ ;_ @_ "/>
    <numFmt numFmtId="167" formatCode="_ * #,##0.00_ ;_ * \-#,##0.00_ ;_ * &quot;-&quot;??_ ;_ @_ "/>
    <numFmt numFmtId="169" formatCode="_ * #,##0_ ;_ * \-#,##0_ ;_ * &quot;-&quot;??_ ;_ @_ "/>
    <numFmt numFmtId="170" formatCode="_(&quot;$&quot;* #,##0.00_);_(&quot;$&quot;* \(#,##0.00\);_(&quot;$&quot;* &quot;-&quot;??_);_(@_)"/>
    <numFmt numFmtId="172" formatCode="_-* #,##0\ _€_-;\-* #,##0\ _€_-;_-* &quot;-&quot;??\ _€_-;_-@_-"/>
    <numFmt numFmtId="174" formatCode="0.0%"/>
    <numFmt numFmtId="175" formatCode="_-* #,##0\ &quot;€&quot;_-;\-* #,##0\ &quot;€&quot;_-;_-* &quot;-&quot;??\ &quot;€&quot;_-;_-@_-"/>
  </numFmts>
  <fonts count="34"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8"/>
      <name val="Arial"/>
      <family val="2"/>
    </font>
    <font>
      <sz val="7"/>
      <name val="Arial"/>
      <family val="2"/>
    </font>
    <font>
      <sz val="9"/>
      <name val="Arial"/>
      <family val="2"/>
    </font>
    <font>
      <b/>
      <sz val="9"/>
      <name val="Arial"/>
      <family val="2"/>
    </font>
    <font>
      <b/>
      <sz val="12"/>
      <name val="Tahoma"/>
      <family val="2"/>
    </font>
    <font>
      <b/>
      <sz val="18"/>
      <name val="Arial"/>
      <family val="2"/>
    </font>
    <font>
      <sz val="11"/>
      <color theme="1"/>
      <name val="Calibri"/>
      <family val="2"/>
      <scheme val="minor"/>
    </font>
    <font>
      <sz val="9"/>
      <name val="Calibri"/>
      <family val="2"/>
      <scheme val="minor"/>
    </font>
    <font>
      <sz val="14"/>
      <name val="Calibri"/>
      <family val="2"/>
    </font>
    <font>
      <sz val="11"/>
      <color theme="1"/>
      <name val="Arial Narrow"/>
      <family val="2"/>
    </font>
    <font>
      <sz val="12"/>
      <color theme="1"/>
      <name val="Arial"/>
      <family val="2"/>
    </font>
    <font>
      <sz val="10"/>
      <color theme="1"/>
      <name val="Arial"/>
      <family val="2"/>
    </font>
    <font>
      <b/>
      <u/>
      <sz val="10"/>
      <name val="Arial"/>
      <family val="2"/>
    </font>
    <font>
      <sz val="11"/>
      <name val="Calibri"/>
      <family val="2"/>
      <scheme val="minor"/>
    </font>
    <font>
      <sz val="9"/>
      <color theme="1"/>
      <name val="Arial"/>
      <family val="2"/>
    </font>
    <font>
      <b/>
      <sz val="7"/>
      <name val="Arial"/>
      <family val="2"/>
    </font>
    <font>
      <u/>
      <sz val="11"/>
      <color theme="10"/>
      <name val="Calibri"/>
      <family val="2"/>
      <scheme val="minor"/>
    </font>
    <font>
      <sz val="12"/>
      <color rgb="FF000000"/>
      <name val="Arial"/>
      <family val="2"/>
    </font>
    <font>
      <u/>
      <sz val="12"/>
      <color theme="10"/>
      <name val="Calibri"/>
      <family val="2"/>
      <scheme val="minor"/>
    </font>
    <font>
      <sz val="11"/>
      <color theme="1"/>
      <name val="Arial"/>
      <family val="2"/>
    </font>
  </fonts>
  <fills count="11">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7BB80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9CD35F"/>
        <bgColor indexed="64"/>
      </patternFill>
    </fill>
    <fill>
      <patternFill patternType="solid">
        <fgColor rgb="FF76B531"/>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theme="1"/>
      </top>
      <bottom style="medium">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theme="1"/>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s>
  <cellStyleXfs count="26">
    <xf numFmtId="0" fontId="0" fillId="0" borderId="0"/>
    <xf numFmtId="167" fontId="9" fillId="0" borderId="0" applyFont="0" applyFill="0" applyBorder="0" applyAlignment="0" applyProtection="0"/>
    <xf numFmtId="167" fontId="4" fillId="0" borderId="0" applyFont="0" applyFill="0" applyBorder="0" applyAlignment="0" applyProtection="0"/>
    <xf numFmtId="165" fontId="6" fillId="0" borderId="0" applyFont="0" applyFill="0" applyBorder="0" applyAlignment="0" applyProtection="0"/>
    <xf numFmtId="43" fontId="20"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4" fontId="4" fillId="0" borderId="0" applyFont="0" applyFill="0" applyBorder="0" applyAlignment="0" applyProtection="0"/>
    <xf numFmtId="165" fontId="1" fillId="0" borderId="0" applyFont="0" applyFill="0" applyBorder="0" applyAlignment="0" applyProtection="0"/>
    <xf numFmtId="164" fontId="6" fillId="0" borderId="0" applyFont="0" applyFill="0" applyBorder="0" applyAlignment="0" applyProtection="0"/>
    <xf numFmtId="164" fontId="1" fillId="0" borderId="0" applyFont="0" applyFill="0" applyBorder="0" applyAlignment="0" applyProtection="0"/>
    <xf numFmtId="166" fontId="4" fillId="0" borderId="0" applyFont="0" applyFill="0" applyBorder="0" applyAlignment="0" applyProtection="0"/>
    <xf numFmtId="169" fontId="4" fillId="0" borderId="0" applyFont="0" applyFill="0" applyBorder="0" applyAlignment="0" applyProtection="0"/>
    <xf numFmtId="44" fontId="20" fillId="0" borderId="0" applyFont="0" applyFill="0" applyBorder="0" applyAlignment="0" applyProtection="0"/>
    <xf numFmtId="170" fontId="13" fillId="0" borderId="0" applyFont="0" applyFill="0" applyBorder="0" applyAlignment="0" applyProtection="0"/>
    <xf numFmtId="164"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0" fontId="30" fillId="0" borderId="0" applyNumberFormat="0" applyFill="0" applyBorder="0" applyAlignment="0" applyProtection="0"/>
    <xf numFmtId="9" fontId="1" fillId="0" borderId="0" applyFont="0" applyFill="0" applyBorder="0" applyAlignment="0" applyProtection="0"/>
  </cellStyleXfs>
  <cellXfs count="329">
    <xf numFmtId="0" fontId="0" fillId="0" borderId="0" xfId="0"/>
    <xf numFmtId="0" fontId="0" fillId="0" borderId="0" xfId="0" applyFill="1"/>
    <xf numFmtId="0" fontId="5" fillId="0" borderId="0" xfId="16" applyFont="1" applyBorder="1" applyAlignment="1">
      <alignment vertical="center"/>
    </xf>
    <xf numFmtId="0" fontId="7" fillId="0" borderId="0" xfId="0" applyFont="1"/>
    <xf numFmtId="0" fontId="0" fillId="4"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2" fillId="0" borderId="0" xfId="16" applyFont="1" applyAlignment="1">
      <alignment vertical="center"/>
    </xf>
    <xf numFmtId="0" fontId="4" fillId="2" borderId="0" xfId="16" applyFill="1" applyBorder="1" applyAlignment="1">
      <alignment vertical="center"/>
    </xf>
    <xf numFmtId="0" fontId="4" fillId="2" borderId="0" xfId="16" applyFill="1" applyAlignment="1">
      <alignment vertical="center"/>
    </xf>
    <xf numFmtId="10" fontId="4" fillId="2" borderId="0" xfId="16" applyNumberFormat="1" applyFill="1" applyAlignment="1">
      <alignment vertical="center"/>
    </xf>
    <xf numFmtId="0" fontId="0" fillId="4" borderId="0" xfId="0" applyFill="1" applyAlignment="1">
      <alignment horizontal="center"/>
    </xf>
    <xf numFmtId="0" fontId="0" fillId="0" borderId="0" xfId="0" applyFill="1" applyAlignment="1">
      <alignment horizontal="center"/>
    </xf>
    <xf numFmtId="0" fontId="4" fillId="0" borderId="0" xfId="16" applyFill="1" applyAlignment="1">
      <alignment horizontal="left" vertical="center"/>
    </xf>
    <xf numFmtId="0" fontId="4" fillId="2" borderId="0" xfId="16" applyFill="1" applyAlignment="1">
      <alignment horizontal="left" vertical="center"/>
    </xf>
    <xf numFmtId="0" fontId="4" fillId="0" borderId="0" xfId="16" applyAlignment="1">
      <alignment horizontal="left" vertical="center"/>
    </xf>
    <xf numFmtId="0" fontId="7" fillId="0" borderId="1" xfId="0" applyFont="1" applyBorder="1" applyAlignment="1">
      <alignment horizontal="justify" vertical="center" wrapText="1"/>
    </xf>
    <xf numFmtId="0" fontId="7" fillId="0" borderId="1" xfId="0" applyFont="1" applyBorder="1" applyAlignment="1">
      <alignment horizontal="center" vertical="center" wrapText="1"/>
    </xf>
    <xf numFmtId="0" fontId="12" fillId="0" borderId="0" xfId="0" applyFont="1" applyFill="1"/>
    <xf numFmtId="172" fontId="0" fillId="0" borderId="0" xfId="0" applyNumberFormat="1" applyFill="1" applyAlignment="1">
      <alignment horizontal="center"/>
    </xf>
    <xf numFmtId="0" fontId="0" fillId="0" borderId="0" xfId="0" applyFill="1" applyAlignment="1">
      <alignment horizontal="center"/>
    </xf>
    <xf numFmtId="0" fontId="0" fillId="0" borderId="0" xfId="0" applyFill="1" applyAlignment="1">
      <alignment horizontal="center"/>
    </xf>
    <xf numFmtId="3" fontId="16" fillId="4" borderId="5" xfId="10" applyNumberFormat="1" applyFont="1" applyFill="1" applyBorder="1" applyAlignment="1">
      <alignment horizontal="center" vertical="center" wrapText="1"/>
    </xf>
    <xf numFmtId="0" fontId="2" fillId="5" borderId="1" xfId="16" applyFont="1" applyFill="1" applyBorder="1" applyAlignment="1">
      <alignment horizontal="left" vertical="center" wrapText="1"/>
    </xf>
    <xf numFmtId="0" fontId="23" fillId="0" borderId="0" xfId="0" applyFont="1" applyFill="1" applyAlignment="1">
      <alignment horizontal="center" vertical="center"/>
    </xf>
    <xf numFmtId="0" fontId="5" fillId="4" borderId="24" xfId="0" applyFont="1" applyFill="1" applyBorder="1" applyAlignment="1">
      <alignment vertical="top" wrapText="1"/>
    </xf>
    <xf numFmtId="0" fontId="5" fillId="4" borderId="0" xfId="0" applyFont="1" applyFill="1" applyBorder="1" applyAlignment="1">
      <alignment vertical="top" wrapText="1"/>
    </xf>
    <xf numFmtId="0" fontId="5" fillId="4" borderId="0" xfId="0" applyFont="1" applyFill="1" applyBorder="1" applyAlignment="1">
      <alignment horizontal="center" vertical="center" wrapText="1"/>
    </xf>
    <xf numFmtId="0" fontId="24" fillId="4" borderId="24" xfId="0" applyFont="1" applyFill="1" applyBorder="1"/>
    <xf numFmtId="0" fontId="24" fillId="4" borderId="0" xfId="0" applyFont="1" applyFill="1" applyBorder="1"/>
    <xf numFmtId="0" fontId="24" fillId="4" borderId="0" xfId="0" applyFont="1" applyFill="1" applyBorder="1" applyAlignment="1">
      <alignment horizontal="center"/>
    </xf>
    <xf numFmtId="0" fontId="24" fillId="4" borderId="25" xfId="0" applyFont="1" applyFill="1" applyBorder="1"/>
    <xf numFmtId="0" fontId="15" fillId="6" borderId="1" xfId="0" applyFont="1" applyFill="1" applyBorder="1" applyAlignment="1" applyProtection="1">
      <alignment horizontal="left" vertical="center" wrapText="1"/>
      <protection locked="0"/>
    </xf>
    <xf numFmtId="0" fontId="15" fillId="6" borderId="4" xfId="0" applyFont="1" applyFill="1" applyBorder="1" applyAlignment="1" applyProtection="1">
      <alignment horizontal="left" vertical="center" wrapText="1"/>
      <protection locked="0"/>
    </xf>
    <xf numFmtId="0" fontId="15" fillId="6" borderId="5" xfId="0" applyFont="1" applyFill="1" applyBorder="1" applyAlignment="1" applyProtection="1">
      <alignment horizontal="left" vertical="center" wrapText="1"/>
      <protection locked="0"/>
    </xf>
    <xf numFmtId="3" fontId="17" fillId="3" borderId="4" xfId="0" applyNumberFormat="1" applyFont="1" applyFill="1" applyBorder="1" applyAlignment="1">
      <alignment horizontal="center" vertical="center" wrapText="1"/>
    </xf>
    <xf numFmtId="0" fontId="2" fillId="5" borderId="4" xfId="16" applyFont="1" applyFill="1" applyBorder="1" applyAlignment="1">
      <alignment horizontal="left" vertical="center" wrapText="1"/>
    </xf>
    <xf numFmtId="0" fontId="2" fillId="5" borderId="4" xfId="16" applyFont="1" applyFill="1" applyBorder="1" applyAlignment="1">
      <alignment horizontal="center" vertical="center" wrapText="1"/>
    </xf>
    <xf numFmtId="10" fontId="7" fillId="0" borderId="1" xfId="21" applyNumberFormat="1" applyFont="1" applyBorder="1" applyAlignment="1">
      <alignment vertical="center"/>
    </xf>
    <xf numFmtId="10" fontId="2" fillId="5" borderId="32" xfId="16" applyNumberFormat="1" applyFont="1" applyFill="1" applyBorder="1" applyAlignment="1">
      <alignment horizontal="center" vertical="center" wrapText="1"/>
    </xf>
    <xf numFmtId="0" fontId="5" fillId="6" borderId="2" xfId="0" applyFont="1" applyFill="1" applyBorder="1" applyAlignment="1">
      <alignment horizontal="center" vertical="center" wrapText="1"/>
    </xf>
    <xf numFmtId="172" fontId="7" fillId="0" borderId="1" xfId="3" applyNumberFormat="1" applyFont="1" applyBorder="1" applyAlignment="1">
      <alignment vertical="center"/>
    </xf>
    <xf numFmtId="172" fontId="7" fillId="0" borderId="1" xfId="3" applyNumberFormat="1" applyFont="1" applyBorder="1" applyAlignment="1">
      <alignment horizontal="left" vertical="center"/>
    </xf>
    <xf numFmtId="0" fontId="4" fillId="2" borderId="0" xfId="16" applyFont="1" applyFill="1" applyAlignment="1">
      <alignment vertical="center"/>
    </xf>
    <xf numFmtId="0" fontId="2" fillId="0" borderId="1" xfId="0" applyFont="1" applyBorder="1" applyAlignment="1" applyProtection="1">
      <alignment horizontal="center" vertical="center" wrapText="1"/>
      <protection locked="0"/>
    </xf>
    <xf numFmtId="0" fontId="4" fillId="0" borderId="0" xfId="16" applyFont="1" applyAlignment="1">
      <alignment vertical="center"/>
    </xf>
    <xf numFmtId="9" fontId="16" fillId="4" borderId="1" xfId="21" applyFont="1" applyFill="1" applyBorder="1" applyAlignment="1">
      <alignment horizontal="center" vertical="center" wrapText="1"/>
    </xf>
    <xf numFmtId="9" fontId="4" fillId="8" borderId="3" xfId="0" applyNumberFormat="1" applyFont="1" applyFill="1" applyBorder="1" applyAlignment="1">
      <alignment horizontal="center" vertical="center"/>
    </xf>
    <xf numFmtId="10" fontId="27" fillId="9" borderId="1" xfId="0" applyNumberFormat="1" applyFont="1" applyFill="1" applyBorder="1" applyAlignment="1" applyProtection="1">
      <alignment vertical="center"/>
      <protection locked="0"/>
    </xf>
    <xf numFmtId="9" fontId="4" fillId="0" borderId="1" xfId="0" applyNumberFormat="1" applyFont="1" applyFill="1" applyBorder="1" applyAlignment="1">
      <alignment horizontal="center" vertical="center"/>
    </xf>
    <xf numFmtId="174" fontId="27" fillId="5" borderId="1" xfId="0" applyNumberFormat="1" applyFont="1" applyFill="1" applyBorder="1" applyAlignment="1">
      <alignment vertical="center"/>
    </xf>
    <xf numFmtId="9" fontId="4" fillId="0" borderId="4" xfId="0" applyNumberFormat="1" applyFont="1" applyFill="1" applyBorder="1" applyAlignment="1">
      <alignment horizontal="center" vertical="center"/>
    </xf>
    <xf numFmtId="37" fontId="16" fillId="4" borderId="1" xfId="9" applyNumberFormat="1" applyFont="1" applyFill="1" applyBorder="1" applyAlignment="1">
      <alignment horizontal="center" vertical="center"/>
    </xf>
    <xf numFmtId="4" fontId="16" fillId="4" borderId="1" xfId="9" applyNumberFormat="1" applyFont="1" applyFill="1" applyBorder="1" applyAlignment="1">
      <alignment horizontal="center" vertical="center"/>
    </xf>
    <xf numFmtId="172" fontId="16" fillId="4" borderId="1" xfId="0" applyNumberFormat="1" applyFont="1" applyFill="1" applyBorder="1" applyAlignment="1">
      <alignment horizontal="center" vertical="center"/>
    </xf>
    <xf numFmtId="0" fontId="16" fillId="4" borderId="1" xfId="0" applyFont="1" applyFill="1" applyBorder="1" applyAlignment="1">
      <alignment horizontal="center" vertical="center"/>
    </xf>
    <xf numFmtId="37" fontId="16" fillId="4" borderId="4" xfId="9" applyNumberFormat="1" applyFont="1" applyFill="1" applyBorder="1" applyAlignment="1">
      <alignment horizontal="center" vertical="center"/>
    </xf>
    <xf numFmtId="3" fontId="16" fillId="0" borderId="5" xfId="0" applyNumberFormat="1" applyFont="1" applyFill="1" applyBorder="1" applyAlignment="1">
      <alignment horizontal="center" vertical="center" wrapText="1"/>
    </xf>
    <xf numFmtId="172" fontId="16" fillId="4" borderId="1" xfId="3" applyNumberFormat="1" applyFont="1" applyFill="1" applyBorder="1" applyAlignment="1">
      <alignment horizontal="center" vertical="center"/>
    </xf>
    <xf numFmtId="0" fontId="16" fillId="0" borderId="1" xfId="0" applyFont="1" applyFill="1" applyBorder="1" applyAlignment="1">
      <alignment horizontal="center" vertical="center"/>
    </xf>
    <xf numFmtId="0" fontId="16" fillId="0" borderId="5" xfId="0" applyFont="1" applyFill="1" applyBorder="1" applyAlignment="1">
      <alignment horizontal="center" vertical="center"/>
    </xf>
    <xf numFmtId="4" fontId="16" fillId="4" borderId="1" xfId="0" applyNumberFormat="1" applyFont="1" applyFill="1" applyBorder="1" applyAlignment="1">
      <alignment horizontal="center" vertical="center"/>
    </xf>
    <xf numFmtId="3" fontId="16" fillId="4" borderId="1" xfId="0" applyNumberFormat="1" applyFont="1" applyFill="1" applyBorder="1" applyAlignment="1">
      <alignment horizontal="center" vertical="center"/>
    </xf>
    <xf numFmtId="175" fontId="16" fillId="4" borderId="1" xfId="9" applyNumberFormat="1" applyFont="1" applyFill="1" applyBorder="1" applyAlignment="1">
      <alignment horizontal="center" vertical="center"/>
    </xf>
    <xf numFmtId="3" fontId="28" fillId="4" borderId="1" xfId="0" applyNumberFormat="1" applyFont="1" applyFill="1" applyBorder="1" applyAlignment="1">
      <alignment horizontal="center" vertical="center" wrapText="1"/>
    </xf>
    <xf numFmtId="3" fontId="28" fillId="7" borderId="1" xfId="10" applyNumberFormat="1" applyFont="1" applyFill="1" applyBorder="1" applyAlignment="1">
      <alignment horizontal="center" vertical="center" wrapText="1"/>
    </xf>
    <xf numFmtId="4" fontId="16" fillId="4" borderId="4" xfId="9" applyNumberFormat="1" applyFont="1" applyFill="1" applyBorder="1" applyAlignment="1">
      <alignment horizontal="center" vertical="center"/>
    </xf>
    <xf numFmtId="4" fontId="28" fillId="4" borderId="5" xfId="10" applyNumberFormat="1" applyFont="1" applyFill="1" applyBorder="1" applyAlignment="1">
      <alignment horizontal="center" vertical="center" wrapText="1"/>
    </xf>
    <xf numFmtId="3" fontId="28" fillId="0" borderId="1" xfId="0" applyNumberFormat="1" applyFont="1" applyBorder="1" applyAlignment="1">
      <alignment horizontal="center" vertical="center" wrapText="1"/>
    </xf>
    <xf numFmtId="3" fontId="0" fillId="0" borderId="0" xfId="0" applyNumberFormat="1" applyFill="1"/>
    <xf numFmtId="0" fontId="5" fillId="0" borderId="0" xfId="0" applyFont="1" applyFill="1" applyAlignment="1">
      <alignment horizontal="left"/>
    </xf>
    <xf numFmtId="3" fontId="5" fillId="0" borderId="0" xfId="0" applyNumberFormat="1" applyFont="1" applyFill="1" applyAlignment="1">
      <alignment horizontal="center"/>
    </xf>
    <xf numFmtId="37" fontId="16" fillId="4" borderId="1" xfId="10" applyNumberFormat="1" applyFont="1" applyFill="1" applyBorder="1" applyAlignment="1">
      <alignment horizontal="center" vertical="center"/>
    </xf>
    <xf numFmtId="172" fontId="16" fillId="4" borderId="1" xfId="5" applyNumberFormat="1" applyFont="1" applyFill="1" applyBorder="1" applyAlignment="1">
      <alignment horizontal="center" vertical="center"/>
    </xf>
    <xf numFmtId="175" fontId="16" fillId="4" borderId="1" xfId="10" applyNumberFormat="1" applyFont="1" applyFill="1" applyBorder="1" applyAlignment="1">
      <alignment horizontal="center" vertical="center"/>
    </xf>
    <xf numFmtId="37" fontId="16" fillId="4" borderId="1" xfId="10" applyNumberFormat="1" applyFont="1" applyFill="1" applyBorder="1" applyAlignment="1" applyProtection="1">
      <alignment horizontal="center" vertical="center"/>
      <protection locked="0"/>
    </xf>
    <xf numFmtId="0" fontId="16" fillId="4" borderId="1" xfId="0" applyFont="1" applyFill="1" applyBorder="1" applyAlignment="1" applyProtection="1">
      <alignment horizontal="center" vertical="center"/>
      <protection locked="0"/>
    </xf>
    <xf numFmtId="0" fontId="16" fillId="0" borderId="1" xfId="0" applyFont="1" applyFill="1" applyBorder="1" applyAlignment="1" applyProtection="1">
      <alignment horizontal="center" vertical="center"/>
      <protection locked="0"/>
    </xf>
    <xf numFmtId="0" fontId="16" fillId="0" borderId="5" xfId="0" applyFont="1" applyFill="1" applyBorder="1" applyAlignment="1" applyProtection="1">
      <alignment horizontal="center" vertical="center"/>
      <protection locked="0"/>
    </xf>
    <xf numFmtId="3" fontId="16" fillId="4" borderId="1" xfId="10" applyNumberFormat="1" applyFont="1" applyFill="1" applyBorder="1" applyAlignment="1" applyProtection="1">
      <alignment horizontal="center" vertical="center"/>
      <protection locked="0"/>
    </xf>
    <xf numFmtId="3" fontId="28" fillId="4" borderId="1" xfId="0" applyNumberFormat="1" applyFont="1" applyFill="1" applyBorder="1" applyAlignment="1" applyProtection="1">
      <alignment horizontal="center" vertical="center" wrapText="1"/>
      <protection locked="0"/>
    </xf>
    <xf numFmtId="9" fontId="16" fillId="4" borderId="1" xfId="21" applyFont="1" applyFill="1" applyBorder="1" applyAlignment="1" applyProtection="1">
      <alignment horizontal="center" vertical="center" wrapText="1"/>
      <protection locked="0"/>
    </xf>
    <xf numFmtId="172" fontId="28" fillId="0" borderId="1" xfId="5" applyNumberFormat="1" applyFont="1" applyFill="1" applyBorder="1" applyAlignment="1" applyProtection="1">
      <alignment horizontal="center" vertical="center"/>
      <protection locked="0"/>
    </xf>
    <xf numFmtId="0" fontId="7" fillId="0" borderId="1" xfId="0" applyFont="1" applyFill="1" applyBorder="1" applyAlignment="1">
      <alignment horizontal="center" vertical="center" wrapText="1"/>
    </xf>
    <xf numFmtId="9" fontId="16" fillId="4" borderId="5" xfId="21" applyFont="1" applyFill="1" applyBorder="1" applyAlignment="1">
      <alignment horizontal="center" vertical="center" wrapText="1"/>
    </xf>
    <xf numFmtId="172" fontId="28" fillId="0" borderId="1" xfId="5" applyNumberFormat="1" applyFont="1" applyFill="1" applyBorder="1" applyAlignment="1">
      <alignment horizontal="center" vertical="center"/>
    </xf>
    <xf numFmtId="0" fontId="28" fillId="0" borderId="1" xfId="0" applyFont="1" applyFill="1" applyBorder="1" applyAlignment="1" applyProtection="1">
      <alignment horizontal="center" vertical="center"/>
      <protection locked="0"/>
    </xf>
    <xf numFmtId="0" fontId="28" fillId="0" borderId="1" xfId="0" applyFont="1" applyFill="1" applyBorder="1" applyAlignment="1">
      <alignment horizontal="center" vertical="center"/>
    </xf>
    <xf numFmtId="172" fontId="16" fillId="4" borderId="1" xfId="5" applyNumberFormat="1" applyFont="1" applyFill="1" applyBorder="1" applyAlignment="1" applyProtection="1">
      <alignment horizontal="center" vertical="center"/>
      <protection locked="0"/>
    </xf>
    <xf numFmtId="9" fontId="16" fillId="4" borderId="1" xfId="21" applyFont="1" applyFill="1" applyBorder="1" applyAlignment="1">
      <alignment horizontal="center" vertical="center"/>
    </xf>
    <xf numFmtId="9" fontId="28" fillId="0" borderId="1" xfId="21" applyFont="1" applyFill="1" applyBorder="1" applyAlignment="1" applyProtection="1">
      <alignment horizontal="center" vertical="center" wrapText="1"/>
      <protection locked="0"/>
    </xf>
    <xf numFmtId="3" fontId="28" fillId="2" borderId="1" xfId="10" applyNumberFormat="1" applyFont="1" applyFill="1" applyBorder="1" applyAlignment="1">
      <alignment horizontal="center" vertical="center" wrapText="1"/>
    </xf>
    <xf numFmtId="3" fontId="28" fillId="0" borderId="1" xfId="0" applyNumberFormat="1" applyFont="1" applyFill="1" applyBorder="1" applyAlignment="1">
      <alignment horizontal="center" vertical="center"/>
    </xf>
    <xf numFmtId="3" fontId="16" fillId="4" borderId="1" xfId="9" applyNumberFormat="1" applyFont="1" applyFill="1" applyBorder="1" applyAlignment="1">
      <alignment horizontal="center" vertical="center"/>
    </xf>
    <xf numFmtId="3" fontId="16" fillId="4" borderId="1" xfId="10" applyNumberFormat="1" applyFont="1" applyFill="1" applyBorder="1" applyAlignment="1">
      <alignment horizontal="center" vertical="center"/>
    </xf>
    <xf numFmtId="3" fontId="28" fillId="0" borderId="1" xfId="5" applyNumberFormat="1" applyFont="1" applyFill="1" applyBorder="1" applyAlignment="1" applyProtection="1">
      <alignment horizontal="center" vertical="center"/>
      <protection locked="0"/>
    </xf>
    <xf numFmtId="9" fontId="16" fillId="4" borderId="5" xfId="21" applyFont="1" applyFill="1" applyBorder="1" applyAlignment="1">
      <alignment horizontal="center" vertical="center"/>
    </xf>
    <xf numFmtId="9" fontId="16" fillId="4" borderId="5" xfId="21" applyFont="1" applyFill="1" applyBorder="1" applyAlignment="1" applyProtection="1">
      <alignment horizontal="center" vertical="center" wrapText="1"/>
      <protection locked="0"/>
    </xf>
    <xf numFmtId="9" fontId="28" fillId="0" borderId="5" xfId="21" applyFont="1" applyFill="1" applyBorder="1" applyAlignment="1" applyProtection="1">
      <alignment horizontal="center" vertical="center" wrapText="1"/>
      <protection locked="0"/>
    </xf>
    <xf numFmtId="0" fontId="16" fillId="4" borderId="5" xfId="0" applyFont="1" applyFill="1" applyBorder="1" applyAlignment="1">
      <alignment horizontal="center" vertical="center"/>
    </xf>
    <xf numFmtId="3" fontId="28" fillId="0" borderId="5" xfId="10" applyNumberFormat="1"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xf>
    <xf numFmtId="0" fontId="5" fillId="6" borderId="4" xfId="0" applyFont="1" applyFill="1" applyBorder="1" applyAlignment="1">
      <alignment horizontal="center" vertical="center" wrapText="1"/>
    </xf>
    <xf numFmtId="0" fontId="14" fillId="5" borderId="2" xfId="16" applyFont="1" applyFill="1" applyBorder="1" applyAlignment="1">
      <alignment horizontal="center" vertical="center" textRotation="180" wrapText="1"/>
    </xf>
    <xf numFmtId="10" fontId="4" fillId="5" borderId="2" xfId="16" applyNumberFormat="1" applyFont="1" applyFill="1" applyBorder="1" applyAlignment="1">
      <alignment horizontal="center" vertical="center" wrapText="1"/>
    </xf>
    <xf numFmtId="9" fontId="16" fillId="4" borderId="37" xfId="21" applyFont="1" applyFill="1" applyBorder="1" applyAlignment="1" applyProtection="1">
      <alignment horizontal="center" vertical="center" wrapText="1"/>
      <protection locked="0"/>
    </xf>
    <xf numFmtId="9" fontId="28" fillId="0" borderId="37" xfId="21" applyFont="1" applyFill="1" applyBorder="1" applyAlignment="1" applyProtection="1">
      <alignment horizontal="center" vertical="center" wrapText="1"/>
      <protection locked="0"/>
    </xf>
    <xf numFmtId="3" fontId="16" fillId="4" borderId="5" xfId="0" applyNumberFormat="1" applyFont="1" applyFill="1" applyBorder="1" applyAlignment="1">
      <alignment horizontal="center" vertical="center" wrapText="1"/>
    </xf>
    <xf numFmtId="3" fontId="16" fillId="4" borderId="37" xfId="0" applyNumberFormat="1" applyFont="1" applyFill="1" applyBorder="1" applyAlignment="1">
      <alignment horizontal="center" vertical="center" wrapText="1"/>
    </xf>
    <xf numFmtId="9" fontId="7" fillId="0" borderId="1" xfId="21" applyFont="1" applyBorder="1" applyAlignment="1">
      <alignment horizontal="center" vertical="center"/>
    </xf>
    <xf numFmtId="9" fontId="7" fillId="4" borderId="1" xfId="21" applyFont="1" applyFill="1" applyBorder="1" applyAlignment="1">
      <alignment horizontal="center" vertical="center"/>
    </xf>
    <xf numFmtId="9" fontId="7" fillId="0" borderId="1" xfId="21" applyFont="1" applyBorder="1" applyAlignment="1" applyProtection="1">
      <alignment horizontal="center" vertical="center"/>
      <protection locked="0"/>
    </xf>
    <xf numFmtId="9" fontId="7" fillId="4" borderId="1" xfId="21" applyFont="1" applyFill="1" applyBorder="1" applyAlignment="1" applyProtection="1">
      <alignment horizontal="center" vertical="center"/>
      <protection locked="0"/>
    </xf>
    <xf numFmtId="4" fontId="16" fillId="4" borderId="1" xfId="10" applyNumberFormat="1" applyFont="1" applyFill="1" applyBorder="1" applyAlignment="1">
      <alignment horizontal="center" vertical="center"/>
    </xf>
    <xf numFmtId="0" fontId="5" fillId="6" borderId="2" xfId="0" applyFont="1" applyFill="1" applyBorder="1" applyAlignment="1">
      <alignment horizontal="center" vertical="center" wrapText="1"/>
    </xf>
    <xf numFmtId="172" fontId="28" fillId="0" borderId="8" xfId="5" applyNumberFormat="1" applyFont="1" applyFill="1" applyBorder="1" applyAlignment="1">
      <alignment horizontal="center" vertical="center"/>
    </xf>
    <xf numFmtId="0" fontId="28" fillId="0" borderId="8" xfId="0" applyFont="1" applyFill="1" applyBorder="1" applyAlignment="1">
      <alignment horizontal="center" vertical="center"/>
    </xf>
    <xf numFmtId="10" fontId="28" fillId="4" borderId="16" xfId="21" applyNumberFormat="1" applyFont="1" applyFill="1" applyBorder="1" applyAlignment="1">
      <alignment horizontal="center" vertical="center"/>
    </xf>
    <xf numFmtId="10" fontId="28" fillId="4" borderId="10" xfId="21" applyNumberFormat="1" applyFont="1" applyFill="1" applyBorder="1" applyAlignment="1">
      <alignment horizontal="center" vertical="center"/>
    </xf>
    <xf numFmtId="10" fontId="28" fillId="4" borderId="34" xfId="21" applyNumberFormat="1" applyFont="1" applyFill="1" applyBorder="1" applyAlignment="1">
      <alignment horizontal="center" vertical="center"/>
    </xf>
    <xf numFmtId="10" fontId="28" fillId="4" borderId="36" xfId="21" applyNumberFormat="1" applyFont="1" applyFill="1" applyBorder="1" applyAlignment="1">
      <alignment horizontal="center" vertical="center"/>
    </xf>
    <xf numFmtId="0" fontId="28" fillId="4" borderId="17" xfId="0" applyFont="1" applyFill="1" applyBorder="1" applyAlignment="1">
      <alignment horizontal="center" vertical="center"/>
    </xf>
    <xf numFmtId="0" fontId="28" fillId="4" borderId="11" xfId="0" applyFont="1" applyFill="1" applyBorder="1" applyAlignment="1">
      <alignment horizontal="center" vertical="center"/>
    </xf>
    <xf numFmtId="10" fontId="28" fillId="4" borderId="17" xfId="21" applyNumberFormat="1" applyFont="1" applyFill="1" applyBorder="1" applyAlignment="1">
      <alignment horizontal="center" vertical="center"/>
    </xf>
    <xf numFmtId="10" fontId="28" fillId="4" borderId="14" xfId="21" applyNumberFormat="1" applyFont="1" applyFill="1" applyBorder="1" applyAlignment="1">
      <alignment horizontal="center" vertical="center"/>
    </xf>
    <xf numFmtId="10" fontId="28" fillId="4" borderId="48" xfId="21" applyNumberFormat="1" applyFont="1" applyFill="1" applyBorder="1" applyAlignment="1">
      <alignment horizontal="center" vertical="center"/>
    </xf>
    <xf numFmtId="3" fontId="16" fillId="4" borderId="4" xfId="9" applyNumberFormat="1" applyFont="1" applyFill="1" applyBorder="1" applyAlignment="1">
      <alignment horizontal="center" vertical="center"/>
    </xf>
    <xf numFmtId="3" fontId="28" fillId="0" borderId="1" xfId="5" applyNumberFormat="1" applyFont="1" applyFill="1" applyBorder="1" applyAlignment="1">
      <alignment horizontal="center" vertical="center"/>
    </xf>
    <xf numFmtId="9" fontId="16" fillId="4" borderId="5" xfId="21" applyNumberFormat="1" applyFont="1" applyFill="1" applyBorder="1" applyAlignment="1">
      <alignment horizontal="center" vertical="center" wrapText="1"/>
    </xf>
    <xf numFmtId="10" fontId="28" fillId="4" borderId="5" xfId="21" applyNumberFormat="1" applyFont="1" applyFill="1" applyBorder="1" applyAlignment="1">
      <alignment horizontal="center" vertical="center" wrapText="1"/>
    </xf>
    <xf numFmtId="10" fontId="16" fillId="4" borderId="1" xfId="21" applyNumberFormat="1" applyFont="1" applyFill="1" applyBorder="1" applyAlignment="1">
      <alignment horizontal="center" vertical="center" wrapText="1"/>
    </xf>
    <xf numFmtId="10" fontId="28" fillId="0" borderId="43" xfId="21" applyNumberFormat="1" applyFont="1" applyFill="1" applyBorder="1" applyAlignment="1">
      <alignment horizontal="center" vertical="center" wrapText="1"/>
    </xf>
    <xf numFmtId="10" fontId="16" fillId="4" borderId="5" xfId="21" applyNumberFormat="1" applyFont="1" applyFill="1" applyBorder="1" applyAlignment="1">
      <alignment horizontal="center" vertical="center" wrapText="1"/>
    </xf>
    <xf numFmtId="10" fontId="28" fillId="8" borderId="16" xfId="21" applyNumberFormat="1" applyFont="1" applyFill="1" applyBorder="1" applyAlignment="1">
      <alignment horizontal="center" vertical="center"/>
    </xf>
    <xf numFmtId="10" fontId="28" fillId="8" borderId="10" xfId="21" applyNumberFormat="1" applyFont="1" applyFill="1" applyBorder="1" applyAlignment="1">
      <alignment horizontal="center" vertical="center"/>
    </xf>
    <xf numFmtId="10" fontId="28" fillId="8" borderId="34" xfId="21" applyNumberFormat="1" applyFont="1" applyFill="1" applyBorder="1" applyAlignment="1">
      <alignment horizontal="center" vertical="center"/>
    </xf>
    <xf numFmtId="10" fontId="28" fillId="8" borderId="36" xfId="21" applyNumberFormat="1" applyFont="1" applyFill="1" applyBorder="1" applyAlignment="1">
      <alignment horizontal="center" vertical="center"/>
    </xf>
    <xf numFmtId="0" fontId="28" fillId="8" borderId="17" xfId="0" applyFont="1" applyFill="1" applyBorder="1" applyAlignment="1">
      <alignment horizontal="center" vertical="center"/>
    </xf>
    <xf numFmtId="0" fontId="28" fillId="8" borderId="11" xfId="0" applyFont="1" applyFill="1" applyBorder="1" applyAlignment="1">
      <alignment horizontal="center" vertical="center"/>
    </xf>
    <xf numFmtId="10" fontId="28" fillId="8" borderId="17" xfId="21" applyNumberFormat="1" applyFont="1" applyFill="1" applyBorder="1" applyAlignment="1">
      <alignment horizontal="center" vertical="center"/>
    </xf>
    <xf numFmtId="10" fontId="28" fillId="8" borderId="14" xfId="21" applyNumberFormat="1" applyFont="1" applyFill="1" applyBorder="1" applyAlignment="1">
      <alignment horizontal="center" vertical="center"/>
    </xf>
    <xf numFmtId="10" fontId="28" fillId="8" borderId="48" xfId="21" applyNumberFormat="1" applyFont="1" applyFill="1" applyBorder="1" applyAlignment="1">
      <alignment horizontal="center" vertical="center"/>
    </xf>
    <xf numFmtId="10" fontId="7" fillId="4" borderId="1" xfId="21" applyNumberFormat="1" applyFont="1" applyFill="1" applyBorder="1" applyAlignment="1">
      <alignment horizontal="center" vertical="center"/>
    </xf>
    <xf numFmtId="9" fontId="28" fillId="0" borderId="47" xfId="21" applyFont="1" applyFill="1" applyBorder="1" applyAlignment="1">
      <alignment horizontal="center" vertical="center" wrapText="1"/>
    </xf>
    <xf numFmtId="4" fontId="16" fillId="4" borderId="4" xfId="10" applyNumberFormat="1" applyFont="1" applyFill="1" applyBorder="1" applyAlignment="1">
      <alignment horizontal="center" vertical="center"/>
    </xf>
    <xf numFmtId="9" fontId="7" fillId="0" borderId="1" xfId="21" applyFont="1" applyFill="1" applyBorder="1" applyAlignment="1">
      <alignment horizontal="center" vertical="center"/>
    </xf>
    <xf numFmtId="10" fontId="7" fillId="0" borderId="1" xfId="21" applyNumberFormat="1" applyFont="1" applyBorder="1" applyAlignment="1">
      <alignment horizontal="center" vertical="center"/>
    </xf>
    <xf numFmtId="0" fontId="31" fillId="0" borderId="51" xfId="0" applyFont="1" applyFill="1" applyBorder="1" applyAlignment="1">
      <alignment vertical="center" wrapText="1"/>
    </xf>
    <xf numFmtId="0" fontId="31" fillId="0" borderId="52" xfId="0" applyFont="1" applyFill="1" applyBorder="1" applyAlignment="1">
      <alignment horizontal="center" vertical="center" wrapText="1"/>
    </xf>
    <xf numFmtId="0" fontId="31" fillId="0" borderId="52" xfId="0" applyFont="1" applyFill="1" applyBorder="1" applyAlignment="1">
      <alignment vertical="center" wrapText="1"/>
    </xf>
    <xf numFmtId="0" fontId="32" fillId="0" borderId="52" xfId="24" applyFont="1" applyFill="1" applyBorder="1" applyAlignment="1">
      <alignment vertical="center" wrapText="1"/>
    </xf>
    <xf numFmtId="9" fontId="28" fillId="0" borderId="34" xfId="21" applyFont="1" applyFill="1" applyBorder="1" applyAlignment="1">
      <alignment horizontal="center" vertical="center" wrapText="1"/>
    </xf>
    <xf numFmtId="9" fontId="28" fillId="0" borderId="5" xfId="21" applyFont="1" applyFill="1" applyBorder="1" applyAlignment="1">
      <alignment horizontal="center" vertical="center"/>
    </xf>
    <xf numFmtId="9" fontId="2" fillId="5" borderId="35" xfId="25" applyFont="1" applyFill="1" applyBorder="1" applyAlignment="1">
      <alignment horizontal="center" vertical="center" wrapText="1"/>
    </xf>
    <xf numFmtId="10" fontId="27" fillId="9" borderId="49" xfId="0" applyNumberFormat="1" applyFont="1" applyFill="1" applyBorder="1" applyAlignment="1" applyProtection="1">
      <alignment vertical="center"/>
      <protection locked="0"/>
    </xf>
    <xf numFmtId="9" fontId="4" fillId="0" borderId="12" xfId="0" applyNumberFormat="1" applyFont="1" applyFill="1" applyBorder="1" applyAlignment="1">
      <alignment horizontal="center" vertical="center"/>
    </xf>
    <xf numFmtId="174" fontId="4" fillId="0" borderId="4" xfId="0" applyNumberFormat="1" applyFont="1" applyFill="1" applyBorder="1" applyAlignment="1">
      <alignment horizontal="center" vertical="center"/>
    </xf>
    <xf numFmtId="0" fontId="2" fillId="0" borderId="4" xfId="0" applyFont="1" applyBorder="1" applyAlignment="1" applyProtection="1">
      <alignment horizontal="center" vertical="center" wrapText="1"/>
      <protection locked="0"/>
    </xf>
    <xf numFmtId="174" fontId="27" fillId="5" borderId="49" xfId="0" applyNumberFormat="1" applyFont="1" applyFill="1" applyBorder="1" applyAlignment="1">
      <alignment vertical="center"/>
    </xf>
    <xf numFmtId="9" fontId="4" fillId="8" borderId="10" xfId="0" applyNumberFormat="1" applyFont="1" applyFill="1" applyBorder="1" applyAlignment="1">
      <alignment horizontal="center" vertical="center"/>
    </xf>
    <xf numFmtId="10" fontId="27" fillId="9" borderId="17" xfId="0" applyNumberFormat="1" applyFont="1" applyFill="1" applyBorder="1" applyAlignment="1" applyProtection="1">
      <alignment vertical="center"/>
      <protection locked="0"/>
    </xf>
    <xf numFmtId="9" fontId="4" fillId="0" borderId="11" xfId="0" applyNumberFormat="1" applyFont="1" applyFill="1" applyBorder="1" applyAlignment="1">
      <alignment horizontal="center" vertical="center"/>
    </xf>
    <xf numFmtId="174" fontId="4" fillId="0" borderId="1" xfId="0" applyNumberFormat="1" applyFont="1" applyFill="1" applyBorder="1" applyAlignment="1">
      <alignment horizontal="center" vertical="center"/>
    </xf>
    <xf numFmtId="0" fontId="2" fillId="0" borderId="1" xfId="0" applyFont="1" applyFill="1" applyBorder="1" applyAlignment="1" applyProtection="1">
      <alignment horizontal="center" vertical="center" wrapText="1"/>
      <protection locked="0"/>
    </xf>
    <xf numFmtId="10" fontId="27" fillId="9" borderId="7" xfId="0" applyNumberFormat="1" applyFont="1" applyFill="1" applyBorder="1" applyAlignment="1" applyProtection="1">
      <alignment vertical="center"/>
      <protection locked="0"/>
    </xf>
    <xf numFmtId="174" fontId="27" fillId="5" borderId="33" xfId="0" applyNumberFormat="1" applyFont="1" applyFill="1" applyBorder="1" applyAlignment="1">
      <alignment vertical="center"/>
    </xf>
    <xf numFmtId="10" fontId="27" fillId="9" borderId="38" xfId="0" applyNumberFormat="1" applyFont="1" applyFill="1" applyBorder="1" applyAlignment="1" applyProtection="1">
      <alignment vertical="center"/>
      <protection locked="0"/>
    </xf>
    <xf numFmtId="0" fontId="0" fillId="10" borderId="0" xfId="0" applyFill="1"/>
    <xf numFmtId="174" fontId="7" fillId="4" borderId="1" xfId="21" applyNumberFormat="1" applyFont="1" applyFill="1" applyBorder="1" applyAlignment="1">
      <alignment horizontal="center" vertical="center"/>
    </xf>
    <xf numFmtId="9" fontId="28" fillId="0" borderId="36" xfId="21" applyFont="1" applyFill="1" applyBorder="1" applyAlignment="1">
      <alignment horizontal="center" vertical="center" wrapText="1"/>
    </xf>
    <xf numFmtId="0" fontId="10" fillId="0" borderId="26" xfId="0" applyFont="1" applyFill="1" applyBorder="1" applyAlignment="1">
      <alignment horizontal="right"/>
    </xf>
    <xf numFmtId="0" fontId="10" fillId="0" borderId="27" xfId="0" applyFont="1" applyFill="1" applyBorder="1" applyAlignment="1">
      <alignment horizontal="right"/>
    </xf>
    <xf numFmtId="0" fontId="10" fillId="0" borderId="53" xfId="0" applyFont="1" applyFill="1" applyBorder="1" applyAlignment="1">
      <alignment horizontal="right"/>
    </xf>
    <xf numFmtId="0" fontId="5" fillId="4"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24" fillId="0" borderId="21" xfId="0" applyFont="1" applyFill="1" applyBorder="1" applyAlignment="1">
      <alignment horizontal="center"/>
    </xf>
    <xf numFmtId="0" fontId="24" fillId="0" borderId="22" xfId="0" applyFont="1" applyFill="1" applyBorder="1" applyAlignment="1">
      <alignment horizontal="center"/>
    </xf>
    <xf numFmtId="0" fontId="24" fillId="0" borderId="23" xfId="0" applyFont="1" applyFill="1" applyBorder="1" applyAlignment="1">
      <alignment horizontal="center"/>
    </xf>
    <xf numFmtId="0" fontId="24" fillId="0" borderId="24" xfId="0" applyFont="1" applyFill="1" applyBorder="1" applyAlignment="1">
      <alignment horizontal="center"/>
    </xf>
    <xf numFmtId="0" fontId="24" fillId="0" borderId="0" xfId="0" applyFont="1" applyFill="1" applyBorder="1" applyAlignment="1">
      <alignment horizontal="center"/>
    </xf>
    <xf numFmtId="0" fontId="24" fillId="0" borderId="9" xfId="0" applyFont="1" applyFill="1" applyBorder="1" applyAlignment="1">
      <alignment horizontal="center"/>
    </xf>
    <xf numFmtId="0" fontId="5" fillId="6" borderId="16"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10" fillId="6" borderId="17" xfId="0" applyFont="1" applyFill="1" applyBorder="1" applyAlignment="1">
      <alignment horizontal="center" vertical="center" wrapText="1"/>
    </xf>
    <xf numFmtId="0" fontId="10" fillId="6" borderId="18"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5" fillId="6" borderId="3" xfId="0" applyFont="1" applyFill="1" applyBorder="1" applyAlignment="1" applyProtection="1">
      <alignment horizontal="center" vertical="center" wrapText="1"/>
      <protection locked="0"/>
    </xf>
    <xf numFmtId="0" fontId="5" fillId="6" borderId="1" xfId="0" applyFont="1" applyFill="1" applyBorder="1" applyAlignment="1" applyProtection="1">
      <alignment horizontal="center" vertical="center" wrapText="1"/>
      <protection locked="0"/>
    </xf>
    <xf numFmtId="0" fontId="5" fillId="6" borderId="4" xfId="0" applyFont="1" applyFill="1" applyBorder="1" applyAlignment="1" applyProtection="1">
      <alignment horizontal="center" vertical="center" wrapText="1"/>
      <protection locked="0"/>
    </xf>
    <xf numFmtId="0" fontId="5" fillId="6" borderId="1" xfId="0" applyFont="1" applyFill="1" applyBorder="1" applyAlignment="1">
      <alignment horizontal="center" vertical="center"/>
    </xf>
    <xf numFmtId="0" fontId="5" fillId="6" borderId="1" xfId="0" applyFont="1" applyFill="1" applyBorder="1" applyAlignment="1">
      <alignment horizontal="left" vertical="center"/>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17" xfId="0" applyFont="1" applyFill="1" applyBorder="1" applyAlignment="1">
      <alignment horizontal="center" vertical="center" wrapText="1"/>
    </xf>
    <xf numFmtId="0" fontId="5" fillId="6" borderId="19" xfId="0" applyFont="1" applyFill="1" applyBorder="1" applyAlignment="1">
      <alignment horizontal="center" vertical="center" wrapText="1"/>
    </xf>
    <xf numFmtId="0" fontId="5" fillId="6" borderId="10" xfId="0" applyFont="1" applyFill="1" applyBorder="1" applyAlignment="1" applyProtection="1">
      <alignment horizontal="center" vertical="center" wrapText="1"/>
      <protection locked="0"/>
    </xf>
    <xf numFmtId="0" fontId="5" fillId="6" borderId="11" xfId="0" applyFont="1" applyFill="1" applyBorder="1" applyAlignment="1" applyProtection="1">
      <alignment horizontal="center" vertical="center" wrapText="1"/>
      <protection locked="0"/>
    </xf>
    <xf numFmtId="0" fontId="5" fillId="6" borderId="12" xfId="0" applyFont="1" applyFill="1" applyBorder="1" applyAlignment="1" applyProtection="1">
      <alignment horizontal="center" vertical="center" wrapText="1"/>
      <protection locked="0"/>
    </xf>
    <xf numFmtId="0" fontId="5" fillId="6" borderId="8"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7" xfId="0" applyFont="1" applyFill="1" applyBorder="1" applyAlignment="1">
      <alignment horizontal="center" vertical="center"/>
    </xf>
    <xf numFmtId="10" fontId="21" fillId="10" borderId="46" xfId="21" applyNumberFormat="1" applyFont="1" applyFill="1" applyBorder="1" applyAlignment="1">
      <alignment horizontal="center" vertical="center"/>
    </xf>
    <xf numFmtId="10" fontId="21" fillId="10" borderId="23" xfId="21" applyNumberFormat="1" applyFont="1" applyFill="1" applyBorder="1" applyAlignment="1">
      <alignment horizontal="center" vertical="center"/>
    </xf>
    <xf numFmtId="10" fontId="21" fillId="10" borderId="44" xfId="21" applyNumberFormat="1" applyFont="1" applyFill="1" applyBorder="1" applyAlignment="1">
      <alignment horizontal="center" vertical="center"/>
    </xf>
    <xf numFmtId="10" fontId="21" fillId="10" borderId="9" xfId="21" applyNumberFormat="1" applyFont="1" applyFill="1" applyBorder="1" applyAlignment="1">
      <alignment horizontal="center" vertical="center"/>
    </xf>
    <xf numFmtId="10" fontId="21" fillId="10" borderId="37" xfId="21" applyNumberFormat="1" applyFont="1" applyFill="1" applyBorder="1" applyAlignment="1">
      <alignment horizontal="center" vertical="center"/>
    </xf>
    <xf numFmtId="10" fontId="21" fillId="10" borderId="49" xfId="21" applyNumberFormat="1" applyFont="1" applyFill="1" applyBorder="1" applyAlignment="1">
      <alignment horizontal="center" vertical="center"/>
    </xf>
    <xf numFmtId="0" fontId="18" fillId="0" borderId="0" xfId="0" applyFont="1" applyFill="1" applyBorder="1" applyAlignment="1">
      <alignment horizontal="right"/>
    </xf>
    <xf numFmtId="0" fontId="33" fillId="0" borderId="7" xfId="0" applyFont="1" applyFill="1" applyBorder="1" applyAlignment="1">
      <alignment horizontal="left" vertical="center" wrapText="1"/>
    </xf>
    <xf numFmtId="49" fontId="4" fillId="0" borderId="1" xfId="0" applyNumberFormat="1" applyFont="1" applyFill="1" applyBorder="1" applyAlignment="1">
      <alignment horizontal="center" vertical="center"/>
    </xf>
    <xf numFmtId="0" fontId="33"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49" fontId="4" fillId="0" borderId="50" xfId="0" applyNumberFormat="1" applyFont="1" applyFill="1" applyBorder="1" applyAlignment="1">
      <alignment horizontal="justify" vertical="center" wrapText="1"/>
    </xf>
    <xf numFmtId="49" fontId="4" fillId="0" borderId="9" xfId="0" applyNumberFormat="1" applyFont="1" applyFill="1" applyBorder="1" applyAlignment="1">
      <alignment horizontal="justify" vertical="center"/>
    </xf>
    <xf numFmtId="49" fontId="4" fillId="0" borderId="49" xfId="0" applyNumberFormat="1" applyFont="1" applyFill="1" applyBorder="1" applyAlignment="1">
      <alignment horizontal="justify" vertical="center"/>
    </xf>
    <xf numFmtId="49" fontId="4" fillId="0" borderId="2"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49" fontId="30" fillId="0" borderId="2" xfId="24" applyNumberFormat="1" applyFill="1" applyBorder="1" applyAlignment="1">
      <alignment horizontal="center" vertical="center" wrapText="1"/>
    </xf>
    <xf numFmtId="0" fontId="29" fillId="6" borderId="31" xfId="0" applyFont="1" applyFill="1" applyBorder="1" applyAlignment="1">
      <alignment horizontal="center" vertical="center" wrapText="1"/>
    </xf>
    <xf numFmtId="0" fontId="29" fillId="6" borderId="20" xfId="0" applyFont="1" applyFill="1" applyBorder="1" applyAlignment="1">
      <alignment horizontal="center" vertical="center" wrapText="1"/>
    </xf>
    <xf numFmtId="0" fontId="29" fillId="6" borderId="5"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4" xfId="0" applyFont="1" applyFill="1" applyBorder="1" applyAlignment="1">
      <alignment horizontal="center"/>
    </xf>
    <xf numFmtId="0" fontId="5" fillId="0" borderId="34"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11" fillId="0" borderId="16"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3"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0" borderId="4" xfId="0" applyFont="1" applyFill="1" applyBorder="1" applyAlignment="1">
      <alignment horizontal="justify" vertical="center" wrapText="1"/>
    </xf>
    <xf numFmtId="0" fontId="3" fillId="6" borderId="21" xfId="0" applyFont="1" applyFill="1" applyBorder="1" applyAlignment="1" applyProtection="1">
      <alignment horizontal="center" vertical="center" wrapText="1"/>
      <protection locked="0"/>
    </xf>
    <xf numFmtId="0" fontId="3" fillId="6" borderId="22" xfId="0" applyFont="1" applyFill="1" applyBorder="1" applyAlignment="1" applyProtection="1">
      <alignment horizontal="center" vertical="center" wrapText="1"/>
      <protection locked="0"/>
    </xf>
    <xf numFmtId="0" fontId="3" fillId="6" borderId="0" xfId="0" applyFont="1" applyFill="1" applyBorder="1" applyAlignment="1" applyProtection="1">
      <alignment horizontal="center" vertical="center" wrapText="1"/>
      <protection locked="0"/>
    </xf>
    <xf numFmtId="0" fontId="3" fillId="6" borderId="9" xfId="0" applyFont="1" applyFill="1" applyBorder="1" applyAlignment="1" applyProtection="1">
      <alignment horizontal="center" vertical="center" wrapText="1"/>
      <protection locked="0"/>
    </xf>
    <xf numFmtId="0" fontId="3" fillId="6" borderId="24" xfId="0" applyFont="1" applyFill="1" applyBorder="1" applyAlignment="1" applyProtection="1">
      <alignment horizontal="center" vertical="center" wrapText="1"/>
      <protection locked="0"/>
    </xf>
    <xf numFmtId="0" fontId="3" fillId="6" borderId="26" xfId="0" applyFont="1" applyFill="1" applyBorder="1" applyAlignment="1" applyProtection="1">
      <alignment horizontal="center" vertical="center" wrapText="1"/>
      <protection locked="0"/>
    </xf>
    <xf numFmtId="0" fontId="3" fillId="6" borderId="27" xfId="0" applyFont="1" applyFill="1" applyBorder="1" applyAlignment="1" applyProtection="1">
      <alignment horizontal="center" vertical="center" wrapText="1"/>
      <protection locked="0"/>
    </xf>
    <xf numFmtId="0" fontId="3" fillId="6" borderId="28" xfId="0"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0" fillId="0" borderId="16" xfId="0" applyFill="1" applyBorder="1" applyAlignment="1">
      <alignment horizontal="center"/>
    </xf>
    <xf numFmtId="0" fontId="0" fillId="0" borderId="3" xfId="0" applyFill="1" applyBorder="1" applyAlignment="1">
      <alignment horizontal="center"/>
    </xf>
    <xf numFmtId="0" fontId="0" fillId="0" borderId="17" xfId="0" applyFill="1" applyBorder="1" applyAlignment="1">
      <alignment horizontal="center"/>
    </xf>
    <xf numFmtId="0" fontId="0" fillId="0" borderId="1" xfId="0" applyFill="1" applyBorder="1" applyAlignment="1">
      <alignment horizontal="center"/>
    </xf>
    <xf numFmtId="0" fontId="0" fillId="0" borderId="18" xfId="0" applyFill="1" applyBorder="1" applyAlignment="1">
      <alignment horizontal="center"/>
    </xf>
    <xf numFmtId="0" fontId="0" fillId="0" borderId="4" xfId="0" applyFill="1" applyBorder="1" applyAlignment="1">
      <alignment horizontal="center"/>
    </xf>
    <xf numFmtId="0" fontId="2" fillId="2" borderId="22" xfId="16" applyFont="1" applyFill="1" applyBorder="1" applyAlignment="1">
      <alignment horizontal="right" vertical="center"/>
    </xf>
    <xf numFmtId="0" fontId="2" fillId="2" borderId="0" xfId="16" applyFont="1" applyFill="1" applyBorder="1" applyAlignment="1">
      <alignment horizontal="right" vertical="center"/>
    </xf>
    <xf numFmtId="0" fontId="4" fillId="0" borderId="57" xfId="0" applyFont="1" applyFill="1" applyBorder="1" applyAlignment="1">
      <alignment horizontal="justify" vertical="center" wrapText="1"/>
    </xf>
    <xf numFmtId="0" fontId="4" fillId="0" borderId="58" xfId="0" applyFont="1" applyFill="1" applyBorder="1" applyAlignment="1">
      <alignment horizontal="justify" vertical="center" wrapText="1"/>
    </xf>
    <xf numFmtId="174" fontId="2" fillId="0" borderId="1" xfId="23" applyNumberFormat="1" applyFont="1" applyFill="1" applyBorder="1" applyAlignment="1" applyProtection="1">
      <alignment horizontal="center" vertical="center" wrapText="1"/>
      <protection locked="0"/>
    </xf>
    <xf numFmtId="0" fontId="4" fillId="0" borderId="54" xfId="16" applyFont="1" applyFill="1" applyBorder="1" applyAlignment="1">
      <alignment horizontal="justify" vertical="center" wrapText="1"/>
    </xf>
    <xf numFmtId="0" fontId="4"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10" fontId="2" fillId="0" borderId="1" xfId="0" applyNumberFormat="1" applyFont="1" applyFill="1" applyBorder="1" applyAlignment="1" applyProtection="1">
      <alignment horizontal="center" vertical="center" wrapText="1"/>
      <protection locked="0"/>
    </xf>
    <xf numFmtId="0" fontId="4" fillId="0" borderId="17" xfId="0" applyFont="1" applyFill="1" applyBorder="1" applyAlignment="1">
      <alignment horizontal="center" vertical="center" wrapText="1"/>
    </xf>
    <xf numFmtId="174" fontId="2" fillId="0" borderId="2" xfId="23" applyNumberFormat="1" applyFont="1" applyFill="1" applyBorder="1" applyAlignment="1" applyProtection="1">
      <alignment horizontal="center" vertical="center" wrapText="1"/>
      <protection locked="0"/>
    </xf>
    <xf numFmtId="174" fontId="2" fillId="0" borderId="5" xfId="23" applyNumberFormat="1" applyFont="1" applyFill="1" applyBorder="1" applyAlignment="1" applyProtection="1">
      <alignment horizontal="center" vertical="center" wrapText="1"/>
      <protection locked="0"/>
    </xf>
    <xf numFmtId="10" fontId="2" fillId="0" borderId="2" xfId="0" applyNumberFormat="1" applyFont="1" applyFill="1" applyBorder="1" applyAlignment="1" applyProtection="1">
      <alignment horizontal="center" vertical="center" wrapText="1"/>
      <protection locked="0"/>
    </xf>
    <xf numFmtId="10" fontId="2" fillId="0" borderId="5" xfId="0" applyNumberFormat="1" applyFont="1" applyFill="1" applyBorder="1" applyAlignment="1" applyProtection="1">
      <alignment horizontal="center" vertical="center" wrapText="1"/>
      <protection locked="0"/>
    </xf>
    <xf numFmtId="0" fontId="4" fillId="0" borderId="1" xfId="16" applyFont="1" applyFill="1" applyBorder="1" applyAlignment="1">
      <alignment horizontal="center" vertical="center" wrapText="1"/>
    </xf>
    <xf numFmtId="0" fontId="4" fillId="0" borderId="24" xfId="16" applyFont="1" applyFill="1" applyBorder="1" applyAlignment="1">
      <alignment horizontal="center" vertical="center" wrapText="1"/>
    </xf>
    <xf numFmtId="0" fontId="4" fillId="0" borderId="26" xfId="16" applyFont="1" applyFill="1" applyBorder="1" applyAlignment="1">
      <alignment horizontal="center" vertical="center" wrapText="1"/>
    </xf>
    <xf numFmtId="0" fontId="25" fillId="0" borderId="21" xfId="0" applyFont="1" applyBorder="1" applyAlignment="1">
      <alignment horizontal="center" vertical="center" wrapText="1"/>
    </xf>
    <xf numFmtId="0" fontId="25" fillId="0" borderId="26" xfId="0" applyFont="1" applyBorder="1" applyAlignment="1">
      <alignment horizontal="center" vertical="center" wrapText="1"/>
    </xf>
    <xf numFmtId="0" fontId="2" fillId="5" borderId="13" xfId="16" applyFont="1" applyFill="1" applyBorder="1" applyAlignment="1">
      <alignment horizontal="center" vertical="center" wrapText="1"/>
    </xf>
    <xf numFmtId="0" fontId="2" fillId="5" borderId="34" xfId="16" applyFont="1" applyFill="1" applyBorder="1" applyAlignment="1">
      <alignment horizontal="center" vertical="center" wrapText="1"/>
    </xf>
    <xf numFmtId="0" fontId="4" fillId="0" borderId="56" xfId="16" applyFont="1" applyFill="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10" fontId="2" fillId="0" borderId="31" xfId="0" applyNumberFormat="1" applyFont="1" applyFill="1" applyBorder="1" applyAlignment="1" applyProtection="1">
      <alignment horizontal="center" vertical="center" wrapText="1"/>
      <protection locked="0"/>
    </xf>
    <xf numFmtId="10" fontId="2" fillId="0" borderId="20" xfId="0" applyNumberFormat="1" applyFont="1" applyFill="1" applyBorder="1" applyAlignment="1" applyProtection="1">
      <alignment horizontal="center" vertical="center" wrapText="1"/>
      <protection locked="0"/>
    </xf>
    <xf numFmtId="0" fontId="4" fillId="0" borderId="3" xfId="16" applyFont="1" applyFill="1" applyBorder="1" applyAlignment="1">
      <alignment horizontal="center" vertical="center" wrapText="1"/>
    </xf>
    <xf numFmtId="0" fontId="2" fillId="5" borderId="3" xfId="16" applyFont="1" applyFill="1" applyBorder="1" applyAlignment="1">
      <alignment horizontal="center" vertical="center" wrapText="1"/>
    </xf>
    <xf numFmtId="0" fontId="2" fillId="5" borderId="2" xfId="16" applyFont="1" applyFill="1" applyBorder="1" applyAlignment="1">
      <alignment horizontal="center" vertical="center" wrapText="1"/>
    </xf>
    <xf numFmtId="174" fontId="2" fillId="0" borderId="31" xfId="23" applyNumberFormat="1" applyFont="1" applyFill="1" applyBorder="1" applyAlignment="1" applyProtection="1">
      <alignment horizontal="center" vertical="center" wrapText="1"/>
      <protection locked="0"/>
    </xf>
    <xf numFmtId="174" fontId="2" fillId="0" borderId="20" xfId="23" applyNumberFormat="1" applyFont="1" applyFill="1" applyBorder="1" applyAlignment="1" applyProtection="1">
      <alignment horizontal="center" vertical="center" wrapText="1"/>
      <protection locked="0"/>
    </xf>
    <xf numFmtId="0" fontId="4" fillId="0" borderId="55" xfId="16" applyFont="1" applyFill="1" applyBorder="1" applyAlignment="1">
      <alignment horizontal="left" vertical="top" wrapText="1"/>
    </xf>
    <xf numFmtId="0" fontId="4" fillId="0" borderId="54" xfId="16" applyFont="1" applyFill="1" applyBorder="1" applyAlignment="1">
      <alignment horizontal="left" vertical="top" wrapText="1"/>
    </xf>
    <xf numFmtId="0" fontId="14" fillId="5" borderId="15" xfId="16" applyFont="1" applyFill="1" applyBorder="1" applyAlignment="1">
      <alignment horizontal="center" vertical="center" wrapText="1"/>
    </xf>
    <xf numFmtId="0" fontId="14" fillId="5" borderId="33" xfId="16" applyFont="1" applyFill="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2" fillId="5" borderId="10" xfId="16" applyFont="1" applyFill="1" applyBorder="1" applyAlignment="1">
      <alignment horizontal="center" vertical="center" wrapText="1"/>
    </xf>
    <xf numFmtId="0" fontId="2" fillId="5" borderId="45" xfId="16" applyFont="1" applyFill="1" applyBorder="1" applyAlignment="1">
      <alignment horizontal="center" vertical="center" wrapText="1"/>
    </xf>
    <xf numFmtId="0" fontId="2" fillId="5" borderId="31" xfId="16" applyFont="1" applyFill="1" applyBorder="1" applyAlignment="1">
      <alignment horizontal="center" vertical="center" wrapText="1"/>
    </xf>
    <xf numFmtId="0" fontId="2" fillId="5" borderId="20" xfId="16" applyFont="1" applyFill="1" applyBorder="1" applyAlignment="1">
      <alignment horizontal="center" vertical="center" wrapText="1"/>
    </xf>
    <xf numFmtId="0" fontId="2" fillId="0" borderId="3" xfId="0" applyFont="1" applyBorder="1" applyAlignment="1" applyProtection="1">
      <alignment horizontal="center" vertical="center" wrapText="1"/>
      <protection locked="0"/>
    </xf>
    <xf numFmtId="0" fontId="4" fillId="0" borderId="16" xfId="16" applyBorder="1"/>
    <xf numFmtId="0" fontId="4" fillId="0" borderId="3" xfId="16" applyBorder="1"/>
    <xf numFmtId="0" fontId="4" fillId="0" borderId="17" xfId="16" applyBorder="1"/>
    <xf numFmtId="0" fontId="4" fillId="0" borderId="1" xfId="16" applyBorder="1"/>
    <xf numFmtId="0" fontId="4" fillId="0" borderId="18" xfId="16" applyBorder="1"/>
    <xf numFmtId="0" fontId="4" fillId="0" borderId="4" xfId="16" applyBorder="1"/>
    <xf numFmtId="0" fontId="19" fillId="5" borderId="3" xfId="0" applyFont="1" applyFill="1" applyBorder="1" applyAlignment="1">
      <alignment horizontal="center" vertical="center" wrapText="1"/>
    </xf>
    <xf numFmtId="0" fontId="19" fillId="5" borderId="10"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19" fillId="5" borderId="11"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22" fillId="5" borderId="11" xfId="0" applyFont="1" applyFill="1" applyBorder="1" applyAlignment="1">
      <alignment horizontal="center" vertical="center" wrapText="1"/>
    </xf>
    <xf numFmtId="0" fontId="22" fillId="5" borderId="4" xfId="0" applyFont="1" applyFill="1" applyBorder="1" applyAlignment="1">
      <alignment horizontal="center" vertical="center" wrapText="1"/>
    </xf>
    <xf numFmtId="0" fontId="22" fillId="5" borderId="12" xfId="0"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4" fillId="0" borderId="4" xfId="16" applyFont="1" applyFill="1" applyBorder="1" applyAlignment="1">
      <alignment horizontal="center" vertical="center" wrapText="1"/>
    </xf>
    <xf numFmtId="0" fontId="2" fillId="0" borderId="4" xfId="0" applyFont="1" applyBorder="1" applyAlignment="1" applyProtection="1">
      <alignment horizontal="center" vertical="center" wrapText="1"/>
      <protection locked="0"/>
    </xf>
    <xf numFmtId="174" fontId="2" fillId="0" borderId="32" xfId="23" applyNumberFormat="1" applyFont="1" applyFill="1" applyBorder="1" applyAlignment="1" applyProtection="1">
      <alignment horizontal="center" vertical="center" wrapText="1"/>
      <protection locked="0"/>
    </xf>
    <xf numFmtId="0" fontId="2" fillId="5" borderId="39" xfId="16" applyFont="1" applyFill="1" applyBorder="1" applyAlignment="1">
      <alignment horizontal="center" vertical="center" wrapText="1"/>
    </xf>
    <xf numFmtId="0" fontId="2" fillId="5" borderId="27" xfId="16" applyFont="1" applyFill="1" applyBorder="1" applyAlignment="1">
      <alignment horizontal="center" vertical="center" wrapText="1"/>
    </xf>
    <xf numFmtId="0" fontId="2" fillId="5" borderId="40" xfId="16" applyFont="1" applyFill="1" applyBorder="1" applyAlignment="1">
      <alignment horizontal="center" vertical="center" wrapText="1"/>
    </xf>
    <xf numFmtId="10" fontId="2" fillId="0" borderId="41" xfId="0" applyNumberFormat="1" applyFont="1" applyFill="1" applyBorder="1" applyAlignment="1" applyProtection="1">
      <alignment horizontal="center" vertical="center" wrapText="1"/>
      <protection locked="0"/>
    </xf>
    <xf numFmtId="0" fontId="4" fillId="0" borderId="18" xfId="0" applyFont="1" applyBorder="1" applyAlignment="1">
      <alignment horizontal="center" vertical="center" wrapText="1"/>
    </xf>
  </cellXfs>
  <cellStyles count="26">
    <cellStyle name="Coma 2" xfId="1"/>
    <cellStyle name="Coma 2 2" xfId="2"/>
    <cellStyle name="Hipervínculo" xfId="24" builtinId="8"/>
    <cellStyle name="Millares" xfId="3" builtinId="3"/>
    <cellStyle name="Millares 2" xfId="4"/>
    <cellStyle name="Millares 2 2" xfId="5"/>
    <cellStyle name="Millares 3" xfId="6"/>
    <cellStyle name="Millares 3 2" xfId="7"/>
    <cellStyle name="Millares 4" xfId="8"/>
    <cellStyle name="Moneda" xfId="9" builtinId="4"/>
    <cellStyle name="Moneda 2" xfId="10"/>
    <cellStyle name="Moneda 2 2" xfId="11"/>
    <cellStyle name="Moneda 2 2 2" xfId="12"/>
    <cellStyle name="Moneda 2 3" xfId="13"/>
    <cellStyle name="Moneda 3" xfId="14"/>
    <cellStyle name="Moneda 4" xfId="15"/>
    <cellStyle name="Normal" xfId="0" builtinId="0"/>
    <cellStyle name="Normal 2" xfId="16"/>
    <cellStyle name="Normal 2 10" xfId="17"/>
    <cellStyle name="Normal 3" xfId="18"/>
    <cellStyle name="Normal 3 2" xfId="19"/>
    <cellStyle name="Normal 4 2" xfId="20"/>
    <cellStyle name="Porcentaje" xfId="21" builtinId="5"/>
    <cellStyle name="Porcentaje 2" xfId="25"/>
    <cellStyle name="Porcentual 2" xfId="22"/>
    <cellStyle name="Porcentual 2 2" xfId="23"/>
  </cellStyles>
  <dxfs count="0"/>
  <tableStyles count="0" defaultTableStyle="TableStyleMedium9" defaultPivotStyle="PivotStyleLight16"/>
  <colors>
    <mruColors>
      <color rgb="FF76B531"/>
      <color rgb="FF7BB800"/>
      <color rgb="FF669900"/>
      <color rgb="FF9CD35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876300</xdr:colOff>
      <xdr:row>2</xdr:row>
      <xdr:rowOff>133350</xdr:rowOff>
    </xdr:from>
    <xdr:to>
      <xdr:col>4</xdr:col>
      <xdr:colOff>0</xdr:colOff>
      <xdr:row>4</xdr:row>
      <xdr:rowOff>66675</xdr:rowOff>
    </xdr:to>
    <xdr:pic>
      <xdr:nvPicPr>
        <xdr:cNvPr id="15579" name="Picture 110"/>
        <xdr:cNvPicPr>
          <a:picLocks noChangeAspect="1" noChangeArrowheads="1"/>
        </xdr:cNvPicPr>
      </xdr:nvPicPr>
      <xdr:blipFill>
        <a:blip xmlns:r="http://schemas.openxmlformats.org/officeDocument/2006/relationships" r:embed="rId1" cstate="print"/>
        <a:srcRect/>
        <a:stretch>
          <a:fillRect/>
        </a:stretch>
      </xdr:blipFill>
      <xdr:spPr bwMode="auto">
        <a:xfrm>
          <a:off x="1466850" y="895350"/>
          <a:ext cx="2914650" cy="942975"/>
        </a:xfrm>
        <a:prstGeom prst="rect">
          <a:avLst/>
        </a:prstGeom>
        <a:solidFill>
          <a:srgbClr val="FFFFFF"/>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476250</xdr:colOff>
      <xdr:row>0</xdr:row>
      <xdr:rowOff>180975</xdr:rowOff>
    </xdr:from>
    <xdr:to>
      <xdr:col>2</xdr:col>
      <xdr:colOff>1873250</xdr:colOff>
      <xdr:row>3</xdr:row>
      <xdr:rowOff>213916</xdr:rowOff>
    </xdr:to>
    <xdr:pic>
      <xdr:nvPicPr>
        <xdr:cNvPr id="9967"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2270125" y="180975"/>
          <a:ext cx="1397000" cy="1366441"/>
        </a:xfrm>
        <a:prstGeom prst="rect">
          <a:avLst/>
        </a:prstGeom>
        <a:solidFill>
          <a:srgbClr val="FFFFFF"/>
        </a:solid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568779</xdr:colOff>
      <xdr:row>0</xdr:row>
      <xdr:rowOff>308881</xdr:rowOff>
    </xdr:from>
    <xdr:to>
      <xdr:col>1</xdr:col>
      <xdr:colOff>1171329</xdr:colOff>
      <xdr:row>3</xdr:row>
      <xdr:rowOff>13607</xdr:rowOff>
    </xdr:to>
    <xdr:pic>
      <xdr:nvPicPr>
        <xdr:cNvPr id="2" name="Imagen 2">
          <a:extLst>
            <a:ext uri="{FF2B5EF4-FFF2-40B4-BE49-F238E27FC236}">
              <a16:creationId xmlns="" xmlns:a16="http://schemas.microsoft.com/office/drawing/2014/main" id="{00000000-0008-0000-0200-0000DB2A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68779" y="308881"/>
          <a:ext cx="1595871" cy="861333"/>
        </a:xfrm>
        <a:prstGeom prst="rect">
          <a:avLst/>
        </a:prstGeom>
        <a:solidFill>
          <a:srgbClr val="FFFFFF"/>
        </a:solid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mbientebogota.gov.co/web/transparencia/inicio"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mbientebogota.gov.co/web/transparencia/inicio" TargetMode="External"/><Relationship Id="rId1" Type="http://schemas.openxmlformats.org/officeDocument/2006/relationships/hyperlink" Target="https://drive.google.com/drive/folders/0BwgngE3wTIWYRW9aNFNpQ3R4c1k?usp=sharing"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5"/>
  <sheetViews>
    <sheetView tabSelected="1" view="pageBreakPreview" zoomScale="60" zoomScaleNormal="50" workbookViewId="0">
      <selection activeCell="AM14" sqref="AM14"/>
    </sheetView>
  </sheetViews>
  <sheetFormatPr baseColWidth="10" defaultColWidth="11.42578125" defaultRowHeight="15" x14ac:dyDescent="0.25"/>
  <cols>
    <col min="1" max="1" width="8.85546875" style="1" customWidth="1"/>
    <col min="2" max="2" width="20.85546875" style="1" customWidth="1"/>
    <col min="3" max="3" width="8.85546875" style="1" customWidth="1"/>
    <col min="4" max="4" width="27.140625" style="1" customWidth="1"/>
    <col min="5" max="5" width="7.5703125" style="1" customWidth="1"/>
    <col min="6" max="6" width="16" style="1" customWidth="1"/>
    <col min="7" max="8" width="12.85546875" style="1" customWidth="1"/>
    <col min="9" max="9" width="13.5703125" style="16" bestFit="1" customWidth="1"/>
    <col min="10" max="10" width="12.7109375" style="24" customWidth="1"/>
    <col min="11" max="11" width="12.7109375" style="16" customWidth="1"/>
    <col min="12" max="12" width="19" style="25" customWidth="1"/>
    <col min="13" max="13" width="12.7109375" style="24" customWidth="1"/>
    <col min="14" max="14" width="14.28515625" style="24" customWidth="1"/>
    <col min="15" max="16" width="12.7109375" style="24" customWidth="1"/>
    <col min="17" max="17" width="12.7109375" style="25" customWidth="1"/>
    <col min="18" max="18" width="11.7109375" style="24" customWidth="1"/>
    <col min="19" max="21" width="12.7109375" style="24" customWidth="1"/>
    <col min="22" max="22" width="12.7109375" style="25" customWidth="1"/>
    <col min="23" max="23" width="11.85546875" style="24" customWidth="1"/>
    <col min="24" max="26" width="13" style="24" customWidth="1"/>
    <col min="27" max="28" width="13" style="25" customWidth="1"/>
    <col min="29" max="32" width="12.7109375" style="25" customWidth="1"/>
    <col min="33" max="33" width="12.85546875" style="1" customWidth="1"/>
    <col min="34" max="34" width="16.5703125" style="1" customWidth="1"/>
    <col min="35" max="35" width="12.85546875" style="1" customWidth="1"/>
    <col min="36" max="36" width="14.28515625" style="1" customWidth="1"/>
    <col min="37" max="37" width="13.140625" style="1" customWidth="1"/>
    <col min="38" max="38" width="12.28515625" style="1" customWidth="1"/>
    <col min="39" max="39" width="127" style="1" customWidth="1"/>
    <col min="40" max="40" width="25.28515625" style="1" customWidth="1"/>
    <col min="41" max="41" width="21.42578125" style="1" customWidth="1"/>
    <col min="42" max="42" width="52.28515625" style="1" customWidth="1"/>
    <col min="43" max="43" width="30" style="1" customWidth="1"/>
    <col min="44" max="16384" width="11.42578125" style="1"/>
  </cols>
  <sheetData>
    <row r="1" spans="1:43" ht="21" customHeight="1" thickBot="1" x14ac:dyDescent="0.3">
      <c r="A1" s="4"/>
      <c r="B1" s="4"/>
      <c r="C1" s="4"/>
      <c r="D1" s="4"/>
      <c r="E1" s="4"/>
      <c r="F1" s="4"/>
      <c r="G1" s="4"/>
      <c r="H1" s="4"/>
      <c r="I1" s="15"/>
      <c r="J1" s="15"/>
      <c r="K1" s="15"/>
      <c r="L1" s="15"/>
      <c r="M1" s="15"/>
      <c r="N1" s="15"/>
      <c r="O1" s="15"/>
      <c r="P1" s="15"/>
      <c r="Q1" s="15"/>
      <c r="R1" s="15"/>
      <c r="S1" s="15"/>
      <c r="T1" s="15"/>
      <c r="U1" s="15"/>
      <c r="V1" s="15"/>
      <c r="W1" s="15"/>
      <c r="X1" s="15"/>
      <c r="Y1" s="15"/>
      <c r="Z1" s="15"/>
      <c r="AA1" s="15"/>
      <c r="AB1" s="15"/>
      <c r="AC1" s="15"/>
      <c r="AD1" s="15"/>
      <c r="AE1" s="15"/>
      <c r="AF1" s="15"/>
      <c r="AG1" s="4"/>
      <c r="AH1" s="4"/>
      <c r="AI1" s="4"/>
      <c r="AJ1" s="4"/>
      <c r="AK1" s="4"/>
      <c r="AL1" s="4"/>
      <c r="AM1" s="4"/>
      <c r="AN1" s="4"/>
      <c r="AO1" s="4"/>
      <c r="AP1" s="4"/>
      <c r="AQ1" s="4"/>
    </row>
    <row r="2" spans="1:43" ht="38.25" customHeight="1" x14ac:dyDescent="0.25">
      <c r="A2" s="179"/>
      <c r="B2" s="180"/>
      <c r="C2" s="180"/>
      <c r="D2" s="180"/>
      <c r="E2" s="180"/>
      <c r="F2" s="181"/>
      <c r="G2" s="178" t="s">
        <v>0</v>
      </c>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c r="AN2" s="178"/>
      <c r="AO2" s="178"/>
      <c r="AP2" s="178"/>
      <c r="AQ2" s="178"/>
    </row>
    <row r="3" spans="1:43" ht="28.5" customHeight="1" x14ac:dyDescent="0.25">
      <c r="A3" s="182"/>
      <c r="B3" s="183"/>
      <c r="C3" s="183"/>
      <c r="D3" s="183"/>
      <c r="E3" s="183"/>
      <c r="F3" s="184"/>
      <c r="G3" s="178" t="s">
        <v>84</v>
      </c>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Q3" s="178"/>
    </row>
    <row r="4" spans="1:43" ht="43.5" customHeight="1" x14ac:dyDescent="0.25">
      <c r="A4" s="182"/>
      <c r="B4" s="183"/>
      <c r="C4" s="183"/>
      <c r="D4" s="183"/>
      <c r="E4" s="183"/>
      <c r="F4" s="184"/>
      <c r="G4" s="178" t="s">
        <v>1</v>
      </c>
      <c r="H4" s="178"/>
      <c r="I4" s="178" t="s">
        <v>91</v>
      </c>
      <c r="J4" s="178"/>
      <c r="K4" s="178"/>
      <c r="L4" s="178"/>
      <c r="M4" s="178"/>
      <c r="N4" s="178"/>
      <c r="O4" s="178"/>
      <c r="P4" s="178"/>
      <c r="Q4" s="178"/>
      <c r="R4" s="178"/>
      <c r="S4" s="178"/>
      <c r="T4" s="178"/>
      <c r="U4" s="178"/>
      <c r="V4" s="178"/>
      <c r="W4" s="178"/>
      <c r="X4" s="178"/>
      <c r="Y4" s="178"/>
      <c r="Z4" s="178"/>
      <c r="AA4" s="178"/>
      <c r="AB4" s="178"/>
      <c r="AC4" s="178"/>
      <c r="AD4" s="178"/>
      <c r="AE4" s="178"/>
      <c r="AF4" s="178"/>
      <c r="AG4" s="178"/>
      <c r="AH4" s="178"/>
      <c r="AI4" s="178"/>
      <c r="AJ4" s="178"/>
      <c r="AK4" s="178"/>
      <c r="AL4" s="178"/>
      <c r="AM4" s="178"/>
      <c r="AN4" s="178"/>
      <c r="AO4" s="178"/>
      <c r="AP4" s="178"/>
      <c r="AQ4" s="178"/>
    </row>
    <row r="5" spans="1:43" ht="49.5" customHeight="1" x14ac:dyDescent="0.25">
      <c r="A5" s="182"/>
      <c r="B5" s="183"/>
      <c r="C5" s="183"/>
      <c r="D5" s="183"/>
      <c r="E5" s="183"/>
      <c r="F5" s="184"/>
      <c r="G5" s="178" t="s">
        <v>3</v>
      </c>
      <c r="H5" s="178"/>
      <c r="I5" s="178" t="s">
        <v>83</v>
      </c>
      <c r="J5" s="178"/>
      <c r="K5" s="178"/>
      <c r="L5" s="178"/>
      <c r="M5" s="178"/>
      <c r="N5" s="178"/>
      <c r="O5" s="178"/>
      <c r="P5" s="178"/>
      <c r="Q5" s="178"/>
      <c r="R5" s="178"/>
      <c r="S5" s="178"/>
      <c r="T5" s="178"/>
      <c r="U5" s="178"/>
      <c r="V5" s="178"/>
      <c r="W5" s="178"/>
      <c r="X5" s="178"/>
      <c r="Y5" s="178"/>
      <c r="Z5" s="178"/>
      <c r="AA5" s="178"/>
      <c r="AB5" s="178"/>
      <c r="AC5" s="178"/>
      <c r="AD5" s="178"/>
      <c r="AE5" s="178"/>
      <c r="AF5" s="178"/>
      <c r="AG5" s="178"/>
      <c r="AH5" s="178"/>
      <c r="AI5" s="178"/>
      <c r="AJ5" s="178"/>
      <c r="AK5" s="178"/>
      <c r="AL5" s="178"/>
      <c r="AM5" s="178"/>
      <c r="AN5" s="178"/>
      <c r="AO5" s="178"/>
      <c r="AP5" s="178"/>
      <c r="AQ5" s="178"/>
    </row>
    <row r="6" spans="1:43" ht="15.75" x14ac:dyDescent="0.25">
      <c r="A6" s="32"/>
      <c r="B6" s="33"/>
      <c r="C6" s="33"/>
      <c r="D6" s="33"/>
      <c r="E6" s="33"/>
      <c r="F6" s="33"/>
      <c r="G6" s="33"/>
      <c r="H6" s="33"/>
      <c r="I6" s="34"/>
      <c r="J6" s="34"/>
      <c r="K6" s="34"/>
      <c r="L6" s="34"/>
      <c r="M6" s="34"/>
      <c r="N6" s="34"/>
      <c r="O6" s="34"/>
      <c r="P6" s="34"/>
      <c r="Q6" s="34"/>
      <c r="R6" s="34"/>
      <c r="S6" s="34"/>
      <c r="T6" s="34"/>
      <c r="U6" s="34"/>
      <c r="V6" s="34"/>
      <c r="W6" s="34"/>
      <c r="X6" s="34"/>
      <c r="Y6" s="34"/>
      <c r="Z6" s="34"/>
      <c r="AA6" s="34"/>
      <c r="AB6" s="34"/>
      <c r="AC6" s="34"/>
      <c r="AD6" s="34"/>
      <c r="AE6" s="34"/>
      <c r="AF6" s="34"/>
      <c r="AG6" s="33"/>
      <c r="AH6" s="33"/>
      <c r="AI6" s="33"/>
      <c r="AJ6" s="33"/>
      <c r="AK6" s="33"/>
      <c r="AL6" s="33"/>
      <c r="AM6" s="33"/>
      <c r="AN6" s="33"/>
      <c r="AO6" s="33"/>
      <c r="AP6" s="33"/>
      <c r="AQ6" s="35"/>
    </row>
    <row r="7" spans="1:43" ht="30" customHeight="1" x14ac:dyDescent="0.25">
      <c r="A7" s="187" t="s">
        <v>4</v>
      </c>
      <c r="B7" s="178"/>
      <c r="C7" s="178"/>
      <c r="D7" s="178"/>
      <c r="E7" s="178"/>
      <c r="F7" s="178"/>
      <c r="G7" s="178"/>
      <c r="H7" s="178"/>
      <c r="I7" s="178"/>
      <c r="J7" s="178"/>
      <c r="K7" s="178"/>
      <c r="L7" s="178"/>
      <c r="M7" s="178"/>
      <c r="N7" s="178"/>
      <c r="O7" s="178"/>
      <c r="P7" s="177" t="s">
        <v>94</v>
      </c>
      <c r="Q7" s="177"/>
      <c r="R7" s="177"/>
      <c r="S7" s="177"/>
      <c r="T7" s="177"/>
      <c r="U7" s="177"/>
      <c r="V7" s="177"/>
      <c r="W7" s="177"/>
      <c r="X7" s="177"/>
      <c r="Y7" s="177"/>
      <c r="Z7" s="177"/>
      <c r="AA7" s="177"/>
      <c r="AB7" s="177"/>
      <c r="AC7" s="177"/>
      <c r="AD7" s="177"/>
      <c r="AE7" s="177"/>
      <c r="AF7" s="177"/>
      <c r="AG7" s="177"/>
      <c r="AH7" s="177"/>
      <c r="AI7" s="177"/>
      <c r="AJ7" s="177"/>
      <c r="AK7" s="177"/>
      <c r="AL7" s="177"/>
      <c r="AM7" s="177"/>
      <c r="AN7" s="177"/>
      <c r="AO7" s="177"/>
      <c r="AP7" s="177"/>
      <c r="AQ7" s="177"/>
    </row>
    <row r="8" spans="1:43" ht="36" customHeight="1" thickBot="1" x14ac:dyDescent="0.3">
      <c r="A8" s="188" t="s">
        <v>2</v>
      </c>
      <c r="B8" s="189"/>
      <c r="C8" s="189" t="s">
        <v>2</v>
      </c>
      <c r="D8" s="189"/>
      <c r="E8" s="189"/>
      <c r="F8" s="189"/>
      <c r="G8" s="189"/>
      <c r="H8" s="189"/>
      <c r="I8" s="189"/>
      <c r="J8" s="189"/>
      <c r="K8" s="189"/>
      <c r="L8" s="189"/>
      <c r="M8" s="189"/>
      <c r="N8" s="189"/>
      <c r="O8" s="189"/>
      <c r="P8" s="177" t="s">
        <v>95</v>
      </c>
      <c r="Q8" s="177"/>
      <c r="R8" s="177"/>
      <c r="S8" s="177"/>
      <c r="T8" s="177"/>
      <c r="U8" s="177"/>
      <c r="V8" s="177"/>
      <c r="W8" s="177"/>
      <c r="X8" s="177"/>
      <c r="Y8" s="177"/>
      <c r="Z8" s="177"/>
      <c r="AA8" s="177"/>
      <c r="AB8" s="177"/>
      <c r="AC8" s="177"/>
      <c r="AD8" s="177"/>
      <c r="AE8" s="177"/>
      <c r="AF8" s="177"/>
      <c r="AG8" s="177"/>
      <c r="AH8" s="177"/>
      <c r="AI8" s="177"/>
      <c r="AJ8" s="177"/>
      <c r="AK8" s="177"/>
      <c r="AL8" s="177"/>
      <c r="AM8" s="177"/>
      <c r="AN8" s="177"/>
      <c r="AO8" s="177"/>
      <c r="AP8" s="177"/>
      <c r="AQ8" s="177"/>
    </row>
    <row r="9" spans="1:43" ht="36" customHeight="1" thickBot="1" x14ac:dyDescent="0.3">
      <c r="A9" s="29"/>
      <c r="B9" s="30"/>
      <c r="C9" s="30"/>
      <c r="D9" s="30"/>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3"/>
      <c r="AH9" s="33"/>
      <c r="AI9" s="33"/>
      <c r="AJ9" s="33"/>
      <c r="AK9" s="33"/>
      <c r="AL9" s="33"/>
      <c r="AM9" s="33"/>
      <c r="AN9" s="33"/>
      <c r="AO9" s="33"/>
      <c r="AP9" s="33"/>
      <c r="AQ9" s="35"/>
    </row>
    <row r="10" spans="1:43" s="2" customFormat="1" ht="39" customHeight="1" x14ac:dyDescent="0.25">
      <c r="A10" s="185" t="s">
        <v>55</v>
      </c>
      <c r="B10" s="186"/>
      <c r="C10" s="186" t="s">
        <v>58</v>
      </c>
      <c r="D10" s="186"/>
      <c r="E10" s="186" t="s">
        <v>60</v>
      </c>
      <c r="F10" s="186"/>
      <c r="G10" s="186"/>
      <c r="H10" s="186"/>
      <c r="I10" s="186"/>
      <c r="J10" s="186"/>
      <c r="K10" s="186"/>
      <c r="L10" s="186"/>
      <c r="M10" s="186"/>
      <c r="N10" s="186"/>
      <c r="O10" s="186"/>
      <c r="P10" s="186"/>
      <c r="Q10" s="186"/>
      <c r="R10" s="186"/>
      <c r="S10" s="186"/>
      <c r="T10" s="186"/>
      <c r="U10" s="186"/>
      <c r="V10" s="186"/>
      <c r="W10" s="186"/>
      <c r="X10" s="186"/>
      <c r="Y10" s="186"/>
      <c r="Z10" s="186"/>
      <c r="AA10" s="186"/>
      <c r="AB10" s="186"/>
      <c r="AC10" s="186"/>
      <c r="AD10" s="186"/>
      <c r="AE10" s="186"/>
      <c r="AF10" s="186"/>
      <c r="AG10" s="186"/>
      <c r="AH10" s="186"/>
      <c r="AI10" s="186"/>
      <c r="AJ10" s="186"/>
      <c r="AK10" s="186" t="s">
        <v>68</v>
      </c>
      <c r="AL10" s="186" t="s">
        <v>69</v>
      </c>
      <c r="AM10" s="190" t="s">
        <v>108</v>
      </c>
      <c r="AN10" s="190" t="s">
        <v>70</v>
      </c>
      <c r="AO10" s="190" t="s">
        <v>71</v>
      </c>
      <c r="AP10" s="190" t="s">
        <v>72</v>
      </c>
      <c r="AQ10" s="199" t="s">
        <v>73</v>
      </c>
    </row>
    <row r="11" spans="1:43" s="3" customFormat="1" ht="30.75" customHeight="1" x14ac:dyDescent="0.2">
      <c r="A11" s="197" t="s">
        <v>56</v>
      </c>
      <c r="B11" s="195" t="s">
        <v>57</v>
      </c>
      <c r="C11" s="195" t="s">
        <v>44</v>
      </c>
      <c r="D11" s="195" t="s">
        <v>59</v>
      </c>
      <c r="E11" s="195" t="s">
        <v>61</v>
      </c>
      <c r="F11" s="195" t="s">
        <v>62</v>
      </c>
      <c r="G11" s="195" t="s">
        <v>63</v>
      </c>
      <c r="H11" s="195" t="s">
        <v>64</v>
      </c>
      <c r="I11" s="195" t="s">
        <v>65</v>
      </c>
      <c r="J11" s="202" t="s">
        <v>66</v>
      </c>
      <c r="K11" s="203"/>
      <c r="L11" s="203"/>
      <c r="M11" s="203"/>
      <c r="N11" s="203"/>
      <c r="O11" s="203"/>
      <c r="P11" s="203"/>
      <c r="Q11" s="203"/>
      <c r="R11" s="203"/>
      <c r="S11" s="203"/>
      <c r="T11" s="203"/>
      <c r="U11" s="203"/>
      <c r="V11" s="203"/>
      <c r="W11" s="203"/>
      <c r="X11" s="203"/>
      <c r="Y11" s="203"/>
      <c r="Z11" s="203"/>
      <c r="AA11" s="203"/>
      <c r="AB11" s="203"/>
      <c r="AC11" s="203"/>
      <c r="AD11" s="203"/>
      <c r="AE11" s="203"/>
      <c r="AF11" s="204"/>
      <c r="AG11" s="194" t="s">
        <v>67</v>
      </c>
      <c r="AH11" s="194"/>
      <c r="AI11" s="194"/>
      <c r="AJ11" s="194"/>
      <c r="AK11" s="195"/>
      <c r="AL11" s="195"/>
      <c r="AM11" s="191"/>
      <c r="AN11" s="191"/>
      <c r="AO11" s="191"/>
      <c r="AP11" s="191"/>
      <c r="AQ11" s="200"/>
    </row>
    <row r="12" spans="1:43" s="3" customFormat="1" ht="34.5" customHeight="1" x14ac:dyDescent="0.2">
      <c r="A12" s="197"/>
      <c r="B12" s="195"/>
      <c r="C12" s="195"/>
      <c r="D12" s="195"/>
      <c r="E12" s="195"/>
      <c r="F12" s="195"/>
      <c r="G12" s="195"/>
      <c r="H12" s="195"/>
      <c r="I12" s="195"/>
      <c r="J12" s="193">
        <v>2016</v>
      </c>
      <c r="K12" s="193"/>
      <c r="L12" s="193"/>
      <c r="M12" s="193">
        <v>2017</v>
      </c>
      <c r="N12" s="193"/>
      <c r="O12" s="193"/>
      <c r="P12" s="193"/>
      <c r="Q12" s="193"/>
      <c r="R12" s="193">
        <v>2018</v>
      </c>
      <c r="S12" s="193"/>
      <c r="T12" s="193"/>
      <c r="U12" s="193"/>
      <c r="V12" s="193"/>
      <c r="W12" s="193">
        <v>2019</v>
      </c>
      <c r="X12" s="193"/>
      <c r="Y12" s="193"/>
      <c r="Z12" s="193"/>
      <c r="AA12" s="193"/>
      <c r="AB12" s="193">
        <v>2020</v>
      </c>
      <c r="AC12" s="193"/>
      <c r="AD12" s="193"/>
      <c r="AE12" s="193"/>
      <c r="AF12" s="193"/>
      <c r="AG12" s="195" t="s">
        <v>5</v>
      </c>
      <c r="AH12" s="195" t="s">
        <v>6</v>
      </c>
      <c r="AI12" s="195" t="s">
        <v>7</v>
      </c>
      <c r="AJ12" s="195" t="s">
        <v>8</v>
      </c>
      <c r="AK12" s="195"/>
      <c r="AL12" s="195"/>
      <c r="AM12" s="191"/>
      <c r="AN12" s="191"/>
      <c r="AO12" s="191"/>
      <c r="AP12" s="191"/>
      <c r="AQ12" s="200"/>
    </row>
    <row r="13" spans="1:43" s="3" customFormat="1" ht="44.25" customHeight="1" thickBot="1" x14ac:dyDescent="0.25">
      <c r="A13" s="198"/>
      <c r="B13" s="196"/>
      <c r="C13" s="196"/>
      <c r="D13" s="196"/>
      <c r="E13" s="196"/>
      <c r="F13" s="196"/>
      <c r="G13" s="196"/>
      <c r="H13" s="196"/>
      <c r="I13" s="196"/>
      <c r="J13" s="44" t="s">
        <v>7</v>
      </c>
      <c r="K13" s="44" t="s">
        <v>8</v>
      </c>
      <c r="L13" s="44" t="s">
        <v>31</v>
      </c>
      <c r="M13" s="44" t="s">
        <v>5</v>
      </c>
      <c r="N13" s="44" t="s">
        <v>6</v>
      </c>
      <c r="O13" s="44" t="s">
        <v>7</v>
      </c>
      <c r="P13" s="44" t="s">
        <v>8</v>
      </c>
      <c r="Q13" s="44" t="s">
        <v>31</v>
      </c>
      <c r="R13" s="44" t="s">
        <v>5</v>
      </c>
      <c r="S13" s="44" t="s">
        <v>6</v>
      </c>
      <c r="T13" s="44" t="s">
        <v>7</v>
      </c>
      <c r="U13" s="44" t="s">
        <v>8</v>
      </c>
      <c r="V13" s="44" t="s">
        <v>31</v>
      </c>
      <c r="W13" s="44" t="s">
        <v>5</v>
      </c>
      <c r="X13" s="44" t="s">
        <v>6</v>
      </c>
      <c r="Y13" s="44" t="s">
        <v>7</v>
      </c>
      <c r="Z13" s="44" t="s">
        <v>8</v>
      </c>
      <c r="AA13" s="44" t="s">
        <v>31</v>
      </c>
      <c r="AB13" s="44" t="s">
        <v>5</v>
      </c>
      <c r="AC13" s="44" t="s">
        <v>6</v>
      </c>
      <c r="AD13" s="44" t="s">
        <v>7</v>
      </c>
      <c r="AE13" s="44" t="s">
        <v>8</v>
      </c>
      <c r="AF13" s="44" t="s">
        <v>31</v>
      </c>
      <c r="AG13" s="196"/>
      <c r="AH13" s="196"/>
      <c r="AI13" s="196"/>
      <c r="AJ13" s="196"/>
      <c r="AK13" s="196"/>
      <c r="AL13" s="196"/>
      <c r="AM13" s="192"/>
      <c r="AN13" s="192"/>
      <c r="AO13" s="192"/>
      <c r="AP13" s="192"/>
      <c r="AQ13" s="201"/>
    </row>
    <row r="14" spans="1:43" s="3" customFormat="1" ht="409.6" customHeight="1" thickBot="1" x14ac:dyDescent="0.25">
      <c r="A14" s="105">
        <v>185</v>
      </c>
      <c r="B14" s="87" t="s">
        <v>110</v>
      </c>
      <c r="C14" s="105">
        <v>70</v>
      </c>
      <c r="D14" s="20" t="s">
        <v>111</v>
      </c>
      <c r="E14" s="105">
        <v>390</v>
      </c>
      <c r="F14" s="87" t="s">
        <v>112</v>
      </c>
      <c r="G14" s="21" t="s">
        <v>102</v>
      </c>
      <c r="H14" s="105" t="s">
        <v>113</v>
      </c>
      <c r="I14" s="113">
        <v>1</v>
      </c>
      <c r="J14" s="113">
        <v>0.04</v>
      </c>
      <c r="K14" s="113">
        <v>0.04</v>
      </c>
      <c r="L14" s="150">
        <v>0.04</v>
      </c>
      <c r="M14" s="149">
        <v>0.28000000000000003</v>
      </c>
      <c r="N14" s="149">
        <v>0.28000000000000003</v>
      </c>
      <c r="O14" s="149"/>
      <c r="P14" s="149"/>
      <c r="Q14" s="149"/>
      <c r="R14" s="149">
        <v>0.28000000000000003</v>
      </c>
      <c r="S14" s="113"/>
      <c r="T14" s="113"/>
      <c r="U14" s="115"/>
      <c r="V14" s="116"/>
      <c r="W14" s="113">
        <v>0.3</v>
      </c>
      <c r="X14" s="113"/>
      <c r="Y14" s="113"/>
      <c r="Z14" s="113"/>
      <c r="AA14" s="113"/>
      <c r="AB14" s="113">
        <v>0.1</v>
      </c>
      <c r="AC14" s="46"/>
      <c r="AD14" s="46"/>
      <c r="AE14" s="45"/>
      <c r="AF14" s="45"/>
      <c r="AG14" s="114">
        <v>7.0000000000000007E-2</v>
      </c>
      <c r="AH14" s="172">
        <v>0.106</v>
      </c>
      <c r="AI14" s="146"/>
      <c r="AJ14" s="114"/>
      <c r="AK14" s="42">
        <f>AG14/M14</f>
        <v>0.25</v>
      </c>
      <c r="AL14" s="42">
        <f>(AG14+L14)/I14</f>
        <v>0.11000000000000001</v>
      </c>
      <c r="AM14" s="151" t="s">
        <v>120</v>
      </c>
      <c r="AN14" s="152" t="s">
        <v>77</v>
      </c>
      <c r="AO14" s="152" t="s">
        <v>77</v>
      </c>
      <c r="AP14" s="153" t="s">
        <v>121</v>
      </c>
      <c r="AQ14" s="154" t="s">
        <v>122</v>
      </c>
    </row>
    <row r="15" spans="1:43" ht="66.75" customHeight="1" thickBot="1" x14ac:dyDescent="0.3">
      <c r="A15" s="174" t="s">
        <v>74</v>
      </c>
      <c r="B15" s="175"/>
      <c r="C15" s="175"/>
      <c r="D15" s="175"/>
      <c r="E15" s="175"/>
      <c r="F15" s="175"/>
      <c r="G15" s="175"/>
      <c r="H15" s="175"/>
      <c r="I15" s="175"/>
      <c r="J15" s="175"/>
      <c r="K15" s="175"/>
      <c r="L15" s="175"/>
      <c r="M15" s="175"/>
      <c r="N15" s="175"/>
      <c r="O15" s="175"/>
      <c r="P15" s="175"/>
      <c r="Q15" s="175"/>
      <c r="R15" s="175"/>
      <c r="S15" s="175"/>
      <c r="T15" s="175"/>
      <c r="U15" s="175"/>
      <c r="V15" s="175"/>
      <c r="W15" s="175"/>
      <c r="X15" s="175"/>
      <c r="Y15" s="175"/>
      <c r="Z15" s="175"/>
      <c r="AA15" s="175"/>
      <c r="AB15" s="175"/>
      <c r="AC15" s="175"/>
      <c r="AD15" s="175"/>
      <c r="AE15" s="175"/>
      <c r="AF15" s="175"/>
      <c r="AG15" s="175"/>
      <c r="AH15" s="175"/>
      <c r="AI15" s="175"/>
      <c r="AJ15" s="175"/>
      <c r="AK15" s="175"/>
      <c r="AL15" s="175"/>
      <c r="AM15" s="175"/>
      <c r="AN15" s="175"/>
      <c r="AO15" s="175"/>
      <c r="AP15" s="175"/>
      <c r="AQ15" s="176"/>
    </row>
  </sheetData>
  <mergeCells count="42">
    <mergeCell ref="AQ10:AQ13"/>
    <mergeCell ref="F11:F13"/>
    <mergeCell ref="G11:G13"/>
    <mergeCell ref="AI12:AI13"/>
    <mergeCell ref="AJ12:AJ13"/>
    <mergeCell ref="AK10:AK13"/>
    <mergeCell ref="AL10:AL13"/>
    <mergeCell ref="AN10:AN13"/>
    <mergeCell ref="R12:V12"/>
    <mergeCell ref="W12:AA12"/>
    <mergeCell ref="AM10:AM13"/>
    <mergeCell ref="E10:AJ10"/>
    <mergeCell ref="J11:AF11"/>
    <mergeCell ref="AG12:AG13"/>
    <mergeCell ref="AH12:AH13"/>
    <mergeCell ref="A11:A13"/>
    <mergeCell ref="B11:B13"/>
    <mergeCell ref="C11:C13"/>
    <mergeCell ref="D11:D13"/>
    <mergeCell ref="AP10:AP13"/>
    <mergeCell ref="AG11:AJ11"/>
    <mergeCell ref="J12:L12"/>
    <mergeCell ref="M12:Q12"/>
    <mergeCell ref="E11:E13"/>
    <mergeCell ref="H11:H13"/>
    <mergeCell ref="I11:I13"/>
    <mergeCell ref="A15:AQ15"/>
    <mergeCell ref="P8:AQ8"/>
    <mergeCell ref="G2:AQ2"/>
    <mergeCell ref="G3:AQ3"/>
    <mergeCell ref="I4:AQ4"/>
    <mergeCell ref="I5:AQ5"/>
    <mergeCell ref="P7:AQ7"/>
    <mergeCell ref="G4:H4"/>
    <mergeCell ref="G5:H5"/>
    <mergeCell ref="A2:F5"/>
    <mergeCell ref="A10:B10"/>
    <mergeCell ref="C10:D10"/>
    <mergeCell ref="A7:O7"/>
    <mergeCell ref="A8:O8"/>
    <mergeCell ref="AO10:AO13"/>
    <mergeCell ref="AB12:AF12"/>
  </mergeCells>
  <phoneticPr fontId="8" type="noConversion"/>
  <hyperlinks>
    <hyperlink ref="AQ14" r:id="rId1" display="http://www.ambientebogota.gov.co/web/transparencia/inicio"/>
  </hyperlinks>
  <printOptions horizontalCentered="1" verticalCentered="1"/>
  <pageMargins left="0" right="0" top="0.55118110236220474" bottom="0" header="0.31496062992125984" footer="0.31496062992125984"/>
  <pageSetup scale="17" fitToWidth="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61"/>
  <sheetViews>
    <sheetView view="pageBreakPreview" topLeftCell="A7" zoomScale="60" zoomScaleNormal="60" workbookViewId="0">
      <selection activeCell="H35" sqref="H35"/>
    </sheetView>
  </sheetViews>
  <sheetFormatPr baseColWidth="10" defaultColWidth="11.42578125" defaultRowHeight="15.75" x14ac:dyDescent="0.25"/>
  <cols>
    <col min="1" max="1" width="19.5703125" style="1" customWidth="1"/>
    <col min="2" max="2" width="7.28515625" style="1" customWidth="1"/>
    <col min="3" max="3" width="43.7109375" style="1" customWidth="1"/>
    <col min="4" max="4" width="18.42578125" style="1" customWidth="1"/>
    <col min="5" max="5" width="13.28515625" style="6" customWidth="1"/>
    <col min="6" max="6" width="11.85546875" style="6" customWidth="1"/>
    <col min="7" max="7" width="13.85546875" style="22" customWidth="1"/>
    <col min="8" max="8" width="17.7109375" style="7" customWidth="1"/>
    <col min="9" max="9" width="15.28515625" style="7" customWidth="1"/>
    <col min="10" max="10" width="18.140625" style="7" customWidth="1"/>
    <col min="11" max="11" width="18.28515625" style="7" customWidth="1"/>
    <col min="12" max="15" width="16.85546875" style="7" customWidth="1"/>
    <col min="16" max="16" width="18.28515625" style="7" customWidth="1"/>
    <col min="17" max="17" width="16" style="7" customWidth="1"/>
    <col min="18" max="18" width="18.28515625" style="7" customWidth="1"/>
    <col min="19" max="19" width="17.140625" style="7" customWidth="1"/>
    <col min="20" max="20" width="15.5703125" style="7" customWidth="1"/>
    <col min="21" max="21" width="15.28515625" style="7" customWidth="1"/>
    <col min="22" max="24" width="16.140625" style="7" customWidth="1"/>
    <col min="25" max="25" width="16.28515625" style="7" customWidth="1"/>
    <col min="26" max="26" width="18.28515625" style="7" customWidth="1"/>
    <col min="27" max="30" width="16.28515625" style="7" customWidth="1"/>
    <col min="31" max="31" width="18.28515625" style="7" customWidth="1"/>
    <col min="32" max="32" width="19" style="1" customWidth="1"/>
    <col min="33" max="33" width="23.28515625" style="1" customWidth="1"/>
    <col min="34" max="34" width="18.28515625" style="16" customWidth="1"/>
    <col min="35" max="35" width="19.140625" style="16" customWidth="1"/>
    <col min="36" max="36" width="13.42578125" style="1" customWidth="1"/>
    <col min="37" max="37" width="13.7109375" style="1" customWidth="1"/>
    <col min="38" max="38" width="93.42578125" style="1" customWidth="1"/>
    <col min="39" max="39" width="41.5703125" style="1" customWidth="1"/>
    <col min="40" max="40" width="33.7109375" style="1" customWidth="1"/>
    <col min="41" max="41" width="32.85546875" style="1" customWidth="1"/>
    <col min="42" max="42" width="22.42578125" style="1" customWidth="1"/>
    <col min="43" max="16384" width="11.42578125" style="1"/>
  </cols>
  <sheetData>
    <row r="1" spans="1:42" ht="38.25" customHeight="1" x14ac:dyDescent="0.25">
      <c r="A1" s="259"/>
      <c r="B1" s="260"/>
      <c r="C1" s="260"/>
      <c r="D1" s="260"/>
      <c r="E1" s="260"/>
      <c r="F1" s="178" t="s">
        <v>0</v>
      </c>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c r="AK1" s="178"/>
      <c r="AL1" s="178"/>
      <c r="AM1" s="178"/>
      <c r="AN1" s="178"/>
      <c r="AO1" s="178"/>
      <c r="AP1" s="178"/>
    </row>
    <row r="2" spans="1:42" ht="30.75" customHeight="1" x14ac:dyDescent="0.25">
      <c r="A2" s="261"/>
      <c r="B2" s="262"/>
      <c r="C2" s="262"/>
      <c r="D2" s="262"/>
      <c r="E2" s="262"/>
      <c r="F2" s="178" t="s">
        <v>75</v>
      </c>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c r="AN2" s="178"/>
      <c r="AO2" s="178"/>
      <c r="AP2" s="178"/>
    </row>
    <row r="3" spans="1:42" ht="35.450000000000003" customHeight="1" x14ac:dyDescent="0.25">
      <c r="A3" s="261"/>
      <c r="B3" s="262"/>
      <c r="C3" s="262"/>
      <c r="D3" s="262"/>
      <c r="E3" s="262"/>
      <c r="F3" s="178" t="s">
        <v>1</v>
      </c>
      <c r="G3" s="178"/>
      <c r="H3" s="178"/>
      <c r="I3" s="178"/>
      <c r="J3" s="178"/>
      <c r="K3" s="178"/>
      <c r="L3" s="178"/>
      <c r="M3" s="178"/>
      <c r="N3" s="178"/>
      <c r="O3" s="178" t="s">
        <v>78</v>
      </c>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row>
    <row r="4" spans="1:42" ht="34.9" customHeight="1" thickBot="1" x14ac:dyDescent="0.3">
      <c r="A4" s="263"/>
      <c r="B4" s="264"/>
      <c r="C4" s="264"/>
      <c r="D4" s="264"/>
      <c r="E4" s="264"/>
      <c r="F4" s="178" t="s">
        <v>3</v>
      </c>
      <c r="G4" s="178"/>
      <c r="H4" s="178"/>
      <c r="I4" s="178"/>
      <c r="J4" s="178"/>
      <c r="K4" s="178"/>
      <c r="L4" s="178"/>
      <c r="M4" s="178"/>
      <c r="N4" s="178"/>
      <c r="O4" s="178" t="s">
        <v>90</v>
      </c>
      <c r="P4" s="178"/>
      <c r="Q4" s="178"/>
      <c r="R4" s="178"/>
      <c r="S4" s="178"/>
      <c r="T4" s="178"/>
      <c r="U4" s="178"/>
      <c r="V4" s="178"/>
      <c r="W4" s="178"/>
      <c r="X4" s="178"/>
      <c r="Y4" s="178"/>
      <c r="Z4" s="178"/>
      <c r="AA4" s="178"/>
      <c r="AB4" s="178"/>
      <c r="AC4" s="178"/>
      <c r="AD4" s="178"/>
      <c r="AE4" s="178"/>
      <c r="AF4" s="178"/>
      <c r="AG4" s="178"/>
      <c r="AH4" s="178"/>
      <c r="AI4" s="178"/>
      <c r="AJ4" s="178"/>
      <c r="AK4" s="178"/>
      <c r="AL4" s="178"/>
      <c r="AM4" s="178"/>
      <c r="AN4" s="178"/>
      <c r="AO4" s="178"/>
      <c r="AP4" s="178"/>
    </row>
    <row r="5" spans="1:42" ht="14.25" customHeight="1" thickBot="1" x14ac:dyDescent="0.3">
      <c r="AI5" s="23"/>
    </row>
    <row r="6" spans="1:42" s="28" customFormat="1" ht="32.450000000000003" customHeight="1" x14ac:dyDescent="0.25">
      <c r="A6" s="197" t="s">
        <v>33</v>
      </c>
      <c r="B6" s="195" t="s">
        <v>43</v>
      </c>
      <c r="C6" s="195"/>
      <c r="D6" s="195"/>
      <c r="E6" s="195" t="s">
        <v>47</v>
      </c>
      <c r="F6" s="186" t="s">
        <v>96</v>
      </c>
      <c r="G6" s="195" t="s">
        <v>48</v>
      </c>
      <c r="H6" s="195" t="s">
        <v>49</v>
      </c>
      <c r="I6" s="202" t="s">
        <v>50</v>
      </c>
      <c r="J6" s="203"/>
      <c r="K6" s="203"/>
      <c r="L6" s="203"/>
      <c r="M6" s="203"/>
      <c r="N6" s="203"/>
      <c r="O6" s="203"/>
      <c r="P6" s="203"/>
      <c r="Q6" s="203"/>
      <c r="R6" s="203"/>
      <c r="S6" s="203"/>
      <c r="T6" s="203"/>
      <c r="U6" s="203"/>
      <c r="V6" s="203"/>
      <c r="W6" s="203"/>
      <c r="X6" s="203"/>
      <c r="Y6" s="203"/>
      <c r="Z6" s="203"/>
      <c r="AA6" s="203"/>
      <c r="AB6" s="203"/>
      <c r="AC6" s="203"/>
      <c r="AD6" s="203"/>
      <c r="AE6" s="204"/>
      <c r="AF6" s="195" t="s">
        <v>51</v>
      </c>
      <c r="AG6" s="195"/>
      <c r="AH6" s="195"/>
      <c r="AI6" s="195"/>
      <c r="AJ6" s="195" t="s">
        <v>53</v>
      </c>
      <c r="AK6" s="195" t="s">
        <v>54</v>
      </c>
      <c r="AL6" s="223" t="s">
        <v>109</v>
      </c>
      <c r="AM6" s="223" t="s">
        <v>104</v>
      </c>
      <c r="AN6" s="223" t="s">
        <v>105</v>
      </c>
      <c r="AO6" s="223" t="s">
        <v>106</v>
      </c>
      <c r="AP6" s="223" t="s">
        <v>107</v>
      </c>
    </row>
    <row r="7" spans="1:42" s="28" customFormat="1" ht="27" customHeight="1" x14ac:dyDescent="0.25">
      <c r="A7" s="197"/>
      <c r="B7" s="195"/>
      <c r="C7" s="195"/>
      <c r="D7" s="195"/>
      <c r="E7" s="195"/>
      <c r="F7" s="195"/>
      <c r="G7" s="195"/>
      <c r="H7" s="195"/>
      <c r="I7" s="193">
        <v>2016</v>
      </c>
      <c r="J7" s="193"/>
      <c r="K7" s="193"/>
      <c r="L7" s="193">
        <v>2017</v>
      </c>
      <c r="M7" s="193"/>
      <c r="N7" s="193"/>
      <c r="O7" s="193"/>
      <c r="P7" s="193"/>
      <c r="Q7" s="193">
        <v>2018</v>
      </c>
      <c r="R7" s="193"/>
      <c r="S7" s="193"/>
      <c r="T7" s="193"/>
      <c r="U7" s="193"/>
      <c r="V7" s="202">
        <v>2019</v>
      </c>
      <c r="W7" s="203"/>
      <c r="X7" s="203"/>
      <c r="Y7" s="203"/>
      <c r="Z7" s="204"/>
      <c r="AA7" s="202">
        <v>2020</v>
      </c>
      <c r="AB7" s="203"/>
      <c r="AC7" s="203"/>
      <c r="AD7" s="203"/>
      <c r="AE7" s="204"/>
      <c r="AF7" s="193" t="s">
        <v>52</v>
      </c>
      <c r="AG7" s="193"/>
      <c r="AH7" s="193"/>
      <c r="AI7" s="193"/>
      <c r="AJ7" s="195"/>
      <c r="AK7" s="195"/>
      <c r="AL7" s="224"/>
      <c r="AM7" s="224"/>
      <c r="AN7" s="224"/>
      <c r="AO7" s="224"/>
      <c r="AP7" s="224"/>
    </row>
    <row r="8" spans="1:42" s="28" customFormat="1" ht="28.5" customHeight="1" thickBot="1" x14ac:dyDescent="0.3">
      <c r="A8" s="226"/>
      <c r="B8" s="106" t="s">
        <v>44</v>
      </c>
      <c r="C8" s="106" t="s">
        <v>45</v>
      </c>
      <c r="D8" s="118" t="s">
        <v>46</v>
      </c>
      <c r="E8" s="227"/>
      <c r="F8" s="227"/>
      <c r="G8" s="227"/>
      <c r="H8" s="228"/>
      <c r="I8" s="106" t="s">
        <v>7</v>
      </c>
      <c r="J8" s="106" t="s">
        <v>8</v>
      </c>
      <c r="K8" s="106" t="s">
        <v>31</v>
      </c>
      <c r="L8" s="106" t="s">
        <v>5</v>
      </c>
      <c r="M8" s="106" t="s">
        <v>6</v>
      </c>
      <c r="N8" s="106" t="s">
        <v>7</v>
      </c>
      <c r="O8" s="106" t="s">
        <v>8</v>
      </c>
      <c r="P8" s="106" t="s">
        <v>31</v>
      </c>
      <c r="Q8" s="106" t="s">
        <v>5</v>
      </c>
      <c r="R8" s="106" t="s">
        <v>6</v>
      </c>
      <c r="S8" s="106" t="s">
        <v>7</v>
      </c>
      <c r="T8" s="106" t="s">
        <v>8</v>
      </c>
      <c r="U8" s="106" t="s">
        <v>31</v>
      </c>
      <c r="V8" s="106" t="s">
        <v>5</v>
      </c>
      <c r="W8" s="106" t="s">
        <v>6</v>
      </c>
      <c r="X8" s="106" t="s">
        <v>7</v>
      </c>
      <c r="Y8" s="106" t="s">
        <v>8</v>
      </c>
      <c r="Z8" s="106" t="s">
        <v>31</v>
      </c>
      <c r="AA8" s="106" t="s">
        <v>5</v>
      </c>
      <c r="AB8" s="106" t="s">
        <v>6</v>
      </c>
      <c r="AC8" s="106" t="s">
        <v>7</v>
      </c>
      <c r="AD8" s="106" t="s">
        <v>8</v>
      </c>
      <c r="AE8" s="106" t="s">
        <v>31</v>
      </c>
      <c r="AF8" s="106" t="s">
        <v>5</v>
      </c>
      <c r="AG8" s="106" t="s">
        <v>6</v>
      </c>
      <c r="AH8" s="106" t="s">
        <v>7</v>
      </c>
      <c r="AI8" s="106" t="s">
        <v>8</v>
      </c>
      <c r="AJ8" s="227"/>
      <c r="AK8" s="227"/>
      <c r="AL8" s="225"/>
      <c r="AM8" s="225"/>
      <c r="AN8" s="225"/>
      <c r="AO8" s="225"/>
      <c r="AP8" s="225"/>
    </row>
    <row r="9" spans="1:42" s="5" customFormat="1" ht="117.75" customHeight="1" thickBot="1" x14ac:dyDescent="0.3">
      <c r="A9" s="256" t="s">
        <v>85</v>
      </c>
      <c r="B9" s="229">
        <v>1</v>
      </c>
      <c r="C9" s="232" t="s">
        <v>97</v>
      </c>
      <c r="D9" s="254" t="s">
        <v>82</v>
      </c>
      <c r="E9" s="252" t="s">
        <v>101</v>
      </c>
      <c r="F9" s="251" t="s">
        <v>77</v>
      </c>
      <c r="G9" s="38" t="s">
        <v>9</v>
      </c>
      <c r="H9" s="88">
        <v>0.3</v>
      </c>
      <c r="I9" s="88">
        <v>0.04</v>
      </c>
      <c r="J9" s="88">
        <v>0.04</v>
      </c>
      <c r="K9" s="147">
        <v>0.04</v>
      </c>
      <c r="L9" s="88">
        <v>0.08</v>
      </c>
      <c r="M9" s="88">
        <v>0.08</v>
      </c>
      <c r="N9" s="88"/>
      <c r="O9" s="88"/>
      <c r="P9" s="100"/>
      <c r="Q9" s="88">
        <v>0.1</v>
      </c>
      <c r="R9" s="88"/>
      <c r="S9" s="88"/>
      <c r="T9" s="109"/>
      <c r="U9" s="110"/>
      <c r="V9" s="88">
        <v>0.06</v>
      </c>
      <c r="W9" s="88"/>
      <c r="X9" s="88"/>
      <c r="Y9" s="88"/>
      <c r="Z9" s="88"/>
      <c r="AA9" s="132">
        <v>0.02</v>
      </c>
      <c r="AB9" s="111"/>
      <c r="AC9" s="111"/>
      <c r="AD9" s="111"/>
      <c r="AE9" s="112"/>
      <c r="AF9" s="155">
        <v>0.02</v>
      </c>
      <c r="AG9" s="173">
        <v>4.3999999999999997E-2</v>
      </c>
      <c r="AH9" s="135"/>
      <c r="AI9" s="147"/>
      <c r="AJ9" s="121">
        <f>AG9/M9</f>
        <v>0.54999999999999993</v>
      </c>
      <c r="AK9" s="122">
        <f>(AG9+K9)/H9</f>
        <v>0.27999999999999997</v>
      </c>
      <c r="AL9" s="216" t="s">
        <v>123</v>
      </c>
      <c r="AM9" s="213" t="s">
        <v>124</v>
      </c>
      <c r="AN9" s="213" t="s">
        <v>125</v>
      </c>
      <c r="AO9" s="219" t="s">
        <v>126</v>
      </c>
      <c r="AP9" s="219" t="s">
        <v>127</v>
      </c>
    </row>
    <row r="10" spans="1:42" s="5" customFormat="1" ht="93" customHeight="1" x14ac:dyDescent="0.25">
      <c r="A10" s="256"/>
      <c r="B10" s="230"/>
      <c r="C10" s="233"/>
      <c r="D10" s="254"/>
      <c r="E10" s="252"/>
      <c r="F10" s="252"/>
      <c r="G10" s="36" t="s">
        <v>10</v>
      </c>
      <c r="H10" s="56">
        <f>+M10+Q10+V10+AA10+J10</f>
        <v>6193628789</v>
      </c>
      <c r="I10" s="97">
        <v>1215000000</v>
      </c>
      <c r="J10" s="97">
        <v>1017857121</v>
      </c>
      <c r="K10" s="119">
        <v>971913980</v>
      </c>
      <c r="L10" s="98">
        <v>1325800000</v>
      </c>
      <c r="M10" s="97">
        <v>1425771668</v>
      </c>
      <c r="N10" s="97"/>
      <c r="O10" s="97"/>
      <c r="P10" s="97"/>
      <c r="Q10" s="97">
        <v>1350000000</v>
      </c>
      <c r="R10" s="97"/>
      <c r="S10" s="98"/>
      <c r="T10" s="83"/>
      <c r="U10" s="99"/>
      <c r="V10" s="97">
        <v>1200000000</v>
      </c>
      <c r="W10" s="97"/>
      <c r="X10" s="97"/>
      <c r="Y10" s="97"/>
      <c r="Z10" s="97"/>
      <c r="AA10" s="97">
        <v>1200000000</v>
      </c>
      <c r="AB10" s="56"/>
      <c r="AC10" s="56"/>
      <c r="AD10" s="56"/>
      <c r="AE10" s="56"/>
      <c r="AF10" s="72">
        <v>391038500</v>
      </c>
      <c r="AG10" s="72">
        <v>544860500</v>
      </c>
      <c r="AH10" s="131"/>
      <c r="AI10" s="119"/>
      <c r="AJ10" s="121">
        <f>AG10/M10</f>
        <v>0.38215130250435025</v>
      </c>
      <c r="AK10" s="122">
        <f>(AG10+K10)/H10</f>
        <v>0.24489270049471154</v>
      </c>
      <c r="AL10" s="217"/>
      <c r="AM10" s="213"/>
      <c r="AN10" s="213"/>
      <c r="AO10" s="220"/>
      <c r="AP10" s="220"/>
    </row>
    <row r="11" spans="1:42" s="5" customFormat="1" ht="178.5" customHeight="1" x14ac:dyDescent="0.25">
      <c r="A11" s="256"/>
      <c r="B11" s="230"/>
      <c r="C11" s="233"/>
      <c r="D11" s="254"/>
      <c r="E11" s="252"/>
      <c r="F11" s="252"/>
      <c r="G11" s="36" t="s">
        <v>11</v>
      </c>
      <c r="H11" s="59"/>
      <c r="I11" s="65"/>
      <c r="J11" s="65"/>
      <c r="K11" s="120"/>
      <c r="L11" s="59">
        <v>0</v>
      </c>
      <c r="M11" s="59">
        <v>0</v>
      </c>
      <c r="N11" s="59"/>
      <c r="O11" s="59"/>
      <c r="P11" s="58"/>
      <c r="Q11" s="59"/>
      <c r="R11" s="59"/>
      <c r="S11" s="59"/>
      <c r="T11" s="80"/>
      <c r="U11" s="90"/>
      <c r="V11" s="59"/>
      <c r="W11" s="59"/>
      <c r="X11" s="59"/>
      <c r="Y11" s="59"/>
      <c r="Z11" s="59"/>
      <c r="AA11" s="59"/>
      <c r="AB11" s="59"/>
      <c r="AC11" s="59"/>
      <c r="AD11" s="59"/>
      <c r="AE11" s="59"/>
      <c r="AF11" s="91"/>
      <c r="AG11" s="91"/>
      <c r="AH11" s="91"/>
      <c r="AI11" s="120"/>
      <c r="AJ11" s="125"/>
      <c r="AK11" s="126"/>
      <c r="AL11" s="217"/>
      <c r="AM11" s="213"/>
      <c r="AN11" s="213"/>
      <c r="AO11" s="220"/>
      <c r="AP11" s="220"/>
    </row>
    <row r="12" spans="1:42" s="5" customFormat="1" ht="93" customHeight="1" x14ac:dyDescent="0.25">
      <c r="A12" s="256"/>
      <c r="B12" s="230"/>
      <c r="C12" s="233"/>
      <c r="D12" s="254"/>
      <c r="E12" s="252"/>
      <c r="F12" s="252"/>
      <c r="G12" s="36" t="s">
        <v>12</v>
      </c>
      <c r="H12" s="59"/>
      <c r="I12" s="65"/>
      <c r="J12" s="65"/>
      <c r="K12" s="120"/>
      <c r="L12" s="62">
        <v>625903419</v>
      </c>
      <c r="M12" s="62">
        <v>625903419</v>
      </c>
      <c r="N12" s="59"/>
      <c r="O12" s="59"/>
      <c r="P12" s="59"/>
      <c r="Q12" s="56"/>
      <c r="R12" s="56"/>
      <c r="S12" s="77"/>
      <c r="T12" s="92"/>
      <c r="U12" s="86"/>
      <c r="V12" s="86"/>
      <c r="W12" s="59"/>
      <c r="X12" s="59"/>
      <c r="Y12" s="59"/>
      <c r="Z12" s="59"/>
      <c r="AA12" s="59"/>
      <c r="AB12" s="59"/>
      <c r="AC12" s="59"/>
      <c r="AD12" s="59"/>
      <c r="AE12" s="59"/>
      <c r="AF12" s="72">
        <v>139387372</v>
      </c>
      <c r="AG12" s="72">
        <v>295956830</v>
      </c>
      <c r="AH12" s="91"/>
      <c r="AI12" s="120"/>
      <c r="AJ12" s="127"/>
      <c r="AK12" s="126"/>
      <c r="AL12" s="217"/>
      <c r="AM12" s="213"/>
      <c r="AN12" s="213"/>
      <c r="AO12" s="220"/>
      <c r="AP12" s="220"/>
    </row>
    <row r="13" spans="1:42" s="5" customFormat="1" ht="147.75" customHeight="1" x14ac:dyDescent="0.25">
      <c r="A13" s="256"/>
      <c r="B13" s="230"/>
      <c r="C13" s="233"/>
      <c r="D13" s="254"/>
      <c r="E13" s="252"/>
      <c r="F13" s="252"/>
      <c r="G13" s="36" t="s">
        <v>13</v>
      </c>
      <c r="H13" s="88">
        <f t="shared" ref="H13:AA13" si="0">+H9+H11</f>
        <v>0.3</v>
      </c>
      <c r="I13" s="88">
        <f t="shared" si="0"/>
        <v>0.04</v>
      </c>
      <c r="J13" s="88">
        <f t="shared" ref="J13:K14" si="1">+J9+J11</f>
        <v>0.04</v>
      </c>
      <c r="K13" s="134">
        <f t="shared" si="1"/>
        <v>0.04</v>
      </c>
      <c r="L13" s="50">
        <v>0.08</v>
      </c>
      <c r="M13" s="50">
        <v>0.08</v>
      </c>
      <c r="N13" s="50">
        <f t="shared" si="0"/>
        <v>0</v>
      </c>
      <c r="O13" s="50">
        <f t="shared" si="0"/>
        <v>0</v>
      </c>
      <c r="P13" s="93">
        <f t="shared" si="0"/>
        <v>0</v>
      </c>
      <c r="Q13" s="50">
        <f t="shared" si="0"/>
        <v>0.1</v>
      </c>
      <c r="R13" s="50">
        <f t="shared" si="0"/>
        <v>0</v>
      </c>
      <c r="S13" s="50">
        <f t="shared" si="0"/>
        <v>0</v>
      </c>
      <c r="T13" s="85">
        <f t="shared" si="0"/>
        <v>0</v>
      </c>
      <c r="U13" s="94">
        <f t="shared" si="0"/>
        <v>0</v>
      </c>
      <c r="V13" s="50">
        <f t="shared" si="0"/>
        <v>0.06</v>
      </c>
      <c r="W13" s="50"/>
      <c r="X13" s="50"/>
      <c r="Y13" s="50"/>
      <c r="Z13" s="50"/>
      <c r="AA13" s="50">
        <f t="shared" si="0"/>
        <v>0.02</v>
      </c>
      <c r="AB13" s="50">
        <f t="shared" ref="AB13:AE13" si="2">+AB9+AB11</f>
        <v>0</v>
      </c>
      <c r="AC13" s="50">
        <f t="shared" si="2"/>
        <v>0</v>
      </c>
      <c r="AD13" s="50">
        <f t="shared" si="2"/>
        <v>0</v>
      </c>
      <c r="AE13" s="50">
        <f t="shared" si="2"/>
        <v>0</v>
      </c>
      <c r="AF13" s="50">
        <v>0.02</v>
      </c>
      <c r="AG13" s="50">
        <f t="shared" ref="AG13:AG14" si="3">+AG9+AG11</f>
        <v>4.3999999999999997E-2</v>
      </c>
      <c r="AH13" s="134"/>
      <c r="AI13" s="134"/>
      <c r="AJ13" s="123"/>
      <c r="AK13" s="124"/>
      <c r="AL13" s="217"/>
      <c r="AM13" s="213"/>
      <c r="AN13" s="213"/>
      <c r="AO13" s="220"/>
      <c r="AP13" s="220"/>
    </row>
    <row r="14" spans="1:42" s="5" customFormat="1" ht="93" customHeight="1" thickBot="1" x14ac:dyDescent="0.3">
      <c r="A14" s="257"/>
      <c r="B14" s="231"/>
      <c r="C14" s="234"/>
      <c r="D14" s="254"/>
      <c r="E14" s="252"/>
      <c r="F14" s="252"/>
      <c r="G14" s="37" t="s">
        <v>14</v>
      </c>
      <c r="H14" s="60">
        <f>+H10+H12</f>
        <v>6193628789</v>
      </c>
      <c r="I14" s="70">
        <f>+I10+I12</f>
        <v>1215000000</v>
      </c>
      <c r="J14" s="70">
        <f>+J10+J12</f>
        <v>1017857121</v>
      </c>
      <c r="K14" s="130">
        <f t="shared" si="1"/>
        <v>971913980</v>
      </c>
      <c r="L14" s="148">
        <v>1951703419</v>
      </c>
      <c r="M14" s="70">
        <v>2051675087</v>
      </c>
      <c r="N14" s="70">
        <f t="shared" ref="N14:AA14" si="4">+N10+N12</f>
        <v>0</v>
      </c>
      <c r="O14" s="70">
        <f t="shared" si="4"/>
        <v>0</v>
      </c>
      <c r="P14" s="70">
        <f t="shared" si="4"/>
        <v>0</v>
      </c>
      <c r="Q14" s="70">
        <f t="shared" si="4"/>
        <v>1350000000</v>
      </c>
      <c r="R14" s="70">
        <f t="shared" si="4"/>
        <v>0</v>
      </c>
      <c r="S14" s="70">
        <f t="shared" si="4"/>
        <v>0</v>
      </c>
      <c r="T14" s="70">
        <f t="shared" si="4"/>
        <v>0</v>
      </c>
      <c r="U14" s="70">
        <f t="shared" si="4"/>
        <v>0</v>
      </c>
      <c r="V14" s="70">
        <f t="shared" si="4"/>
        <v>1200000000</v>
      </c>
      <c r="W14" s="70"/>
      <c r="X14" s="70"/>
      <c r="Y14" s="70"/>
      <c r="Z14" s="70"/>
      <c r="AA14" s="70">
        <f t="shared" si="4"/>
        <v>1200000000</v>
      </c>
      <c r="AB14" s="70">
        <f t="shared" ref="AB14:AE14" si="5">+AB10+AB12</f>
        <v>0</v>
      </c>
      <c r="AC14" s="70">
        <f t="shared" si="5"/>
        <v>0</v>
      </c>
      <c r="AD14" s="70">
        <f t="shared" si="5"/>
        <v>0</v>
      </c>
      <c r="AE14" s="70">
        <f t="shared" si="5"/>
        <v>0</v>
      </c>
      <c r="AF14" s="70">
        <v>530425872</v>
      </c>
      <c r="AG14" s="70">
        <f t="shared" si="3"/>
        <v>840817330</v>
      </c>
      <c r="AH14" s="130"/>
      <c r="AI14" s="130"/>
      <c r="AJ14" s="128"/>
      <c r="AK14" s="129"/>
      <c r="AL14" s="218"/>
      <c r="AM14" s="213"/>
      <c r="AN14" s="213"/>
      <c r="AO14" s="221"/>
      <c r="AP14" s="221"/>
    </row>
    <row r="15" spans="1:42" s="5" customFormat="1" ht="53.45" customHeight="1" x14ac:dyDescent="0.25">
      <c r="A15" s="258" t="s">
        <v>86</v>
      </c>
      <c r="B15" s="235">
        <v>2</v>
      </c>
      <c r="C15" s="238" t="s">
        <v>98</v>
      </c>
      <c r="D15" s="254" t="s">
        <v>82</v>
      </c>
      <c r="E15" s="252"/>
      <c r="F15" s="252"/>
      <c r="G15" s="38" t="s">
        <v>9</v>
      </c>
      <c r="H15" s="88">
        <v>0.5</v>
      </c>
      <c r="I15" s="136">
        <v>0.09</v>
      </c>
      <c r="J15" s="136">
        <v>0.09</v>
      </c>
      <c r="K15" s="88">
        <v>0.09</v>
      </c>
      <c r="L15" s="88">
        <v>0.14000000000000001</v>
      </c>
      <c r="M15" s="88">
        <v>0.14000000000000001</v>
      </c>
      <c r="N15" s="88">
        <f t="shared" ref="N15:U15" si="6">+N11+N13</f>
        <v>0</v>
      </c>
      <c r="O15" s="88">
        <f t="shared" si="6"/>
        <v>0</v>
      </c>
      <c r="P15" s="100">
        <f t="shared" si="6"/>
        <v>0</v>
      </c>
      <c r="Q15" s="88">
        <v>0.28000000000000003</v>
      </c>
      <c r="R15" s="88">
        <f t="shared" si="6"/>
        <v>0</v>
      </c>
      <c r="S15" s="88">
        <f t="shared" si="6"/>
        <v>0</v>
      </c>
      <c r="T15" s="101">
        <f t="shared" si="6"/>
        <v>0</v>
      </c>
      <c r="U15" s="102">
        <f t="shared" si="6"/>
        <v>0</v>
      </c>
      <c r="V15" s="88">
        <v>0.42</v>
      </c>
      <c r="W15" s="88"/>
      <c r="X15" s="88"/>
      <c r="Y15" s="88"/>
      <c r="Z15" s="88"/>
      <c r="AA15" s="88">
        <v>0.5</v>
      </c>
      <c r="AB15" s="88"/>
      <c r="AC15" s="88"/>
      <c r="AD15" s="88"/>
      <c r="AE15" s="88"/>
      <c r="AF15" s="88">
        <v>4.2000000000000003E-2</v>
      </c>
      <c r="AG15" s="88">
        <v>8.4000000000000005E-2</v>
      </c>
      <c r="AH15" s="136"/>
      <c r="AI15" s="88"/>
      <c r="AJ15" s="121">
        <f>AG15/M15</f>
        <v>0.6</v>
      </c>
      <c r="AK15" s="122">
        <f>(AG15+K15)/H15</f>
        <v>0.34799999999999998</v>
      </c>
      <c r="AL15" s="216">
        <f>AF23</f>
        <v>0</v>
      </c>
      <c r="AM15" s="213" t="s">
        <v>77</v>
      </c>
      <c r="AN15" s="213" t="s">
        <v>77</v>
      </c>
      <c r="AO15" s="219" t="s">
        <v>114</v>
      </c>
      <c r="AP15" s="222" t="str">
        <f>HYPERLINK("https://drive.google.com/drive/folders/0BwgngE3wTIWYRW9aNFNpQ3R4c1k?usp=sharing","https://drive.google.com/drive/folders/0BwgngE3wTIWYRW9aNFNpQ3R4c1k?usp=sharing")</f>
        <v>https://drive.google.com/drive/folders/0BwgngE3wTIWYRW9aNFNpQ3R4c1k?usp=sharing</v>
      </c>
    </row>
    <row r="16" spans="1:42" s="5" customFormat="1" ht="53.45" customHeight="1" x14ac:dyDescent="0.25">
      <c r="A16" s="256"/>
      <c r="B16" s="236"/>
      <c r="C16" s="233"/>
      <c r="D16" s="254"/>
      <c r="E16" s="252"/>
      <c r="F16" s="252"/>
      <c r="G16" s="36" t="s">
        <v>10</v>
      </c>
      <c r="H16" s="56">
        <f>+M16+Q16+V16+AA16+J16</f>
        <v>5258981573</v>
      </c>
      <c r="I16" s="57">
        <v>1499125475</v>
      </c>
      <c r="J16" s="57">
        <v>1444010457</v>
      </c>
      <c r="K16" s="89">
        <v>1435292010</v>
      </c>
      <c r="L16" s="98">
        <v>386092000</v>
      </c>
      <c r="M16" s="56">
        <v>296592000</v>
      </c>
      <c r="N16" s="56"/>
      <c r="O16" s="56"/>
      <c r="P16" s="56"/>
      <c r="Q16" s="56">
        <f>2025000000-68873628</f>
        <v>1956126372</v>
      </c>
      <c r="R16" s="56"/>
      <c r="S16" s="76"/>
      <c r="T16" s="79"/>
      <c r="U16" s="86"/>
      <c r="V16" s="86">
        <f>1390000000-68873628</f>
        <v>1321126372</v>
      </c>
      <c r="W16" s="56"/>
      <c r="X16" s="56"/>
      <c r="Y16" s="56"/>
      <c r="Z16" s="56"/>
      <c r="AA16" s="56">
        <f>310000000-68873628</f>
        <v>241126372</v>
      </c>
      <c r="AB16" s="56"/>
      <c r="AC16" s="56"/>
      <c r="AD16" s="56"/>
      <c r="AE16" s="56"/>
      <c r="AF16" s="95">
        <v>162320000</v>
      </c>
      <c r="AG16" s="95">
        <v>184707500</v>
      </c>
      <c r="AH16" s="96"/>
      <c r="AI16" s="89"/>
      <c r="AJ16" s="123">
        <f>AG16/M16</f>
        <v>0.62276629174084264</v>
      </c>
      <c r="AK16" s="124">
        <f>(AG16+K16)/H16</f>
        <v>0.30804434043222306</v>
      </c>
      <c r="AL16" s="217"/>
      <c r="AM16" s="213"/>
      <c r="AN16" s="213"/>
      <c r="AO16" s="220"/>
      <c r="AP16" s="220"/>
    </row>
    <row r="17" spans="1:42" s="5" customFormat="1" ht="33" customHeight="1" x14ac:dyDescent="0.25">
      <c r="A17" s="256"/>
      <c r="B17" s="236"/>
      <c r="C17" s="233"/>
      <c r="D17" s="254"/>
      <c r="E17" s="252"/>
      <c r="F17" s="252"/>
      <c r="G17" s="36" t="s">
        <v>11</v>
      </c>
      <c r="H17" s="59"/>
      <c r="I17" s="65"/>
      <c r="J17" s="65"/>
      <c r="K17" s="91"/>
      <c r="L17" s="59">
        <v>0</v>
      </c>
      <c r="M17" s="59">
        <v>0</v>
      </c>
      <c r="N17" s="59"/>
      <c r="O17" s="59"/>
      <c r="P17" s="59"/>
      <c r="Q17" s="59"/>
      <c r="R17" s="59"/>
      <c r="S17" s="59"/>
      <c r="T17" s="80"/>
      <c r="U17" s="90"/>
      <c r="V17" s="59"/>
      <c r="W17" s="59"/>
      <c r="X17" s="59"/>
      <c r="Y17" s="59"/>
      <c r="Z17" s="59"/>
      <c r="AA17" s="59"/>
      <c r="AB17" s="59"/>
      <c r="AC17" s="59"/>
      <c r="AD17" s="59"/>
      <c r="AE17" s="59"/>
      <c r="AF17" s="91"/>
      <c r="AG17" s="91"/>
      <c r="AH17" s="91"/>
      <c r="AI17" s="91"/>
      <c r="AJ17" s="125"/>
      <c r="AK17" s="126"/>
      <c r="AL17" s="217"/>
      <c r="AM17" s="213"/>
      <c r="AN17" s="213"/>
      <c r="AO17" s="220"/>
      <c r="AP17" s="220"/>
    </row>
    <row r="18" spans="1:42" s="5" customFormat="1" ht="31.5" customHeight="1" x14ac:dyDescent="0.25">
      <c r="A18" s="256"/>
      <c r="B18" s="236"/>
      <c r="C18" s="233"/>
      <c r="D18" s="254"/>
      <c r="E18" s="252"/>
      <c r="F18" s="252"/>
      <c r="G18" s="36" t="s">
        <v>12</v>
      </c>
      <c r="H18" s="66"/>
      <c r="I18" s="65"/>
      <c r="J18" s="65"/>
      <c r="K18" s="89"/>
      <c r="L18" s="66">
        <v>1343085300</v>
      </c>
      <c r="M18" s="66">
        <v>1343085300</v>
      </c>
      <c r="N18" s="66"/>
      <c r="O18" s="66"/>
      <c r="P18" s="66"/>
      <c r="Q18" s="67"/>
      <c r="R18" s="67"/>
      <c r="S18" s="78"/>
      <c r="T18" s="59"/>
      <c r="U18" s="86"/>
      <c r="V18" s="86"/>
      <c r="W18" s="59"/>
      <c r="X18" s="59"/>
      <c r="Y18" s="59"/>
      <c r="Z18" s="59"/>
      <c r="AA18" s="59"/>
      <c r="AB18" s="59"/>
      <c r="AC18" s="59"/>
      <c r="AD18" s="59"/>
      <c r="AE18" s="59"/>
      <c r="AF18" s="95">
        <v>37290635</v>
      </c>
      <c r="AG18" s="95">
        <v>298449568</v>
      </c>
      <c r="AH18" s="89"/>
      <c r="AI18" s="89"/>
      <c r="AJ18" s="127"/>
      <c r="AK18" s="126"/>
      <c r="AL18" s="217"/>
      <c r="AM18" s="213"/>
      <c r="AN18" s="213"/>
      <c r="AO18" s="220"/>
      <c r="AP18" s="220"/>
    </row>
    <row r="19" spans="1:42" s="5" customFormat="1" ht="53.45" customHeight="1" x14ac:dyDescent="0.25">
      <c r="A19" s="256"/>
      <c r="B19" s="236"/>
      <c r="C19" s="233"/>
      <c r="D19" s="254"/>
      <c r="E19" s="252"/>
      <c r="F19" s="252"/>
      <c r="G19" s="36" t="s">
        <v>13</v>
      </c>
      <c r="H19" s="88">
        <f t="shared" ref="H19:AA19" si="7">+H15+H17</f>
        <v>0.5</v>
      </c>
      <c r="I19" s="88">
        <f t="shared" si="7"/>
        <v>0.09</v>
      </c>
      <c r="J19" s="88">
        <f t="shared" ref="J19:K20" si="8">+J15+J17</f>
        <v>0.09</v>
      </c>
      <c r="K19" s="134">
        <f t="shared" si="8"/>
        <v>0.09</v>
      </c>
      <c r="L19" s="50">
        <v>0.14000000000000001</v>
      </c>
      <c r="M19" s="50">
        <v>0.14000000000000001</v>
      </c>
      <c r="N19" s="50">
        <f t="shared" si="7"/>
        <v>0</v>
      </c>
      <c r="O19" s="50">
        <f t="shared" si="7"/>
        <v>0</v>
      </c>
      <c r="P19" s="93">
        <f t="shared" si="7"/>
        <v>0</v>
      </c>
      <c r="Q19" s="50">
        <f t="shared" si="7"/>
        <v>0.28000000000000003</v>
      </c>
      <c r="R19" s="50">
        <f t="shared" si="7"/>
        <v>0</v>
      </c>
      <c r="S19" s="50">
        <f t="shared" si="7"/>
        <v>0</v>
      </c>
      <c r="T19" s="85">
        <f t="shared" si="7"/>
        <v>0</v>
      </c>
      <c r="U19" s="94">
        <f t="shared" si="7"/>
        <v>0</v>
      </c>
      <c r="V19" s="50">
        <f t="shared" si="7"/>
        <v>0.42</v>
      </c>
      <c r="W19" s="50"/>
      <c r="X19" s="50"/>
      <c r="Y19" s="50"/>
      <c r="Z19" s="50"/>
      <c r="AA19" s="50">
        <f t="shared" si="7"/>
        <v>0.5</v>
      </c>
      <c r="AB19" s="50">
        <f t="shared" ref="AB19:AE19" si="9">+AB15+AB17</f>
        <v>0</v>
      </c>
      <c r="AC19" s="50">
        <f t="shared" si="9"/>
        <v>0</v>
      </c>
      <c r="AD19" s="50">
        <f t="shared" si="9"/>
        <v>0</v>
      </c>
      <c r="AE19" s="50">
        <f t="shared" si="9"/>
        <v>0</v>
      </c>
      <c r="AF19" s="50">
        <v>4.2000000000000003E-2</v>
      </c>
      <c r="AG19" s="50">
        <f t="shared" ref="AG19:AG20" si="10">+AG15+AG17</f>
        <v>8.4000000000000005E-2</v>
      </c>
      <c r="AH19" s="134"/>
      <c r="AI19" s="134"/>
      <c r="AJ19" s="123"/>
      <c r="AK19" s="124"/>
      <c r="AL19" s="217"/>
      <c r="AM19" s="213"/>
      <c r="AN19" s="213"/>
      <c r="AO19" s="220"/>
      <c r="AP19" s="220"/>
    </row>
    <row r="20" spans="1:42" s="5" customFormat="1" ht="53.45" customHeight="1" thickBot="1" x14ac:dyDescent="0.3">
      <c r="A20" s="256"/>
      <c r="B20" s="237"/>
      <c r="C20" s="239"/>
      <c r="D20" s="254"/>
      <c r="E20" s="252"/>
      <c r="F20" s="252"/>
      <c r="G20" s="37" t="s">
        <v>14</v>
      </c>
      <c r="H20" s="60">
        <f>+H16+H18</f>
        <v>5258981573</v>
      </c>
      <c r="I20" s="70">
        <f>+I16+I18</f>
        <v>1499125475</v>
      </c>
      <c r="J20" s="70">
        <f>+J16+J18</f>
        <v>1444010457</v>
      </c>
      <c r="K20" s="70">
        <f t="shared" si="8"/>
        <v>1435292010</v>
      </c>
      <c r="L20" s="148">
        <v>1729177300</v>
      </c>
      <c r="M20" s="70">
        <v>1639677300</v>
      </c>
      <c r="N20" s="70">
        <f t="shared" ref="N20:AA20" si="11">+N16+N18</f>
        <v>0</v>
      </c>
      <c r="O20" s="70">
        <f t="shared" si="11"/>
        <v>0</v>
      </c>
      <c r="P20" s="70">
        <f t="shared" si="11"/>
        <v>0</v>
      </c>
      <c r="Q20" s="70">
        <f t="shared" si="11"/>
        <v>1956126372</v>
      </c>
      <c r="R20" s="70">
        <f t="shared" si="11"/>
        <v>0</v>
      </c>
      <c r="S20" s="70">
        <f t="shared" si="11"/>
        <v>0</v>
      </c>
      <c r="T20" s="70">
        <f t="shared" si="11"/>
        <v>0</v>
      </c>
      <c r="U20" s="70">
        <f t="shared" si="11"/>
        <v>0</v>
      </c>
      <c r="V20" s="70">
        <f t="shared" si="11"/>
        <v>1321126372</v>
      </c>
      <c r="W20" s="70"/>
      <c r="X20" s="70"/>
      <c r="Y20" s="70"/>
      <c r="Z20" s="70"/>
      <c r="AA20" s="70">
        <f t="shared" si="11"/>
        <v>241126372</v>
      </c>
      <c r="AB20" s="70">
        <f t="shared" ref="AB20:AE20" si="12">+AB16+AB18</f>
        <v>0</v>
      </c>
      <c r="AC20" s="70">
        <f t="shared" si="12"/>
        <v>0</v>
      </c>
      <c r="AD20" s="70">
        <f t="shared" si="12"/>
        <v>0</v>
      </c>
      <c r="AE20" s="70">
        <f t="shared" si="12"/>
        <v>0</v>
      </c>
      <c r="AF20" s="70">
        <v>199610635</v>
      </c>
      <c r="AG20" s="70">
        <f t="shared" si="10"/>
        <v>483157068</v>
      </c>
      <c r="AH20" s="70"/>
      <c r="AI20" s="70"/>
      <c r="AJ20" s="128"/>
      <c r="AK20" s="129"/>
      <c r="AL20" s="218"/>
      <c r="AM20" s="213"/>
      <c r="AN20" s="213"/>
      <c r="AO20" s="221"/>
      <c r="AP20" s="221"/>
    </row>
    <row r="21" spans="1:42" s="5" customFormat="1" ht="25.15" customHeight="1" x14ac:dyDescent="0.25">
      <c r="A21" s="256"/>
      <c r="B21" s="235">
        <v>4</v>
      </c>
      <c r="C21" s="238" t="s">
        <v>103</v>
      </c>
      <c r="D21" s="252" t="s">
        <v>82</v>
      </c>
      <c r="E21" s="252"/>
      <c r="F21" s="252"/>
      <c r="G21" s="38" t="s">
        <v>9</v>
      </c>
      <c r="H21" s="88">
        <f>+I21+L21+Q21+V21+AA21</f>
        <v>1.0000000000000002</v>
      </c>
      <c r="I21" s="88">
        <v>0</v>
      </c>
      <c r="J21" s="88">
        <v>0</v>
      </c>
      <c r="K21" s="71">
        <v>0</v>
      </c>
      <c r="L21" s="88">
        <v>0.32</v>
      </c>
      <c r="M21" s="88">
        <v>0.32</v>
      </c>
      <c r="N21" s="88">
        <f t="shared" ref="N21:P22" si="13">+N11+N13</f>
        <v>0</v>
      </c>
      <c r="O21" s="88">
        <f t="shared" si="13"/>
        <v>0</v>
      </c>
      <c r="P21" s="100">
        <f t="shared" si="13"/>
        <v>0</v>
      </c>
      <c r="Q21" s="88">
        <v>0.28000000000000003</v>
      </c>
      <c r="R21" s="88">
        <f t="shared" ref="R21:U22" si="14">+R11+R13</f>
        <v>0</v>
      </c>
      <c r="S21" s="88">
        <f t="shared" si="14"/>
        <v>0</v>
      </c>
      <c r="T21" s="101">
        <f t="shared" si="14"/>
        <v>0</v>
      </c>
      <c r="U21" s="102">
        <f t="shared" si="14"/>
        <v>0</v>
      </c>
      <c r="V21" s="88">
        <v>0.3</v>
      </c>
      <c r="W21" s="88"/>
      <c r="X21" s="88"/>
      <c r="Y21" s="88"/>
      <c r="Z21" s="88"/>
      <c r="AA21" s="88">
        <v>0.1</v>
      </c>
      <c r="AB21" s="61"/>
      <c r="AC21" s="61"/>
      <c r="AD21" s="61"/>
      <c r="AE21" s="61"/>
      <c r="AF21" s="156">
        <v>5.6000000000000001E-2</v>
      </c>
      <c r="AG21" s="156">
        <v>0.13600000000000001</v>
      </c>
      <c r="AH21" s="71"/>
      <c r="AI21" s="71"/>
      <c r="AJ21" s="137">
        <f>AG21/M21</f>
        <v>0.42500000000000004</v>
      </c>
      <c r="AK21" s="138">
        <f>(AG21+K21)/H21</f>
        <v>0.13599999999999998</v>
      </c>
      <c r="AL21" s="216" t="s">
        <v>128</v>
      </c>
      <c r="AM21" s="213" t="s">
        <v>77</v>
      </c>
      <c r="AN21" s="213" t="s">
        <v>77</v>
      </c>
      <c r="AO21" s="219" t="s">
        <v>129</v>
      </c>
      <c r="AP21" s="222" t="str">
        <f>HYPERLINK("http://192.168.173.36/mibew/chatActa%20de%20reunión%20con%20la%20responsable%20de%20atención%20al%20ciudadano","http://192.168.173.36/mibew/chat
Acta de reunión con la responsable de atención al ciudadano")</f>
        <v>http://192.168.173.36/mibew/chat
Acta de reunión con la responsable de atención al ciudadano</v>
      </c>
    </row>
    <row r="22" spans="1:42" s="5" customFormat="1" ht="25.15" customHeight="1" x14ac:dyDescent="0.25">
      <c r="A22" s="256"/>
      <c r="B22" s="236"/>
      <c r="C22" s="233"/>
      <c r="D22" s="252"/>
      <c r="E22" s="252"/>
      <c r="F22" s="252"/>
      <c r="G22" s="36" t="s">
        <v>10</v>
      </c>
      <c r="H22" s="56">
        <f>+M22+Q22+V22+AA22+J22</f>
        <v>767775884</v>
      </c>
      <c r="I22" s="57">
        <v>0</v>
      </c>
      <c r="J22" s="57">
        <v>0</v>
      </c>
      <c r="K22" s="68">
        <v>0</v>
      </c>
      <c r="L22" s="117">
        <v>551655000</v>
      </c>
      <c r="M22" s="57">
        <v>561155000</v>
      </c>
      <c r="N22" s="57">
        <f t="shared" si="13"/>
        <v>0</v>
      </c>
      <c r="O22" s="57">
        <f t="shared" si="13"/>
        <v>0</v>
      </c>
      <c r="P22" s="57">
        <f t="shared" si="13"/>
        <v>0</v>
      </c>
      <c r="Q22" s="57">
        <v>68873628</v>
      </c>
      <c r="R22" s="57">
        <f t="shared" si="14"/>
        <v>0</v>
      </c>
      <c r="S22" s="57">
        <f t="shared" si="14"/>
        <v>0</v>
      </c>
      <c r="T22" s="57">
        <f t="shared" si="14"/>
        <v>0</v>
      </c>
      <c r="U22" s="57">
        <f t="shared" si="14"/>
        <v>0</v>
      </c>
      <c r="V22" s="57">
        <v>68873628</v>
      </c>
      <c r="W22" s="57"/>
      <c r="X22" s="57"/>
      <c r="Y22" s="57"/>
      <c r="Z22" s="57"/>
      <c r="AA22" s="57">
        <v>68873628</v>
      </c>
      <c r="AB22" s="56"/>
      <c r="AC22" s="56"/>
      <c r="AD22" s="56"/>
      <c r="AE22" s="56"/>
      <c r="AF22" s="95">
        <v>51622733</v>
      </c>
      <c r="AG22" s="95">
        <v>51622733</v>
      </c>
      <c r="AH22" s="68"/>
      <c r="AI22" s="68"/>
      <c r="AJ22" s="139">
        <f>AG22/M22</f>
        <v>9.1993714749044386E-2</v>
      </c>
      <c r="AK22" s="140">
        <f>(AG22+K22)/H22</f>
        <v>6.7236721126291588E-2</v>
      </c>
      <c r="AL22" s="217"/>
      <c r="AM22" s="213"/>
      <c r="AN22" s="213"/>
      <c r="AO22" s="220"/>
      <c r="AP22" s="220"/>
    </row>
    <row r="23" spans="1:42" s="5" customFormat="1" ht="25.15" customHeight="1" x14ac:dyDescent="0.25">
      <c r="A23" s="256"/>
      <c r="B23" s="236"/>
      <c r="C23" s="233"/>
      <c r="D23" s="252"/>
      <c r="E23" s="252"/>
      <c r="F23" s="252"/>
      <c r="G23" s="36" t="s">
        <v>11</v>
      </c>
      <c r="H23" s="59"/>
      <c r="I23" s="65"/>
      <c r="J23" s="65"/>
      <c r="K23" s="69"/>
      <c r="L23" s="103">
        <v>0</v>
      </c>
      <c r="M23" s="103">
        <v>0</v>
      </c>
      <c r="N23" s="103"/>
      <c r="O23" s="103"/>
      <c r="P23" s="103"/>
      <c r="Q23" s="64"/>
      <c r="R23" s="64"/>
      <c r="S23" s="64"/>
      <c r="T23" s="82"/>
      <c r="U23" s="104"/>
      <c r="V23" s="64"/>
      <c r="W23" s="64"/>
      <c r="X23" s="64"/>
      <c r="Y23" s="64"/>
      <c r="Z23" s="64"/>
      <c r="AA23" s="64"/>
      <c r="AB23" s="63"/>
      <c r="AC23" s="63"/>
      <c r="AD23" s="63"/>
      <c r="AE23" s="63"/>
      <c r="AF23" s="91"/>
      <c r="AG23" s="91"/>
      <c r="AH23" s="69"/>
      <c r="AI23" s="69"/>
      <c r="AJ23" s="141"/>
      <c r="AK23" s="142"/>
      <c r="AL23" s="217"/>
      <c r="AM23" s="213"/>
      <c r="AN23" s="213"/>
      <c r="AO23" s="220"/>
      <c r="AP23" s="220"/>
    </row>
    <row r="24" spans="1:42" s="5" customFormat="1" ht="79.5" customHeight="1" x14ac:dyDescent="0.25">
      <c r="A24" s="256"/>
      <c r="B24" s="236"/>
      <c r="C24" s="233"/>
      <c r="D24" s="252"/>
      <c r="E24" s="252"/>
      <c r="F24" s="252"/>
      <c r="G24" s="36" t="s">
        <v>12</v>
      </c>
      <c r="H24" s="59"/>
      <c r="I24" s="65"/>
      <c r="J24" s="65"/>
      <c r="K24" s="68"/>
      <c r="L24" s="77">
        <v>0</v>
      </c>
      <c r="M24" s="62">
        <v>0</v>
      </c>
      <c r="N24" s="62"/>
      <c r="O24" s="62"/>
      <c r="P24" s="62"/>
      <c r="Q24" s="63"/>
      <c r="R24" s="63"/>
      <c r="S24" s="63"/>
      <c r="T24" s="81"/>
      <c r="U24" s="84"/>
      <c r="V24" s="56"/>
      <c r="W24" s="63"/>
      <c r="X24" s="63"/>
      <c r="Y24" s="63"/>
      <c r="Z24" s="63"/>
      <c r="AA24" s="63"/>
      <c r="AB24" s="63"/>
      <c r="AC24" s="63"/>
      <c r="AD24" s="63"/>
      <c r="AE24" s="63"/>
      <c r="AF24" s="91"/>
      <c r="AG24" s="91"/>
      <c r="AH24" s="68"/>
      <c r="AI24" s="68"/>
      <c r="AJ24" s="143"/>
      <c r="AK24" s="142"/>
      <c r="AL24" s="217"/>
      <c r="AM24" s="213"/>
      <c r="AN24" s="213"/>
      <c r="AO24" s="220"/>
      <c r="AP24" s="220"/>
    </row>
    <row r="25" spans="1:42" s="5" customFormat="1" ht="57.75" customHeight="1" x14ac:dyDescent="0.25">
      <c r="A25" s="256"/>
      <c r="B25" s="236"/>
      <c r="C25" s="233"/>
      <c r="D25" s="252"/>
      <c r="E25" s="252"/>
      <c r="F25" s="252"/>
      <c r="G25" s="36" t="s">
        <v>13</v>
      </c>
      <c r="H25" s="88">
        <f t="shared" ref="H25:AA25" si="15">+H21+H23</f>
        <v>1.0000000000000002</v>
      </c>
      <c r="I25" s="88">
        <f t="shared" si="15"/>
        <v>0</v>
      </c>
      <c r="J25" s="88">
        <f t="shared" ref="J25:K26" si="16">+J21+J23</f>
        <v>0</v>
      </c>
      <c r="K25" s="50">
        <f t="shared" si="16"/>
        <v>0</v>
      </c>
      <c r="L25" s="50">
        <v>0.32</v>
      </c>
      <c r="M25" s="50">
        <v>0.32</v>
      </c>
      <c r="N25" s="50">
        <f t="shared" si="15"/>
        <v>0</v>
      </c>
      <c r="O25" s="50">
        <f t="shared" si="15"/>
        <v>0</v>
      </c>
      <c r="P25" s="93">
        <f t="shared" si="15"/>
        <v>0</v>
      </c>
      <c r="Q25" s="50">
        <f t="shared" si="15"/>
        <v>0.28000000000000003</v>
      </c>
      <c r="R25" s="50">
        <f t="shared" si="15"/>
        <v>0</v>
      </c>
      <c r="S25" s="50">
        <f t="shared" si="15"/>
        <v>0</v>
      </c>
      <c r="T25" s="85">
        <f t="shared" si="15"/>
        <v>0</v>
      </c>
      <c r="U25" s="94">
        <f t="shared" si="15"/>
        <v>0</v>
      </c>
      <c r="V25" s="50">
        <f t="shared" si="15"/>
        <v>0.3</v>
      </c>
      <c r="W25" s="50"/>
      <c r="X25" s="50"/>
      <c r="Y25" s="50"/>
      <c r="Z25" s="50"/>
      <c r="AA25" s="50">
        <f t="shared" si="15"/>
        <v>0.1</v>
      </c>
      <c r="AB25" s="50">
        <f t="shared" ref="AB25:AE25" si="17">+AB21+AB23</f>
        <v>0</v>
      </c>
      <c r="AC25" s="50">
        <f t="shared" si="17"/>
        <v>0</v>
      </c>
      <c r="AD25" s="50">
        <f t="shared" si="17"/>
        <v>0</v>
      </c>
      <c r="AE25" s="50">
        <f t="shared" si="17"/>
        <v>0</v>
      </c>
      <c r="AF25" s="50">
        <v>5.6000000000000001E-2</v>
      </c>
      <c r="AG25" s="50">
        <f t="shared" ref="AG25:AG26" si="18">+AG21+AG23</f>
        <v>0.13600000000000001</v>
      </c>
      <c r="AH25" s="50"/>
      <c r="AI25" s="50"/>
      <c r="AJ25" s="139"/>
      <c r="AK25" s="140"/>
      <c r="AL25" s="217"/>
      <c r="AM25" s="213"/>
      <c r="AN25" s="213"/>
      <c r="AO25" s="220"/>
      <c r="AP25" s="220"/>
    </row>
    <row r="26" spans="1:42" s="5" customFormat="1" ht="25.15" customHeight="1" thickBot="1" x14ac:dyDescent="0.3">
      <c r="A26" s="257"/>
      <c r="B26" s="237"/>
      <c r="C26" s="239"/>
      <c r="D26" s="252"/>
      <c r="E26" s="252"/>
      <c r="F26" s="252"/>
      <c r="G26" s="37" t="s">
        <v>14</v>
      </c>
      <c r="H26" s="60">
        <f>+H22+H24</f>
        <v>767775884</v>
      </c>
      <c r="I26" s="70">
        <f>+I22+I24</f>
        <v>0</v>
      </c>
      <c r="J26" s="70">
        <f>+J22+J24</f>
        <v>0</v>
      </c>
      <c r="K26" s="70">
        <f t="shared" si="16"/>
        <v>0</v>
      </c>
      <c r="L26" s="148">
        <v>551655000</v>
      </c>
      <c r="M26" s="70">
        <v>561155000</v>
      </c>
      <c r="N26" s="70">
        <f t="shared" ref="N26:AA26" si="19">+N22+N24</f>
        <v>0</v>
      </c>
      <c r="O26" s="70">
        <f t="shared" si="19"/>
        <v>0</v>
      </c>
      <c r="P26" s="70">
        <f t="shared" si="19"/>
        <v>0</v>
      </c>
      <c r="Q26" s="70">
        <f t="shared" si="19"/>
        <v>68873628</v>
      </c>
      <c r="R26" s="70">
        <f t="shared" si="19"/>
        <v>0</v>
      </c>
      <c r="S26" s="70">
        <f t="shared" si="19"/>
        <v>0</v>
      </c>
      <c r="T26" s="70">
        <f t="shared" si="19"/>
        <v>0</v>
      </c>
      <c r="U26" s="70">
        <f t="shared" si="19"/>
        <v>0</v>
      </c>
      <c r="V26" s="70">
        <f t="shared" si="19"/>
        <v>68873628</v>
      </c>
      <c r="W26" s="70"/>
      <c r="X26" s="70"/>
      <c r="Y26" s="70"/>
      <c r="Z26" s="70"/>
      <c r="AA26" s="70">
        <f t="shared" si="19"/>
        <v>68873628</v>
      </c>
      <c r="AB26" s="70">
        <f t="shared" ref="AB26:AE26" si="20">+AB22+AB24</f>
        <v>0</v>
      </c>
      <c r="AC26" s="70">
        <f t="shared" si="20"/>
        <v>0</v>
      </c>
      <c r="AD26" s="70">
        <f t="shared" si="20"/>
        <v>0</v>
      </c>
      <c r="AE26" s="70">
        <f t="shared" si="20"/>
        <v>0</v>
      </c>
      <c r="AF26" s="70">
        <v>51622733</v>
      </c>
      <c r="AG26" s="70">
        <f t="shared" si="18"/>
        <v>51622733</v>
      </c>
      <c r="AH26" s="70"/>
      <c r="AI26" s="70"/>
      <c r="AJ26" s="144"/>
      <c r="AK26" s="145"/>
      <c r="AL26" s="218"/>
      <c r="AM26" s="213"/>
      <c r="AN26" s="213"/>
      <c r="AO26" s="221"/>
      <c r="AP26" s="221"/>
    </row>
    <row r="27" spans="1:42" s="5" customFormat="1" ht="49.9" customHeight="1" x14ac:dyDescent="0.25">
      <c r="A27" s="256" t="s">
        <v>87</v>
      </c>
      <c r="B27" s="235">
        <v>3</v>
      </c>
      <c r="C27" s="240" t="s">
        <v>99</v>
      </c>
      <c r="D27" s="255" t="s">
        <v>82</v>
      </c>
      <c r="E27" s="252"/>
      <c r="F27" s="252"/>
      <c r="G27" s="38" t="s">
        <v>9</v>
      </c>
      <c r="H27" s="88">
        <v>0.3</v>
      </c>
      <c r="I27" s="88">
        <v>0.02</v>
      </c>
      <c r="J27" s="88">
        <v>0.02</v>
      </c>
      <c r="K27" s="133">
        <v>1.4E-2</v>
      </c>
      <c r="L27" s="88">
        <v>7.0000000000000007E-2</v>
      </c>
      <c r="M27" s="88">
        <v>7.0000000000000007E-2</v>
      </c>
      <c r="N27" s="88">
        <f t="shared" ref="N27:P28" si="21">+N17+N19</f>
        <v>0</v>
      </c>
      <c r="O27" s="88">
        <f t="shared" si="21"/>
        <v>0</v>
      </c>
      <c r="P27" s="100">
        <f t="shared" si="21"/>
        <v>0</v>
      </c>
      <c r="Q27" s="88">
        <v>0.08</v>
      </c>
      <c r="R27" s="88">
        <f t="shared" ref="R27:U28" si="22">+R17+R19</f>
        <v>0</v>
      </c>
      <c r="S27" s="88">
        <f t="shared" si="22"/>
        <v>0</v>
      </c>
      <c r="T27" s="101">
        <f t="shared" si="22"/>
        <v>0</v>
      </c>
      <c r="U27" s="102">
        <f t="shared" si="22"/>
        <v>0</v>
      </c>
      <c r="V27" s="88">
        <v>0.08</v>
      </c>
      <c r="W27" s="88"/>
      <c r="X27" s="88"/>
      <c r="Y27" s="88"/>
      <c r="Z27" s="88"/>
      <c r="AA27" s="88">
        <v>0.05</v>
      </c>
      <c r="AB27" s="61"/>
      <c r="AC27" s="61"/>
      <c r="AD27" s="61"/>
      <c r="AE27" s="61"/>
      <c r="AF27" s="156">
        <v>1.7500000000000002E-2</v>
      </c>
      <c r="AG27" s="156">
        <v>3.8500000000000006E-2</v>
      </c>
      <c r="AH27" s="133"/>
      <c r="AI27" s="133"/>
      <c r="AJ27" s="121">
        <f>AG27/M27</f>
        <v>0.55000000000000004</v>
      </c>
      <c r="AK27" s="122">
        <f>(AG27+K27)/H27</f>
        <v>0.17500000000000002</v>
      </c>
      <c r="AL27" s="212" t="s">
        <v>130</v>
      </c>
      <c r="AM27" s="213" t="s">
        <v>77</v>
      </c>
      <c r="AN27" s="213" t="s">
        <v>77</v>
      </c>
      <c r="AO27" s="214" t="s">
        <v>131</v>
      </c>
      <c r="AP27" s="215" t="s">
        <v>132</v>
      </c>
    </row>
    <row r="28" spans="1:42" s="5" customFormat="1" ht="49.9" customHeight="1" x14ac:dyDescent="0.25">
      <c r="A28" s="256"/>
      <c r="B28" s="236"/>
      <c r="C28" s="241"/>
      <c r="D28" s="252"/>
      <c r="E28" s="252"/>
      <c r="F28" s="252"/>
      <c r="G28" s="36" t="s">
        <v>10</v>
      </c>
      <c r="H28" s="56">
        <f>+M28+Q28+V28+AA28+J28</f>
        <v>7854704429</v>
      </c>
      <c r="I28" s="117">
        <v>650000000</v>
      </c>
      <c r="J28" s="117">
        <v>1097041097</v>
      </c>
      <c r="K28" s="68">
        <v>531056664</v>
      </c>
      <c r="L28" s="117">
        <v>647635000</v>
      </c>
      <c r="M28" s="57">
        <v>547663332</v>
      </c>
      <c r="N28" s="57">
        <f t="shared" si="21"/>
        <v>0</v>
      </c>
      <c r="O28" s="57">
        <f t="shared" si="21"/>
        <v>0</v>
      </c>
      <c r="P28" s="57">
        <f t="shared" si="21"/>
        <v>0</v>
      </c>
      <c r="Q28" s="57">
        <v>2160000000</v>
      </c>
      <c r="R28" s="57">
        <f t="shared" si="22"/>
        <v>0</v>
      </c>
      <c r="S28" s="57">
        <f t="shared" si="22"/>
        <v>0</v>
      </c>
      <c r="T28" s="57">
        <f t="shared" si="22"/>
        <v>0</v>
      </c>
      <c r="U28" s="57">
        <f t="shared" si="22"/>
        <v>0</v>
      </c>
      <c r="V28" s="57">
        <v>2160000000</v>
      </c>
      <c r="W28" s="57"/>
      <c r="X28" s="57"/>
      <c r="Y28" s="57"/>
      <c r="Z28" s="57"/>
      <c r="AA28" s="57">
        <v>1890000000</v>
      </c>
      <c r="AB28" s="56"/>
      <c r="AC28" s="56"/>
      <c r="AD28" s="56"/>
      <c r="AE28" s="56"/>
      <c r="AF28" s="95">
        <v>86121000</v>
      </c>
      <c r="AG28" s="95">
        <v>328036131</v>
      </c>
      <c r="AH28" s="68"/>
      <c r="AI28" s="68"/>
      <c r="AJ28" s="123">
        <f>AG28/M28</f>
        <v>0.59897406277329523</v>
      </c>
      <c r="AK28" s="124">
        <f>(AG28+K28)/H28</f>
        <v>0.10937302641563217</v>
      </c>
      <c r="AL28" s="212"/>
      <c r="AM28" s="213"/>
      <c r="AN28" s="213"/>
      <c r="AO28" s="214"/>
      <c r="AP28" s="215"/>
    </row>
    <row r="29" spans="1:42" s="5" customFormat="1" ht="49.9" customHeight="1" x14ac:dyDescent="0.25">
      <c r="A29" s="256"/>
      <c r="B29" s="236"/>
      <c r="C29" s="241"/>
      <c r="D29" s="252"/>
      <c r="E29" s="252"/>
      <c r="F29" s="252"/>
      <c r="G29" s="36" t="s">
        <v>11</v>
      </c>
      <c r="H29" s="59"/>
      <c r="I29" s="65"/>
      <c r="J29" s="65"/>
      <c r="K29" s="69"/>
      <c r="L29" s="103"/>
      <c r="M29" s="103"/>
      <c r="N29" s="103"/>
      <c r="O29" s="103"/>
      <c r="P29" s="103"/>
      <c r="Q29" s="64"/>
      <c r="R29" s="64"/>
      <c r="S29" s="64"/>
      <c r="T29" s="82"/>
      <c r="U29" s="104"/>
      <c r="V29" s="64"/>
      <c r="W29" s="64"/>
      <c r="X29" s="64"/>
      <c r="Y29" s="64"/>
      <c r="Z29" s="64"/>
      <c r="AA29" s="64"/>
      <c r="AB29" s="63"/>
      <c r="AC29" s="63"/>
      <c r="AD29" s="63"/>
      <c r="AE29" s="63"/>
      <c r="AF29" s="91"/>
      <c r="AG29" s="91"/>
      <c r="AH29" s="69"/>
      <c r="AI29" s="69"/>
      <c r="AJ29" s="125"/>
      <c r="AK29" s="126"/>
      <c r="AL29" s="212"/>
      <c r="AM29" s="213"/>
      <c r="AN29" s="213"/>
      <c r="AO29" s="214"/>
      <c r="AP29" s="215"/>
    </row>
    <row r="30" spans="1:42" s="5" customFormat="1" ht="49.9" customHeight="1" x14ac:dyDescent="0.25">
      <c r="A30" s="256"/>
      <c r="B30" s="236"/>
      <c r="C30" s="241"/>
      <c r="D30" s="252"/>
      <c r="E30" s="252"/>
      <c r="F30" s="252"/>
      <c r="G30" s="36" t="s">
        <v>12</v>
      </c>
      <c r="H30" s="59"/>
      <c r="I30" s="65"/>
      <c r="J30" s="65"/>
      <c r="K30" s="68"/>
      <c r="L30" s="77">
        <v>463926449</v>
      </c>
      <c r="M30" s="62">
        <v>463926449</v>
      </c>
      <c r="N30" s="62"/>
      <c r="O30" s="62"/>
      <c r="P30" s="62"/>
      <c r="Q30" s="63"/>
      <c r="R30" s="63"/>
      <c r="S30" s="63"/>
      <c r="T30" s="81"/>
      <c r="U30" s="84"/>
      <c r="V30" s="56"/>
      <c r="W30" s="63"/>
      <c r="X30" s="63"/>
      <c r="Y30" s="63"/>
      <c r="Z30" s="63"/>
      <c r="AA30" s="63"/>
      <c r="AB30" s="63"/>
      <c r="AC30" s="63"/>
      <c r="AD30" s="63"/>
      <c r="AE30" s="63"/>
      <c r="AF30" s="91">
        <v>25758652</v>
      </c>
      <c r="AG30" s="91">
        <v>25758652</v>
      </c>
      <c r="AH30" s="68"/>
      <c r="AI30" s="68"/>
      <c r="AJ30" s="127"/>
      <c r="AK30" s="126"/>
      <c r="AL30" s="212"/>
      <c r="AM30" s="213"/>
      <c r="AN30" s="213"/>
      <c r="AO30" s="214"/>
      <c r="AP30" s="215"/>
    </row>
    <row r="31" spans="1:42" s="5" customFormat="1" ht="49.9" customHeight="1" x14ac:dyDescent="0.25">
      <c r="A31" s="256"/>
      <c r="B31" s="236"/>
      <c r="C31" s="241"/>
      <c r="D31" s="252"/>
      <c r="E31" s="252"/>
      <c r="F31" s="252"/>
      <c r="G31" s="36" t="s">
        <v>13</v>
      </c>
      <c r="H31" s="88">
        <f t="shared" ref="H31:V32" si="23">+H27+H29</f>
        <v>0.3</v>
      </c>
      <c r="I31" s="88">
        <f t="shared" si="23"/>
        <v>0.02</v>
      </c>
      <c r="J31" s="88">
        <f t="shared" ref="J31:K32" si="24">+J27+J29</f>
        <v>0.02</v>
      </c>
      <c r="K31" s="134">
        <f t="shared" si="24"/>
        <v>1.4E-2</v>
      </c>
      <c r="L31" s="50">
        <v>7.0000000000000007E-2</v>
      </c>
      <c r="M31" s="50">
        <v>7.0000000000000007E-2</v>
      </c>
      <c r="N31" s="50">
        <f t="shared" si="23"/>
        <v>0</v>
      </c>
      <c r="O31" s="50">
        <f t="shared" si="23"/>
        <v>0</v>
      </c>
      <c r="P31" s="93">
        <f t="shared" si="23"/>
        <v>0</v>
      </c>
      <c r="Q31" s="50">
        <f t="shared" si="23"/>
        <v>0.08</v>
      </c>
      <c r="R31" s="50">
        <f t="shared" si="23"/>
        <v>0</v>
      </c>
      <c r="S31" s="50">
        <f t="shared" si="23"/>
        <v>0</v>
      </c>
      <c r="T31" s="85">
        <f t="shared" si="23"/>
        <v>0</v>
      </c>
      <c r="U31" s="94">
        <f t="shared" si="23"/>
        <v>0</v>
      </c>
      <c r="V31" s="50">
        <f t="shared" si="23"/>
        <v>0.08</v>
      </c>
      <c r="W31" s="50"/>
      <c r="X31" s="50"/>
      <c r="Y31" s="50"/>
      <c r="Z31" s="50"/>
      <c r="AA31" s="50">
        <f t="shared" ref="AA31:AA32" si="25">+AA27+AA29</f>
        <v>0.05</v>
      </c>
      <c r="AB31" s="50"/>
      <c r="AC31" s="50"/>
      <c r="AD31" s="50"/>
      <c r="AE31" s="50"/>
      <c r="AF31" s="50">
        <v>1.7500000000000002E-2</v>
      </c>
      <c r="AG31" s="50">
        <f t="shared" ref="AG31:AG32" si="26">+AG27+AG29</f>
        <v>3.8500000000000006E-2</v>
      </c>
      <c r="AH31" s="134"/>
      <c r="AI31" s="134"/>
      <c r="AJ31" s="123"/>
      <c r="AK31" s="124"/>
      <c r="AL31" s="212"/>
      <c r="AM31" s="213"/>
      <c r="AN31" s="213"/>
      <c r="AO31" s="214"/>
      <c r="AP31" s="215"/>
    </row>
    <row r="32" spans="1:42" s="5" customFormat="1" ht="49.9" customHeight="1" thickBot="1" x14ac:dyDescent="0.3">
      <c r="A32" s="256"/>
      <c r="B32" s="237"/>
      <c r="C32" s="242"/>
      <c r="D32" s="253"/>
      <c r="E32" s="253"/>
      <c r="F32" s="253"/>
      <c r="G32" s="37" t="s">
        <v>14</v>
      </c>
      <c r="H32" s="60">
        <f>+H28+H30</f>
        <v>7854704429</v>
      </c>
      <c r="I32" s="70">
        <f>+I28+I30</f>
        <v>650000000</v>
      </c>
      <c r="J32" s="70">
        <f>+J28+J30</f>
        <v>1097041097</v>
      </c>
      <c r="K32" s="70">
        <f t="shared" si="24"/>
        <v>531056664</v>
      </c>
      <c r="L32" s="148">
        <v>1111561449</v>
      </c>
      <c r="M32" s="70">
        <v>1011589781</v>
      </c>
      <c r="N32" s="70">
        <f t="shared" si="23"/>
        <v>0</v>
      </c>
      <c r="O32" s="70">
        <f t="shared" si="23"/>
        <v>0</v>
      </c>
      <c r="P32" s="70">
        <f t="shared" si="23"/>
        <v>0</v>
      </c>
      <c r="Q32" s="70">
        <f t="shared" si="23"/>
        <v>2160000000</v>
      </c>
      <c r="R32" s="70">
        <f t="shared" si="23"/>
        <v>0</v>
      </c>
      <c r="S32" s="70">
        <f t="shared" si="23"/>
        <v>0</v>
      </c>
      <c r="T32" s="70">
        <f t="shared" si="23"/>
        <v>0</v>
      </c>
      <c r="U32" s="70">
        <f t="shared" si="23"/>
        <v>0</v>
      </c>
      <c r="V32" s="70">
        <f t="shared" si="23"/>
        <v>2160000000</v>
      </c>
      <c r="W32" s="70"/>
      <c r="X32" s="70"/>
      <c r="Y32" s="70"/>
      <c r="Z32" s="70"/>
      <c r="AA32" s="70">
        <f t="shared" si="25"/>
        <v>1890000000</v>
      </c>
      <c r="AB32" s="70"/>
      <c r="AC32" s="70"/>
      <c r="AD32" s="70"/>
      <c r="AE32" s="70"/>
      <c r="AF32" s="70">
        <v>111879652</v>
      </c>
      <c r="AG32" s="70">
        <f t="shared" si="26"/>
        <v>353794783</v>
      </c>
      <c r="AH32" s="70"/>
      <c r="AI32" s="70"/>
      <c r="AJ32" s="128"/>
      <c r="AK32" s="129"/>
      <c r="AL32" s="212"/>
      <c r="AM32" s="213"/>
      <c r="AN32" s="213"/>
      <c r="AO32" s="214"/>
      <c r="AP32" s="215"/>
    </row>
    <row r="33" spans="1:42" ht="25.15" customHeight="1" x14ac:dyDescent="0.25">
      <c r="A33" s="243" t="s">
        <v>15</v>
      </c>
      <c r="B33" s="244"/>
      <c r="C33" s="244"/>
      <c r="D33" s="245"/>
      <c r="E33" s="245"/>
      <c r="F33" s="246"/>
      <c r="G33" s="38" t="s">
        <v>10</v>
      </c>
      <c r="H33" s="26">
        <f>H10+H16+H28+H22</f>
        <v>20075090675</v>
      </c>
      <c r="I33" s="26">
        <f t="shared" ref="I33:K33" si="27">I10+I16+I28</f>
        <v>3364125475</v>
      </c>
      <c r="J33" s="26">
        <f t="shared" si="27"/>
        <v>3558908675</v>
      </c>
      <c r="K33" s="26">
        <f t="shared" si="27"/>
        <v>2938262654</v>
      </c>
      <c r="L33" s="26">
        <f>L10+L16+L28+L22</f>
        <v>2911182000</v>
      </c>
      <c r="M33" s="26">
        <f>M10+M16+M28+M22</f>
        <v>2831182000</v>
      </c>
      <c r="N33" s="26"/>
      <c r="O33" s="26"/>
      <c r="P33" s="26"/>
      <c r="Q33" s="26">
        <f t="shared" ref="Q33:AA33" si="28">Q10+Q16+Q28+Q22</f>
        <v>5535000000</v>
      </c>
      <c r="R33" s="26">
        <f t="shared" si="28"/>
        <v>0</v>
      </c>
      <c r="S33" s="26">
        <f t="shared" si="28"/>
        <v>0</v>
      </c>
      <c r="T33" s="26">
        <f t="shared" si="28"/>
        <v>0</v>
      </c>
      <c r="U33" s="26">
        <f t="shared" si="28"/>
        <v>0</v>
      </c>
      <c r="V33" s="26">
        <f t="shared" si="28"/>
        <v>4750000000</v>
      </c>
      <c r="W33" s="26"/>
      <c r="X33" s="26"/>
      <c r="Y33" s="26"/>
      <c r="Z33" s="26"/>
      <c r="AA33" s="26">
        <f t="shared" si="28"/>
        <v>3400000000</v>
      </c>
      <c r="AB33" s="26"/>
      <c r="AC33" s="26"/>
      <c r="AD33" s="26"/>
      <c r="AE33" s="26"/>
      <c r="AF33" s="26">
        <f t="shared" ref="AF33:AG33" si="29">AF10+AF16+AF28+AF22</f>
        <v>691102233</v>
      </c>
      <c r="AG33" s="26">
        <f t="shared" si="29"/>
        <v>1109226864</v>
      </c>
      <c r="AH33" s="26"/>
      <c r="AI33" s="26"/>
      <c r="AJ33" s="205"/>
      <c r="AK33" s="206"/>
      <c r="AL33" s="171"/>
      <c r="AM33" s="171"/>
      <c r="AN33" s="171"/>
      <c r="AO33" s="171"/>
      <c r="AP33" s="171"/>
    </row>
    <row r="34" spans="1:42" ht="25.15" customHeight="1" x14ac:dyDescent="0.25">
      <c r="A34" s="247"/>
      <c r="B34" s="245"/>
      <c r="C34" s="245"/>
      <c r="D34" s="245"/>
      <c r="E34" s="245"/>
      <c r="F34" s="246"/>
      <c r="G34" s="36" t="s">
        <v>12</v>
      </c>
      <c r="H34" s="26">
        <f>+H12+H18+H30</f>
        <v>0</v>
      </c>
      <c r="I34" s="26">
        <f t="shared" ref="I34:AA34" si="30">+I12+I18+I30</f>
        <v>0</v>
      </c>
      <c r="J34" s="26">
        <f t="shared" si="30"/>
        <v>0</v>
      </c>
      <c r="K34" s="26">
        <f t="shared" si="30"/>
        <v>0</v>
      </c>
      <c r="L34" s="26">
        <f t="shared" si="30"/>
        <v>2432915168</v>
      </c>
      <c r="M34" s="26">
        <f t="shared" ref="M34" si="31">+M12+M18+M30</f>
        <v>2432915168</v>
      </c>
      <c r="N34" s="26"/>
      <c r="O34" s="26"/>
      <c r="P34" s="26"/>
      <c r="Q34" s="26">
        <f t="shared" si="30"/>
        <v>0</v>
      </c>
      <c r="R34" s="26">
        <f t="shared" si="30"/>
        <v>0</v>
      </c>
      <c r="S34" s="26">
        <f t="shared" si="30"/>
        <v>0</v>
      </c>
      <c r="T34" s="26">
        <f t="shared" si="30"/>
        <v>0</v>
      </c>
      <c r="U34" s="26">
        <f t="shared" si="30"/>
        <v>0</v>
      </c>
      <c r="V34" s="26">
        <f t="shared" si="30"/>
        <v>0</v>
      </c>
      <c r="W34" s="26"/>
      <c r="X34" s="26"/>
      <c r="Y34" s="26"/>
      <c r="Z34" s="26"/>
      <c r="AA34" s="26">
        <f t="shared" si="30"/>
        <v>0</v>
      </c>
      <c r="AB34" s="26"/>
      <c r="AC34" s="26"/>
      <c r="AD34" s="26"/>
      <c r="AE34" s="26"/>
      <c r="AF34" s="26">
        <f t="shared" ref="AF34:AG34" si="32">+AF12+AF18+AF30</f>
        <v>202436659</v>
      </c>
      <c r="AG34" s="26">
        <f t="shared" si="32"/>
        <v>620165050</v>
      </c>
      <c r="AH34" s="26"/>
      <c r="AI34" s="26"/>
      <c r="AJ34" s="207"/>
      <c r="AK34" s="208"/>
      <c r="AL34" s="171"/>
      <c r="AM34" s="171"/>
      <c r="AN34" s="171"/>
      <c r="AO34" s="171"/>
      <c r="AP34" s="171"/>
    </row>
    <row r="35" spans="1:42" ht="25.15" customHeight="1" thickBot="1" x14ac:dyDescent="0.3">
      <c r="A35" s="248"/>
      <c r="B35" s="249"/>
      <c r="C35" s="249"/>
      <c r="D35" s="249"/>
      <c r="E35" s="249"/>
      <c r="F35" s="250"/>
      <c r="G35" s="37" t="s">
        <v>15</v>
      </c>
      <c r="H35" s="39">
        <f t="shared" ref="H35" si="33">H33+H34</f>
        <v>20075090675</v>
      </c>
      <c r="I35" s="39">
        <f t="shared" ref="I35:J35" si="34">I33+I34</f>
        <v>3364125475</v>
      </c>
      <c r="J35" s="39">
        <f t="shared" si="34"/>
        <v>3558908675</v>
      </c>
      <c r="K35" s="39">
        <f t="shared" ref="K35:AA35" si="35">K33+K34</f>
        <v>2938262654</v>
      </c>
      <c r="L35" s="39">
        <f t="shared" si="35"/>
        <v>5344097168</v>
      </c>
      <c r="M35" s="39">
        <f t="shared" ref="M35" si="36">M33+M34</f>
        <v>5264097168</v>
      </c>
      <c r="N35" s="39"/>
      <c r="O35" s="39"/>
      <c r="P35" s="39"/>
      <c r="Q35" s="39">
        <f t="shared" si="35"/>
        <v>5535000000</v>
      </c>
      <c r="R35" s="39">
        <f t="shared" si="35"/>
        <v>0</v>
      </c>
      <c r="S35" s="39">
        <f t="shared" si="35"/>
        <v>0</v>
      </c>
      <c r="T35" s="39">
        <f t="shared" si="35"/>
        <v>0</v>
      </c>
      <c r="U35" s="39">
        <f t="shared" si="35"/>
        <v>0</v>
      </c>
      <c r="V35" s="39">
        <f t="shared" si="35"/>
        <v>4750000000</v>
      </c>
      <c r="W35" s="39"/>
      <c r="X35" s="39"/>
      <c r="Y35" s="39"/>
      <c r="Z35" s="39"/>
      <c r="AA35" s="39">
        <f t="shared" si="35"/>
        <v>3400000000</v>
      </c>
      <c r="AB35" s="39"/>
      <c r="AC35" s="39"/>
      <c r="AD35" s="39"/>
      <c r="AE35" s="39"/>
      <c r="AF35" s="39">
        <f t="shared" ref="AF35:AG35" si="37">AF33+AF34</f>
        <v>893538892</v>
      </c>
      <c r="AG35" s="39">
        <f t="shared" si="37"/>
        <v>1729391914</v>
      </c>
      <c r="AH35" s="39"/>
      <c r="AI35" s="39"/>
      <c r="AJ35" s="209"/>
      <c r="AK35" s="210"/>
      <c r="AL35" s="171"/>
      <c r="AM35" s="171"/>
      <c r="AN35" s="171"/>
      <c r="AO35" s="171"/>
      <c r="AP35" s="171"/>
    </row>
    <row r="36" spans="1:42" ht="71.25" customHeight="1" x14ac:dyDescent="0.25">
      <c r="A36" s="211" t="s">
        <v>32</v>
      </c>
      <c r="B36" s="211"/>
      <c r="C36" s="211"/>
      <c r="D36" s="211"/>
      <c r="E36" s="211"/>
      <c r="F36" s="211"/>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211"/>
      <c r="AI36" s="211"/>
      <c r="AJ36" s="211"/>
      <c r="AK36" s="211"/>
      <c r="AL36" s="211"/>
      <c r="AM36" s="211"/>
      <c r="AN36" s="211"/>
      <c r="AO36" s="211"/>
      <c r="AP36" s="211"/>
    </row>
    <row r="38" spans="1:42" x14ac:dyDescent="0.25">
      <c r="S38" s="74"/>
      <c r="AF38" s="73"/>
    </row>
    <row r="42" spans="1:42" x14ac:dyDescent="0.25">
      <c r="R42" s="75"/>
    </row>
    <row r="45" spans="1:42" x14ac:dyDescent="0.25">
      <c r="V45" s="75"/>
    </row>
    <row r="56" spans="15:15" x14ac:dyDescent="0.25">
      <c r="O56" s="7">
        <v>81000</v>
      </c>
    </row>
    <row r="57" spans="15:15" x14ac:dyDescent="0.25">
      <c r="O57" s="7">
        <v>350000</v>
      </c>
    </row>
    <row r="58" spans="15:15" x14ac:dyDescent="0.25">
      <c r="O58" s="7">
        <v>100000</v>
      </c>
    </row>
    <row r="59" spans="15:15" x14ac:dyDescent="0.25">
      <c r="O59" s="7">
        <v>150000</v>
      </c>
    </row>
    <row r="60" spans="15:15" x14ac:dyDescent="0.25">
      <c r="O60" s="7">
        <v>400000</v>
      </c>
    </row>
    <row r="61" spans="15:15" x14ac:dyDescent="0.25">
      <c r="O61" s="7">
        <f>SUM(O56:O60)</f>
        <v>1081000</v>
      </c>
    </row>
  </sheetData>
  <mergeCells count="68">
    <mergeCell ref="F1:AP1"/>
    <mergeCell ref="F2:AP2"/>
    <mergeCell ref="A1:E4"/>
    <mergeCell ref="Q7:U7"/>
    <mergeCell ref="F3:N3"/>
    <mergeCell ref="F4:N4"/>
    <mergeCell ref="F6:F8"/>
    <mergeCell ref="AF6:AI6"/>
    <mergeCell ref="E6:E8"/>
    <mergeCell ref="AA7:AE7"/>
    <mergeCell ref="AF7:AI7"/>
    <mergeCell ref="I7:K7"/>
    <mergeCell ref="L7:P7"/>
    <mergeCell ref="AL6:AL8"/>
    <mergeCell ref="AM6:AM8"/>
    <mergeCell ref="A33:F35"/>
    <mergeCell ref="F9:F32"/>
    <mergeCell ref="E9:E32"/>
    <mergeCell ref="D9:D14"/>
    <mergeCell ref="D15:D20"/>
    <mergeCell ref="D27:D32"/>
    <mergeCell ref="A27:A32"/>
    <mergeCell ref="A9:A14"/>
    <mergeCell ref="D21:D26"/>
    <mergeCell ref="A15:A26"/>
    <mergeCell ref="AM9:AM14"/>
    <mergeCell ref="AN9:AN14"/>
    <mergeCell ref="B27:B32"/>
    <mergeCell ref="C27:C32"/>
    <mergeCell ref="B21:B26"/>
    <mergeCell ref="C21:C26"/>
    <mergeCell ref="B9:B14"/>
    <mergeCell ref="C9:C14"/>
    <mergeCell ref="B15:B20"/>
    <mergeCell ref="C15:C20"/>
    <mergeCell ref="AL9:AL14"/>
    <mergeCell ref="A6:A8"/>
    <mergeCell ref="G6:G8"/>
    <mergeCell ref="H6:H8"/>
    <mergeCell ref="AK6:AK8"/>
    <mergeCell ref="B6:D7"/>
    <mergeCell ref="I6:AE6"/>
    <mergeCell ref="V7:Z7"/>
    <mergeCell ref="AJ6:AJ8"/>
    <mergeCell ref="AO9:AO14"/>
    <mergeCell ref="AP9:AP14"/>
    <mergeCell ref="AN15:AN20"/>
    <mergeCell ref="AO15:AO20"/>
    <mergeCell ref="AO6:AO8"/>
    <mergeCell ref="AP6:AP8"/>
    <mergeCell ref="AP15:AP20"/>
    <mergeCell ref="AN6:AN8"/>
    <mergeCell ref="AJ33:AK35"/>
    <mergeCell ref="A36:AP36"/>
    <mergeCell ref="O3:AP3"/>
    <mergeCell ref="O4:AP4"/>
    <mergeCell ref="AL27:AL32"/>
    <mergeCell ref="AM27:AM32"/>
    <mergeCell ref="AN27:AN32"/>
    <mergeCell ref="AO27:AO32"/>
    <mergeCell ref="AP27:AP32"/>
    <mergeCell ref="AL21:AL26"/>
    <mergeCell ref="AM21:AM26"/>
    <mergeCell ref="AN21:AN26"/>
    <mergeCell ref="AO21:AO26"/>
    <mergeCell ref="AP21:AP26"/>
    <mergeCell ref="AL15:AL20"/>
    <mergeCell ref="AM15:AM20"/>
  </mergeCells>
  <hyperlinks>
    <hyperlink ref="AP15" r:id="rId1" display="https://drive.google.com/drive/folders/0BwgngE3wTIWYRW9aNFNpQ3R4c1k?usp=sharing"/>
    <hyperlink ref="AP21" r:id="rId2" display="http://www.ambientebogota.gov.co/web/transparencia/inicio"/>
  </hyperlinks>
  <printOptions horizontalCentered="1" verticalCentered="1"/>
  <pageMargins left="0" right="0" top="0.74803149606299213" bottom="0" header="0.31496062992125984" footer="0"/>
  <pageSetup scale="27" fitToHeight="0" orientation="landscape" r:id="rId3"/>
  <colBreaks count="1" manualBreakCount="1">
    <brk id="22" max="35" man="1"/>
  </col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89"/>
  <sheetViews>
    <sheetView view="pageBreakPreview" topLeftCell="G1" zoomScale="60" zoomScaleNormal="70" workbookViewId="0">
      <selection activeCell="V8" sqref="V8:V9"/>
    </sheetView>
  </sheetViews>
  <sheetFormatPr baseColWidth="10" defaultColWidth="11.42578125" defaultRowHeight="12.75" x14ac:dyDescent="0.25"/>
  <cols>
    <col min="1" max="1" width="14.85546875" style="8" customWidth="1"/>
    <col min="2" max="2" width="33" style="8" customWidth="1"/>
    <col min="3" max="3" width="47.7109375" style="19" customWidth="1"/>
    <col min="4" max="4" width="6.140625" style="8" customWidth="1"/>
    <col min="5" max="5" width="7.85546875" style="8" customWidth="1"/>
    <col min="6" max="6" width="12" style="8" customWidth="1"/>
    <col min="7" max="7" width="7" style="8" customWidth="1"/>
    <col min="8" max="8" width="6.7109375" style="8" customWidth="1"/>
    <col min="9" max="11" width="7" style="8" customWidth="1"/>
    <col min="12" max="13" width="7.7109375" style="8" customWidth="1"/>
    <col min="14" max="14" width="8.140625" style="9" customWidth="1"/>
    <col min="15" max="15" width="8.5703125" style="9" customWidth="1"/>
    <col min="16" max="16" width="8.85546875" style="9" customWidth="1"/>
    <col min="17" max="17" width="8.42578125" style="9" customWidth="1"/>
    <col min="18" max="18" width="8.28515625" style="9" customWidth="1"/>
    <col min="19" max="19" width="11.7109375" style="9" customWidth="1"/>
    <col min="20" max="20" width="12.28515625" style="9" customWidth="1"/>
    <col min="21" max="21" width="14.5703125" style="9" customWidth="1"/>
    <col min="22" max="22" width="110.28515625" style="13" customWidth="1"/>
    <col min="23" max="58" width="11.42578125" style="13"/>
    <col min="59" max="16384" width="11.42578125" style="8"/>
  </cols>
  <sheetData>
    <row r="1" spans="1:51" s="10" customFormat="1" ht="33" customHeight="1" x14ac:dyDescent="0.25">
      <c r="A1" s="306"/>
      <c r="B1" s="307"/>
      <c r="C1" s="312" t="s">
        <v>0</v>
      </c>
      <c r="D1" s="312"/>
      <c r="E1" s="312"/>
      <c r="F1" s="312"/>
      <c r="G1" s="312"/>
      <c r="H1" s="312"/>
      <c r="I1" s="312"/>
      <c r="J1" s="312"/>
      <c r="K1" s="312"/>
      <c r="L1" s="312"/>
      <c r="M1" s="312"/>
      <c r="N1" s="312"/>
      <c r="O1" s="312"/>
      <c r="P1" s="312"/>
      <c r="Q1" s="312"/>
      <c r="R1" s="312"/>
      <c r="S1" s="312"/>
      <c r="T1" s="312"/>
      <c r="U1" s="312"/>
      <c r="V1" s="313"/>
    </row>
    <row r="2" spans="1:51" s="10" customFormat="1" ht="30" customHeight="1" x14ac:dyDescent="0.25">
      <c r="A2" s="308"/>
      <c r="B2" s="309"/>
      <c r="C2" s="314" t="s">
        <v>76</v>
      </c>
      <c r="D2" s="314"/>
      <c r="E2" s="314"/>
      <c r="F2" s="314"/>
      <c r="G2" s="314"/>
      <c r="H2" s="314"/>
      <c r="I2" s="314"/>
      <c r="J2" s="314"/>
      <c r="K2" s="314"/>
      <c r="L2" s="314"/>
      <c r="M2" s="314"/>
      <c r="N2" s="314"/>
      <c r="O2" s="314"/>
      <c r="P2" s="314"/>
      <c r="Q2" s="314"/>
      <c r="R2" s="314"/>
      <c r="S2" s="314"/>
      <c r="T2" s="314"/>
      <c r="U2" s="314"/>
      <c r="V2" s="315"/>
    </row>
    <row r="3" spans="1:51" s="10" customFormat="1" ht="27.75" customHeight="1" x14ac:dyDescent="0.25">
      <c r="A3" s="308"/>
      <c r="B3" s="309"/>
      <c r="C3" s="27" t="s">
        <v>1</v>
      </c>
      <c r="D3" s="316" t="s">
        <v>78</v>
      </c>
      <c r="E3" s="316"/>
      <c r="F3" s="316"/>
      <c r="G3" s="316"/>
      <c r="H3" s="316"/>
      <c r="I3" s="316"/>
      <c r="J3" s="316"/>
      <c r="K3" s="316"/>
      <c r="L3" s="316"/>
      <c r="M3" s="316"/>
      <c r="N3" s="316"/>
      <c r="O3" s="316"/>
      <c r="P3" s="316"/>
      <c r="Q3" s="316"/>
      <c r="R3" s="316"/>
      <c r="S3" s="316"/>
      <c r="T3" s="316"/>
      <c r="U3" s="316"/>
      <c r="V3" s="317"/>
    </row>
    <row r="4" spans="1:51" s="10" customFormat="1" ht="33" customHeight="1" thickBot="1" x14ac:dyDescent="0.3">
      <c r="A4" s="310"/>
      <c r="B4" s="311"/>
      <c r="C4" s="40" t="s">
        <v>16</v>
      </c>
      <c r="D4" s="318" t="s">
        <v>92</v>
      </c>
      <c r="E4" s="318"/>
      <c r="F4" s="318"/>
      <c r="G4" s="318"/>
      <c r="H4" s="318"/>
      <c r="I4" s="318"/>
      <c r="J4" s="318"/>
      <c r="K4" s="318"/>
      <c r="L4" s="318"/>
      <c r="M4" s="318"/>
      <c r="N4" s="318"/>
      <c r="O4" s="318"/>
      <c r="P4" s="318"/>
      <c r="Q4" s="318"/>
      <c r="R4" s="318"/>
      <c r="S4" s="318"/>
      <c r="T4" s="318"/>
      <c r="U4" s="318"/>
      <c r="V4" s="319"/>
    </row>
    <row r="5" spans="1:51" s="10" customFormat="1" ht="13.5" thickBot="1" x14ac:dyDescent="0.3">
      <c r="A5" s="11"/>
      <c r="B5" s="8"/>
      <c r="C5" s="17"/>
      <c r="D5" s="8"/>
      <c r="E5" s="8"/>
      <c r="F5" s="8"/>
      <c r="G5" s="8"/>
      <c r="H5" s="8"/>
      <c r="I5" s="8"/>
      <c r="J5" s="8"/>
      <c r="K5" s="8"/>
      <c r="L5" s="8"/>
      <c r="M5" s="8"/>
      <c r="N5" s="9"/>
      <c r="O5" s="9"/>
      <c r="P5" s="9"/>
      <c r="Q5" s="9"/>
      <c r="R5" s="9"/>
      <c r="S5" s="9"/>
      <c r="T5" s="9"/>
      <c r="U5" s="9"/>
    </row>
    <row r="6" spans="1:51" s="12" customFormat="1" ht="25.5" customHeight="1" x14ac:dyDescent="0.25">
      <c r="A6" s="284" t="s">
        <v>33</v>
      </c>
      <c r="B6" s="292" t="s">
        <v>34</v>
      </c>
      <c r="C6" s="303" t="s">
        <v>35</v>
      </c>
      <c r="D6" s="298" t="s">
        <v>36</v>
      </c>
      <c r="E6" s="299"/>
      <c r="F6" s="292" t="s">
        <v>119</v>
      </c>
      <c r="G6" s="292"/>
      <c r="H6" s="292"/>
      <c r="I6" s="292"/>
      <c r="J6" s="292"/>
      <c r="K6" s="292"/>
      <c r="L6" s="292"/>
      <c r="M6" s="292"/>
      <c r="N6" s="292"/>
      <c r="O6" s="292"/>
      <c r="P6" s="292"/>
      <c r="Q6" s="292"/>
      <c r="R6" s="292"/>
      <c r="S6" s="292"/>
      <c r="T6" s="292" t="s">
        <v>40</v>
      </c>
      <c r="U6" s="292"/>
      <c r="V6" s="301" t="s">
        <v>139</v>
      </c>
    </row>
    <row r="7" spans="1:51" s="12" customFormat="1" ht="19.899999999999999" customHeight="1" thickBot="1" x14ac:dyDescent="0.3">
      <c r="A7" s="285"/>
      <c r="B7" s="293"/>
      <c r="C7" s="304"/>
      <c r="D7" s="107" t="s">
        <v>37</v>
      </c>
      <c r="E7" s="107" t="s">
        <v>38</v>
      </c>
      <c r="F7" s="107" t="s">
        <v>39</v>
      </c>
      <c r="G7" s="108" t="s">
        <v>17</v>
      </c>
      <c r="H7" s="108" t="s">
        <v>18</v>
      </c>
      <c r="I7" s="108" t="s">
        <v>19</v>
      </c>
      <c r="J7" s="108" t="s">
        <v>20</v>
      </c>
      <c r="K7" s="108" t="s">
        <v>21</v>
      </c>
      <c r="L7" s="108" t="s">
        <v>22</v>
      </c>
      <c r="M7" s="108" t="s">
        <v>23</v>
      </c>
      <c r="N7" s="108" t="s">
        <v>24</v>
      </c>
      <c r="O7" s="108" t="s">
        <v>25</v>
      </c>
      <c r="P7" s="108" t="s">
        <v>26</v>
      </c>
      <c r="Q7" s="108" t="s">
        <v>27</v>
      </c>
      <c r="R7" s="108" t="s">
        <v>28</v>
      </c>
      <c r="S7" s="41" t="s">
        <v>29</v>
      </c>
      <c r="T7" s="41" t="s">
        <v>41</v>
      </c>
      <c r="U7" s="41" t="s">
        <v>42</v>
      </c>
      <c r="V7" s="302"/>
    </row>
    <row r="8" spans="1:51" s="47" customFormat="1" ht="234.6" customHeight="1" x14ac:dyDescent="0.25">
      <c r="A8" s="286" t="s">
        <v>85</v>
      </c>
      <c r="B8" s="287" t="s">
        <v>88</v>
      </c>
      <c r="C8" s="291" t="s">
        <v>100</v>
      </c>
      <c r="D8" s="305" t="s">
        <v>79</v>
      </c>
      <c r="E8" s="300"/>
      <c r="F8" s="54" t="s">
        <v>80</v>
      </c>
      <c r="G8" s="51">
        <v>0.05</v>
      </c>
      <c r="H8" s="51">
        <v>0.05</v>
      </c>
      <c r="I8" s="51">
        <v>0.05</v>
      </c>
      <c r="J8" s="51">
        <v>0.1</v>
      </c>
      <c r="K8" s="51">
        <v>0.15</v>
      </c>
      <c r="L8" s="51">
        <v>0.15</v>
      </c>
      <c r="M8" s="51">
        <v>0.15</v>
      </c>
      <c r="N8" s="51">
        <v>0.1</v>
      </c>
      <c r="O8" s="51">
        <v>0.1</v>
      </c>
      <c r="P8" s="51">
        <v>0.05</v>
      </c>
      <c r="Q8" s="51">
        <v>0.03</v>
      </c>
      <c r="R8" s="163">
        <v>0.02</v>
      </c>
      <c r="S8" s="169">
        <f t="shared" ref="S8:S19" si="0">SUM(G8:R8)</f>
        <v>1</v>
      </c>
      <c r="T8" s="289">
        <v>0.4</v>
      </c>
      <c r="U8" s="294">
        <v>0.2</v>
      </c>
      <c r="V8" s="296" t="s">
        <v>133</v>
      </c>
    </row>
    <row r="9" spans="1:51" s="47" customFormat="1" ht="234.6" customHeight="1" thickBot="1" x14ac:dyDescent="0.3">
      <c r="A9" s="280"/>
      <c r="B9" s="288"/>
      <c r="C9" s="279"/>
      <c r="D9" s="272"/>
      <c r="E9" s="271"/>
      <c r="F9" s="52" t="s">
        <v>81</v>
      </c>
      <c r="G9" s="166">
        <v>0.05</v>
      </c>
      <c r="H9" s="166">
        <v>0.05</v>
      </c>
      <c r="I9" s="166">
        <v>0.05</v>
      </c>
      <c r="J9" s="166">
        <v>0.1</v>
      </c>
      <c r="K9" s="166">
        <v>0.15</v>
      </c>
      <c r="L9" s="166">
        <v>0.15</v>
      </c>
      <c r="M9" s="53"/>
      <c r="N9" s="53"/>
      <c r="O9" s="53"/>
      <c r="P9" s="53"/>
      <c r="Q9" s="53"/>
      <c r="R9" s="165"/>
      <c r="S9" s="168">
        <f t="shared" si="0"/>
        <v>0.55000000000000004</v>
      </c>
      <c r="T9" s="290"/>
      <c r="U9" s="276"/>
      <c r="V9" s="297"/>
    </row>
    <row r="10" spans="1:51" s="47" customFormat="1" ht="91.15" customHeight="1" x14ac:dyDescent="0.25">
      <c r="A10" s="280"/>
      <c r="B10" s="288"/>
      <c r="C10" s="279" t="s">
        <v>118</v>
      </c>
      <c r="D10" s="272" t="s">
        <v>79</v>
      </c>
      <c r="E10" s="271"/>
      <c r="F10" s="54" t="s">
        <v>80</v>
      </c>
      <c r="G10" s="51">
        <v>0.05</v>
      </c>
      <c r="H10" s="51">
        <v>0.2</v>
      </c>
      <c r="I10" s="51">
        <v>0.1</v>
      </c>
      <c r="J10" s="51">
        <v>0.05</v>
      </c>
      <c r="K10" s="51">
        <v>0.1</v>
      </c>
      <c r="L10" s="51">
        <v>0.1</v>
      </c>
      <c r="M10" s="51">
        <v>0.1</v>
      </c>
      <c r="N10" s="51">
        <v>0.15</v>
      </c>
      <c r="O10" s="51">
        <v>0.05</v>
      </c>
      <c r="P10" s="51">
        <v>0.05</v>
      </c>
      <c r="Q10" s="51">
        <v>0.03</v>
      </c>
      <c r="R10" s="163">
        <v>0.02</v>
      </c>
      <c r="S10" s="162">
        <f t="shared" si="0"/>
        <v>1</v>
      </c>
      <c r="T10" s="290"/>
      <c r="U10" s="295">
        <v>0.2</v>
      </c>
      <c r="V10" s="270" t="s">
        <v>134</v>
      </c>
    </row>
    <row r="11" spans="1:51" s="47" customFormat="1" ht="91.15" customHeight="1" thickBot="1" x14ac:dyDescent="0.3">
      <c r="A11" s="281"/>
      <c r="B11" s="288"/>
      <c r="C11" s="279"/>
      <c r="D11" s="272"/>
      <c r="E11" s="271"/>
      <c r="F11" s="52" t="s">
        <v>81</v>
      </c>
      <c r="G11" s="166">
        <v>0.05</v>
      </c>
      <c r="H11" s="166">
        <v>0.2</v>
      </c>
      <c r="I11" s="166">
        <v>0.1</v>
      </c>
      <c r="J11" s="166">
        <v>0.05</v>
      </c>
      <c r="K11" s="166">
        <v>0.1</v>
      </c>
      <c r="L11" s="166">
        <v>0.05</v>
      </c>
      <c r="M11" s="53"/>
      <c r="N11" s="53"/>
      <c r="O11" s="53"/>
      <c r="P11" s="53"/>
      <c r="Q11" s="53"/>
      <c r="R11" s="165"/>
      <c r="S11" s="170">
        <f t="shared" si="0"/>
        <v>0.55000000000000004</v>
      </c>
      <c r="T11" s="278"/>
      <c r="U11" s="276"/>
      <c r="V11" s="270"/>
    </row>
    <row r="12" spans="1:51" s="49" customFormat="1" ht="112.15" customHeight="1" x14ac:dyDescent="0.25">
      <c r="A12" s="280" t="s">
        <v>86</v>
      </c>
      <c r="B12" s="288" t="s">
        <v>98</v>
      </c>
      <c r="C12" s="279" t="s">
        <v>117</v>
      </c>
      <c r="D12" s="272" t="s">
        <v>79</v>
      </c>
      <c r="E12" s="48"/>
      <c r="F12" s="54" t="s">
        <v>80</v>
      </c>
      <c r="G12" s="51">
        <v>0.05</v>
      </c>
      <c r="H12" s="51">
        <v>0.1</v>
      </c>
      <c r="I12" s="51">
        <v>0.15</v>
      </c>
      <c r="J12" s="51">
        <v>0.05</v>
      </c>
      <c r="K12" s="51">
        <v>0.1</v>
      </c>
      <c r="L12" s="51">
        <v>0.15</v>
      </c>
      <c r="M12" s="51">
        <v>0.05</v>
      </c>
      <c r="N12" s="51">
        <v>0.1</v>
      </c>
      <c r="O12" s="51">
        <v>0.1</v>
      </c>
      <c r="P12" s="51">
        <v>0.05</v>
      </c>
      <c r="Q12" s="51">
        <v>0.05</v>
      </c>
      <c r="R12" s="163">
        <v>0.05</v>
      </c>
      <c r="S12" s="169">
        <f t="shared" si="0"/>
        <v>1.0000000000000002</v>
      </c>
      <c r="T12" s="273">
        <f>+U12+U16</f>
        <v>0.25</v>
      </c>
      <c r="U12" s="269">
        <v>0.15</v>
      </c>
      <c r="V12" s="267" t="s">
        <v>135</v>
      </c>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row>
    <row r="13" spans="1:51" s="49" customFormat="1" ht="112.15" customHeight="1" thickBot="1" x14ac:dyDescent="0.3">
      <c r="A13" s="280"/>
      <c r="B13" s="288"/>
      <c r="C13" s="279"/>
      <c r="D13" s="272"/>
      <c r="E13" s="48"/>
      <c r="F13" s="52" t="s">
        <v>81</v>
      </c>
      <c r="G13" s="166">
        <v>0.05</v>
      </c>
      <c r="H13" s="166">
        <v>0.1</v>
      </c>
      <c r="I13" s="166">
        <v>0.15</v>
      </c>
      <c r="J13" s="166">
        <v>0.05</v>
      </c>
      <c r="K13" s="166">
        <v>0.1</v>
      </c>
      <c r="L13" s="166">
        <v>0.15</v>
      </c>
      <c r="M13" s="53"/>
      <c r="N13" s="53"/>
      <c r="O13" s="53"/>
      <c r="P13" s="53"/>
      <c r="Q13" s="53"/>
      <c r="R13" s="165"/>
      <c r="S13" s="168">
        <f t="shared" si="0"/>
        <v>0.60000000000000009</v>
      </c>
      <c r="T13" s="273"/>
      <c r="U13" s="269"/>
      <c r="V13" s="268"/>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AY13" s="47"/>
    </row>
    <row r="14" spans="1:51" s="49" customFormat="1" ht="52.15" customHeight="1" x14ac:dyDescent="0.25">
      <c r="A14" s="280"/>
      <c r="B14" s="288"/>
      <c r="C14" s="279" t="s">
        <v>116</v>
      </c>
      <c r="D14" s="272" t="s">
        <v>79</v>
      </c>
      <c r="E14" s="48"/>
      <c r="F14" s="54" t="s">
        <v>80</v>
      </c>
      <c r="G14" s="51">
        <v>0.05</v>
      </c>
      <c r="H14" s="51">
        <v>0.1</v>
      </c>
      <c r="I14" s="51">
        <v>0.15</v>
      </c>
      <c r="J14" s="51">
        <v>0.05</v>
      </c>
      <c r="K14" s="51">
        <v>0.1</v>
      </c>
      <c r="L14" s="51">
        <v>0.15</v>
      </c>
      <c r="M14" s="51">
        <v>0.05</v>
      </c>
      <c r="N14" s="51">
        <v>0.1</v>
      </c>
      <c r="O14" s="51">
        <v>0.1</v>
      </c>
      <c r="P14" s="51">
        <v>0.05</v>
      </c>
      <c r="Q14" s="51">
        <v>0.05</v>
      </c>
      <c r="R14" s="163">
        <v>0.05</v>
      </c>
      <c r="S14" s="162">
        <f t="shared" si="0"/>
        <v>1.0000000000000002</v>
      </c>
      <c r="T14" s="273"/>
      <c r="U14" s="269">
        <v>0.1</v>
      </c>
      <c r="V14" s="267" t="s">
        <v>136</v>
      </c>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row>
    <row r="15" spans="1:51" s="49" customFormat="1" ht="52.15" customHeight="1" thickBot="1" x14ac:dyDescent="0.3">
      <c r="A15" s="280"/>
      <c r="B15" s="288"/>
      <c r="C15" s="279"/>
      <c r="D15" s="272"/>
      <c r="E15" s="48"/>
      <c r="F15" s="52" t="s">
        <v>81</v>
      </c>
      <c r="G15" s="166">
        <v>0.05</v>
      </c>
      <c r="H15" s="166">
        <v>0.1</v>
      </c>
      <c r="I15" s="166">
        <v>0.15</v>
      </c>
      <c r="J15" s="166">
        <v>0.05</v>
      </c>
      <c r="K15" s="166">
        <v>0.1</v>
      </c>
      <c r="L15" s="166">
        <v>0.15</v>
      </c>
      <c r="M15" s="53"/>
      <c r="N15" s="53"/>
      <c r="O15" s="53"/>
      <c r="P15" s="53"/>
      <c r="Q15" s="53"/>
      <c r="R15" s="165"/>
      <c r="S15" s="168">
        <f t="shared" si="0"/>
        <v>0.60000000000000009</v>
      </c>
      <c r="T15" s="273"/>
      <c r="U15" s="269"/>
      <c r="V15" s="268"/>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row>
    <row r="16" spans="1:51" ht="54" customHeight="1" x14ac:dyDescent="0.25">
      <c r="A16" s="280"/>
      <c r="B16" s="274" t="s">
        <v>103</v>
      </c>
      <c r="C16" s="279" t="s">
        <v>115</v>
      </c>
      <c r="D16" s="320" t="s">
        <v>79</v>
      </c>
      <c r="E16" s="167"/>
      <c r="F16" s="54" t="s">
        <v>80</v>
      </c>
      <c r="G16" s="51">
        <v>0.05</v>
      </c>
      <c r="H16" s="51">
        <v>0.05</v>
      </c>
      <c r="I16" s="51">
        <v>0.1</v>
      </c>
      <c r="J16" s="51">
        <v>0.1</v>
      </c>
      <c r="K16" s="51">
        <v>0.1</v>
      </c>
      <c r="L16" s="51">
        <v>0.05</v>
      </c>
      <c r="M16" s="51">
        <v>0.1</v>
      </c>
      <c r="N16" s="51">
        <v>0.1</v>
      </c>
      <c r="O16" s="51">
        <v>0.1</v>
      </c>
      <c r="P16" s="51">
        <v>0.1</v>
      </c>
      <c r="Q16" s="51">
        <v>0.1</v>
      </c>
      <c r="R16" s="163">
        <v>0.05</v>
      </c>
      <c r="S16" s="162">
        <f t="shared" si="0"/>
        <v>1</v>
      </c>
      <c r="T16" s="277">
        <f>+U16</f>
        <v>0.1</v>
      </c>
      <c r="U16" s="275">
        <v>0.1</v>
      </c>
      <c r="V16" s="267" t="s">
        <v>137</v>
      </c>
    </row>
    <row r="17" spans="1:22" ht="54" customHeight="1" thickBot="1" x14ac:dyDescent="0.3">
      <c r="A17" s="281"/>
      <c r="B17" s="274"/>
      <c r="C17" s="279"/>
      <c r="D17" s="320"/>
      <c r="E17" s="167"/>
      <c r="F17" s="52" t="s">
        <v>81</v>
      </c>
      <c r="G17" s="166">
        <v>0.05</v>
      </c>
      <c r="H17" s="166">
        <v>0.05</v>
      </c>
      <c r="I17" s="166">
        <v>0.1</v>
      </c>
      <c r="J17" s="166">
        <v>0.1</v>
      </c>
      <c r="K17" s="166">
        <v>0.1</v>
      </c>
      <c r="L17" s="166">
        <v>0.05</v>
      </c>
      <c r="M17" s="53"/>
      <c r="N17" s="53"/>
      <c r="O17" s="53"/>
      <c r="P17" s="53"/>
      <c r="Q17" s="53"/>
      <c r="R17" s="165"/>
      <c r="S17" s="164">
        <f t="shared" si="0"/>
        <v>0.45</v>
      </c>
      <c r="T17" s="278"/>
      <c r="U17" s="276"/>
      <c r="V17" s="268"/>
    </row>
    <row r="18" spans="1:22" ht="45" customHeight="1" x14ac:dyDescent="0.25">
      <c r="A18" s="282" t="s">
        <v>87</v>
      </c>
      <c r="B18" s="288" t="s">
        <v>89</v>
      </c>
      <c r="C18" s="279" t="s">
        <v>93</v>
      </c>
      <c r="D18" s="272" t="s">
        <v>79</v>
      </c>
      <c r="E18" s="48"/>
      <c r="F18" s="54" t="s">
        <v>80</v>
      </c>
      <c r="G18" s="51">
        <v>0.05</v>
      </c>
      <c r="H18" s="51">
        <v>0.05</v>
      </c>
      <c r="I18" s="51">
        <v>0.15</v>
      </c>
      <c r="J18" s="51">
        <v>0.1</v>
      </c>
      <c r="K18" s="51">
        <v>0.1</v>
      </c>
      <c r="L18" s="51">
        <v>0.1</v>
      </c>
      <c r="M18" s="51">
        <v>0.1</v>
      </c>
      <c r="N18" s="51">
        <v>0.15</v>
      </c>
      <c r="O18" s="51">
        <v>0.1</v>
      </c>
      <c r="P18" s="51">
        <v>0.05</v>
      </c>
      <c r="Q18" s="51">
        <v>0.03</v>
      </c>
      <c r="R18" s="163">
        <v>0.02</v>
      </c>
      <c r="S18" s="162">
        <f t="shared" si="0"/>
        <v>1</v>
      </c>
      <c r="T18" s="290">
        <f>+U18</f>
        <v>0.25</v>
      </c>
      <c r="U18" s="295">
        <v>0.25</v>
      </c>
      <c r="V18" s="267" t="s">
        <v>138</v>
      </c>
    </row>
    <row r="19" spans="1:22" ht="45" customHeight="1" thickBot="1" x14ac:dyDescent="0.3">
      <c r="A19" s="283"/>
      <c r="B19" s="328"/>
      <c r="C19" s="321"/>
      <c r="D19" s="322"/>
      <c r="E19" s="161"/>
      <c r="F19" s="52" t="s">
        <v>81</v>
      </c>
      <c r="G19" s="160">
        <v>0.05</v>
      </c>
      <c r="H19" s="160">
        <v>0.05</v>
      </c>
      <c r="I19" s="160">
        <v>0.15</v>
      </c>
      <c r="J19" s="160">
        <v>0.1</v>
      </c>
      <c r="K19" s="160">
        <v>0.1</v>
      </c>
      <c r="L19" s="160">
        <v>0.1</v>
      </c>
      <c r="M19" s="55"/>
      <c r="N19" s="55"/>
      <c r="O19" s="55"/>
      <c r="P19" s="55"/>
      <c r="Q19" s="55"/>
      <c r="R19" s="159"/>
      <c r="S19" s="158">
        <f t="shared" si="0"/>
        <v>0.54999999999999993</v>
      </c>
      <c r="T19" s="327"/>
      <c r="U19" s="323"/>
      <c r="V19" s="268"/>
    </row>
    <row r="20" spans="1:22" ht="40.9" customHeight="1" thickBot="1" x14ac:dyDescent="0.3">
      <c r="A20" s="324" t="s">
        <v>30</v>
      </c>
      <c r="B20" s="325"/>
      <c r="C20" s="325"/>
      <c r="D20" s="325"/>
      <c r="E20" s="325"/>
      <c r="F20" s="325"/>
      <c r="G20" s="325"/>
      <c r="H20" s="325"/>
      <c r="I20" s="325"/>
      <c r="J20" s="325"/>
      <c r="K20" s="325"/>
      <c r="L20" s="325"/>
      <c r="M20" s="325"/>
      <c r="N20" s="325"/>
      <c r="O20" s="325"/>
      <c r="P20" s="325"/>
      <c r="Q20" s="325"/>
      <c r="R20" s="325"/>
      <c r="S20" s="326"/>
      <c r="T20" s="157">
        <f>SUM(T8:T19)</f>
        <v>1</v>
      </c>
      <c r="U20" s="43">
        <f>SUM(U8:U19)</f>
        <v>1</v>
      </c>
      <c r="V20" s="43"/>
    </row>
    <row r="21" spans="1:22" ht="15" customHeight="1" x14ac:dyDescent="0.25">
      <c r="A21" s="265" t="s">
        <v>32</v>
      </c>
      <c r="B21" s="265"/>
      <c r="C21" s="265"/>
      <c r="D21" s="265"/>
      <c r="E21" s="265"/>
      <c r="F21" s="265"/>
      <c r="G21" s="265"/>
      <c r="H21" s="265"/>
      <c r="I21" s="265"/>
      <c r="J21" s="265"/>
      <c r="K21" s="265"/>
      <c r="L21" s="265"/>
      <c r="M21" s="265"/>
      <c r="N21" s="265"/>
      <c r="O21" s="265"/>
      <c r="P21" s="265"/>
      <c r="Q21" s="265"/>
      <c r="R21" s="265"/>
      <c r="S21" s="265"/>
      <c r="T21" s="265"/>
      <c r="U21" s="265"/>
      <c r="V21" s="265"/>
    </row>
    <row r="22" spans="1:22" x14ac:dyDescent="0.25">
      <c r="A22" s="266"/>
      <c r="B22" s="266"/>
      <c r="C22" s="266"/>
      <c r="D22" s="266"/>
      <c r="E22" s="266"/>
      <c r="F22" s="266"/>
      <c r="G22" s="266"/>
      <c r="H22" s="266"/>
      <c r="I22" s="266"/>
      <c r="J22" s="266"/>
      <c r="K22" s="266"/>
      <c r="L22" s="266"/>
      <c r="M22" s="266"/>
      <c r="N22" s="266"/>
      <c r="O22" s="266"/>
      <c r="P22" s="266"/>
      <c r="Q22" s="266"/>
      <c r="R22" s="266"/>
      <c r="S22" s="266"/>
      <c r="T22" s="266"/>
      <c r="U22" s="266"/>
      <c r="V22" s="266"/>
    </row>
    <row r="23" spans="1:22" x14ac:dyDescent="0.25">
      <c r="A23" s="13"/>
      <c r="B23" s="13"/>
      <c r="C23" s="18"/>
      <c r="D23" s="13"/>
      <c r="E23" s="13"/>
      <c r="F23" s="13"/>
      <c r="G23" s="13"/>
      <c r="H23" s="13"/>
      <c r="I23" s="13"/>
      <c r="J23" s="13"/>
      <c r="K23" s="13"/>
      <c r="L23" s="13"/>
      <c r="M23" s="13"/>
      <c r="N23" s="14"/>
      <c r="O23" s="14"/>
      <c r="P23" s="14"/>
      <c r="Q23" s="14"/>
      <c r="R23" s="14"/>
      <c r="S23" s="14"/>
      <c r="T23" s="14"/>
      <c r="U23" s="14"/>
    </row>
    <row r="24" spans="1:22" x14ac:dyDescent="0.25">
      <c r="A24" s="13"/>
      <c r="B24" s="13"/>
      <c r="C24" s="18"/>
      <c r="D24" s="13"/>
      <c r="E24" s="13"/>
      <c r="F24" s="13"/>
      <c r="G24" s="13"/>
      <c r="H24" s="13"/>
      <c r="I24" s="13"/>
      <c r="J24" s="13"/>
      <c r="K24" s="13"/>
      <c r="L24" s="13"/>
      <c r="M24" s="13"/>
      <c r="N24" s="14"/>
      <c r="O24" s="14"/>
      <c r="P24" s="14"/>
      <c r="Q24" s="14"/>
      <c r="R24" s="14"/>
      <c r="S24" s="14"/>
      <c r="T24" s="14"/>
      <c r="U24" s="14"/>
    </row>
    <row r="25" spans="1:22" x14ac:dyDescent="0.25">
      <c r="A25" s="13"/>
      <c r="B25" s="13"/>
      <c r="C25" s="18"/>
      <c r="D25" s="13"/>
      <c r="E25" s="13"/>
      <c r="F25" s="13"/>
      <c r="G25" s="13"/>
      <c r="H25" s="13"/>
      <c r="I25" s="13"/>
      <c r="J25" s="13"/>
      <c r="K25" s="13"/>
      <c r="L25" s="13"/>
      <c r="M25" s="13"/>
      <c r="N25" s="14"/>
      <c r="O25" s="14"/>
      <c r="P25" s="14"/>
      <c r="Q25" s="14"/>
      <c r="R25" s="14"/>
      <c r="S25" s="14"/>
      <c r="T25" s="14"/>
      <c r="U25" s="14"/>
    </row>
    <row r="26" spans="1:22" x14ac:dyDescent="0.25">
      <c r="A26" s="13"/>
      <c r="B26" s="13"/>
      <c r="C26" s="18"/>
      <c r="D26" s="13"/>
      <c r="E26" s="13"/>
      <c r="F26" s="13"/>
      <c r="G26" s="13"/>
      <c r="H26" s="13"/>
      <c r="I26" s="13"/>
      <c r="J26" s="13"/>
      <c r="K26" s="13"/>
      <c r="L26" s="13"/>
      <c r="M26" s="13"/>
      <c r="N26" s="14"/>
      <c r="O26" s="14"/>
      <c r="P26" s="14"/>
      <c r="Q26" s="14"/>
      <c r="R26" s="14"/>
      <c r="S26" s="14"/>
      <c r="T26" s="14"/>
      <c r="U26" s="14"/>
    </row>
    <row r="27" spans="1:22" x14ac:dyDescent="0.25">
      <c r="A27" s="13"/>
      <c r="B27" s="13"/>
      <c r="C27" s="18"/>
      <c r="D27" s="13"/>
      <c r="E27" s="13"/>
      <c r="F27" s="13"/>
      <c r="G27" s="13"/>
      <c r="H27" s="13"/>
      <c r="I27" s="13"/>
      <c r="J27" s="13"/>
      <c r="K27" s="13"/>
      <c r="L27" s="13"/>
      <c r="M27" s="13"/>
      <c r="N27" s="14"/>
      <c r="O27" s="14"/>
      <c r="P27" s="14"/>
      <c r="Q27" s="14"/>
      <c r="R27" s="14"/>
      <c r="S27" s="14"/>
      <c r="T27" s="14"/>
      <c r="U27" s="14"/>
    </row>
    <row r="28" spans="1:22" x14ac:dyDescent="0.25">
      <c r="A28" s="13"/>
      <c r="B28" s="13"/>
      <c r="C28" s="18"/>
      <c r="D28" s="13"/>
      <c r="E28" s="13"/>
      <c r="F28" s="13"/>
      <c r="G28" s="13"/>
      <c r="H28" s="13"/>
      <c r="I28" s="13"/>
      <c r="J28" s="13"/>
      <c r="K28" s="13"/>
      <c r="L28" s="13"/>
      <c r="M28" s="13"/>
      <c r="N28" s="14"/>
      <c r="O28" s="14"/>
      <c r="P28" s="14"/>
      <c r="Q28" s="14"/>
      <c r="R28" s="14"/>
      <c r="S28" s="14"/>
      <c r="T28" s="14"/>
      <c r="U28" s="14"/>
    </row>
    <row r="29" spans="1:22" x14ac:dyDescent="0.25">
      <c r="A29" s="13"/>
      <c r="B29" s="13"/>
      <c r="C29" s="18"/>
      <c r="D29" s="13"/>
      <c r="E29" s="13"/>
      <c r="F29" s="13"/>
      <c r="G29" s="13"/>
      <c r="H29" s="13"/>
      <c r="I29" s="13"/>
      <c r="J29" s="13"/>
      <c r="K29" s="13"/>
      <c r="L29" s="13"/>
      <c r="M29" s="13"/>
      <c r="N29" s="14"/>
      <c r="O29" s="14"/>
      <c r="P29" s="14"/>
      <c r="Q29" s="14"/>
      <c r="R29" s="14"/>
      <c r="S29" s="14"/>
      <c r="T29" s="14"/>
      <c r="U29" s="14"/>
    </row>
    <row r="30" spans="1:22" x14ac:dyDescent="0.25">
      <c r="A30" s="13"/>
      <c r="B30" s="13"/>
      <c r="C30" s="18"/>
      <c r="D30" s="13"/>
      <c r="E30" s="13"/>
      <c r="F30" s="13"/>
      <c r="G30" s="13"/>
      <c r="H30" s="13"/>
      <c r="I30" s="13"/>
      <c r="J30" s="13"/>
      <c r="K30" s="13"/>
      <c r="L30" s="13"/>
      <c r="M30" s="13"/>
      <c r="N30" s="14"/>
      <c r="O30" s="14"/>
      <c r="P30" s="14"/>
      <c r="Q30" s="14"/>
      <c r="R30" s="14"/>
      <c r="S30" s="14"/>
      <c r="T30" s="14"/>
      <c r="U30" s="14"/>
    </row>
    <row r="31" spans="1:22" x14ac:dyDescent="0.25">
      <c r="A31" s="13"/>
      <c r="B31" s="13"/>
      <c r="C31" s="18"/>
      <c r="D31" s="13"/>
      <c r="E31" s="13"/>
      <c r="F31" s="13"/>
      <c r="G31" s="13"/>
      <c r="H31" s="13"/>
      <c r="I31" s="13"/>
      <c r="J31" s="13"/>
      <c r="K31" s="13"/>
      <c r="L31" s="13"/>
      <c r="M31" s="13"/>
      <c r="N31" s="14"/>
      <c r="O31" s="14"/>
      <c r="P31" s="14"/>
      <c r="Q31" s="14"/>
      <c r="R31" s="14"/>
      <c r="S31" s="14"/>
      <c r="T31" s="14"/>
      <c r="U31" s="14"/>
    </row>
    <row r="32" spans="1:22" x14ac:dyDescent="0.25">
      <c r="A32" s="13"/>
      <c r="B32" s="13"/>
      <c r="C32" s="18"/>
      <c r="D32" s="13"/>
      <c r="E32" s="13"/>
      <c r="F32" s="13"/>
      <c r="G32" s="13"/>
      <c r="H32" s="13"/>
      <c r="I32" s="13"/>
      <c r="J32" s="13"/>
      <c r="K32" s="13"/>
      <c r="L32" s="13"/>
      <c r="M32" s="13"/>
      <c r="N32" s="14"/>
      <c r="O32" s="14"/>
      <c r="P32" s="14"/>
      <c r="Q32" s="14"/>
      <c r="R32" s="14"/>
      <c r="S32" s="14"/>
      <c r="T32" s="14"/>
      <c r="U32" s="14"/>
    </row>
    <row r="33" spans="1:21" x14ac:dyDescent="0.25">
      <c r="A33" s="13"/>
      <c r="B33" s="13"/>
      <c r="C33" s="18"/>
      <c r="D33" s="13"/>
      <c r="E33" s="13"/>
      <c r="F33" s="13"/>
      <c r="G33" s="13"/>
      <c r="H33" s="13"/>
      <c r="I33" s="13"/>
      <c r="J33" s="13"/>
      <c r="K33" s="13"/>
      <c r="L33" s="13"/>
      <c r="M33" s="13"/>
      <c r="N33" s="14"/>
      <c r="O33" s="14"/>
      <c r="P33" s="14"/>
      <c r="Q33" s="14"/>
      <c r="R33" s="14"/>
      <c r="S33" s="14"/>
      <c r="T33" s="14"/>
      <c r="U33" s="14"/>
    </row>
    <row r="34" spans="1:21" x14ac:dyDescent="0.25">
      <c r="A34" s="13"/>
      <c r="B34" s="13"/>
      <c r="C34" s="18"/>
      <c r="D34" s="13"/>
      <c r="E34" s="13"/>
      <c r="F34" s="13"/>
      <c r="G34" s="13"/>
      <c r="H34" s="13"/>
      <c r="I34" s="13"/>
      <c r="J34" s="13"/>
      <c r="K34" s="13"/>
      <c r="L34" s="13"/>
      <c r="M34" s="13"/>
      <c r="N34" s="14"/>
      <c r="O34" s="14"/>
      <c r="P34" s="14"/>
      <c r="Q34" s="14"/>
      <c r="R34" s="14"/>
      <c r="S34" s="14"/>
      <c r="T34" s="14"/>
      <c r="U34" s="14"/>
    </row>
    <row r="35" spans="1:21" x14ac:dyDescent="0.25">
      <c r="A35" s="13"/>
      <c r="B35" s="13"/>
      <c r="C35" s="18"/>
      <c r="D35" s="13"/>
      <c r="E35" s="13"/>
      <c r="F35" s="13"/>
      <c r="G35" s="13"/>
      <c r="H35" s="13"/>
      <c r="I35" s="13"/>
      <c r="J35" s="13"/>
      <c r="K35" s="13"/>
      <c r="L35" s="13"/>
      <c r="M35" s="13"/>
      <c r="N35" s="14"/>
      <c r="O35" s="14"/>
      <c r="P35" s="14"/>
      <c r="Q35" s="14"/>
      <c r="R35" s="14"/>
      <c r="S35" s="14"/>
      <c r="T35" s="14"/>
      <c r="U35" s="14"/>
    </row>
    <row r="36" spans="1:21" x14ac:dyDescent="0.25">
      <c r="A36" s="13"/>
      <c r="B36" s="13"/>
      <c r="C36" s="18"/>
      <c r="D36" s="13"/>
      <c r="E36" s="13"/>
      <c r="F36" s="13"/>
      <c r="G36" s="13"/>
      <c r="H36" s="13"/>
      <c r="I36" s="13"/>
      <c r="J36" s="13"/>
      <c r="K36" s="13"/>
      <c r="L36" s="13"/>
      <c r="M36" s="13"/>
      <c r="N36" s="14"/>
      <c r="O36" s="14"/>
      <c r="P36" s="14"/>
      <c r="Q36" s="14"/>
      <c r="R36" s="14"/>
      <c r="S36" s="14"/>
      <c r="T36" s="14"/>
      <c r="U36" s="14"/>
    </row>
    <row r="37" spans="1:21" x14ac:dyDescent="0.25">
      <c r="A37" s="13"/>
      <c r="B37" s="13"/>
      <c r="C37" s="18"/>
      <c r="D37" s="13"/>
      <c r="E37" s="13"/>
      <c r="F37" s="13"/>
      <c r="G37" s="13"/>
      <c r="H37" s="13"/>
      <c r="I37" s="13"/>
      <c r="J37" s="13"/>
      <c r="K37" s="13"/>
      <c r="L37" s="13"/>
      <c r="M37" s="13"/>
      <c r="N37" s="14"/>
      <c r="O37" s="14"/>
      <c r="P37" s="14"/>
      <c r="Q37" s="14"/>
      <c r="R37" s="14"/>
      <c r="S37" s="14"/>
      <c r="T37" s="14"/>
      <c r="U37" s="14"/>
    </row>
    <row r="38" spans="1:21" x14ac:dyDescent="0.25">
      <c r="A38" s="13"/>
      <c r="B38" s="13"/>
      <c r="C38" s="18"/>
      <c r="D38" s="13"/>
      <c r="E38" s="13"/>
      <c r="F38" s="13"/>
      <c r="G38" s="13"/>
      <c r="H38" s="13"/>
      <c r="I38" s="13"/>
      <c r="J38" s="13"/>
      <c r="K38" s="13"/>
      <c r="L38" s="13"/>
      <c r="M38" s="13"/>
      <c r="N38" s="14"/>
      <c r="O38" s="14"/>
      <c r="P38" s="14"/>
      <c r="Q38" s="14"/>
      <c r="R38" s="14"/>
      <c r="S38" s="14"/>
      <c r="T38" s="14"/>
      <c r="U38" s="14"/>
    </row>
    <row r="39" spans="1:21" x14ac:dyDescent="0.25">
      <c r="A39" s="13"/>
      <c r="B39" s="13"/>
      <c r="C39" s="18"/>
      <c r="D39" s="13"/>
      <c r="E39" s="13"/>
      <c r="F39" s="13"/>
      <c r="G39" s="13"/>
      <c r="H39" s="13"/>
      <c r="I39" s="13"/>
      <c r="J39" s="13"/>
      <c r="K39" s="13"/>
      <c r="L39" s="13"/>
      <c r="M39" s="13"/>
      <c r="N39" s="14"/>
      <c r="O39" s="14"/>
      <c r="P39" s="14"/>
      <c r="Q39" s="14"/>
      <c r="R39" s="14"/>
      <c r="S39" s="14"/>
      <c r="T39" s="14"/>
      <c r="U39" s="14"/>
    </row>
    <row r="40" spans="1:21" x14ac:dyDescent="0.25">
      <c r="A40" s="13"/>
      <c r="B40" s="13"/>
      <c r="C40" s="18"/>
      <c r="D40" s="13"/>
      <c r="E40" s="13"/>
      <c r="F40" s="13"/>
      <c r="G40" s="13"/>
      <c r="H40" s="13"/>
      <c r="I40" s="13"/>
      <c r="J40" s="13"/>
      <c r="K40" s="13"/>
      <c r="L40" s="13"/>
      <c r="M40" s="13"/>
      <c r="N40" s="14"/>
      <c r="O40" s="14"/>
      <c r="P40" s="14"/>
      <c r="Q40" s="14"/>
      <c r="R40" s="14"/>
      <c r="S40" s="14"/>
      <c r="T40" s="14"/>
      <c r="U40" s="14"/>
    </row>
    <row r="41" spans="1:21" x14ac:dyDescent="0.25">
      <c r="A41" s="13"/>
      <c r="B41" s="13"/>
      <c r="C41" s="18"/>
      <c r="D41" s="13"/>
      <c r="E41" s="13"/>
      <c r="F41" s="13"/>
      <c r="G41" s="13"/>
      <c r="H41" s="13"/>
      <c r="I41" s="13"/>
      <c r="J41" s="13"/>
      <c r="K41" s="13"/>
      <c r="L41" s="13"/>
      <c r="M41" s="13"/>
      <c r="N41" s="14"/>
      <c r="O41" s="14"/>
      <c r="P41" s="14"/>
      <c r="Q41" s="14"/>
      <c r="R41" s="14"/>
      <c r="S41" s="14"/>
      <c r="T41" s="14"/>
      <c r="U41" s="14"/>
    </row>
    <row r="42" spans="1:21" x14ac:dyDescent="0.25">
      <c r="A42" s="13"/>
      <c r="B42" s="13"/>
      <c r="C42" s="18"/>
      <c r="D42" s="13"/>
      <c r="E42" s="13"/>
      <c r="F42" s="13"/>
      <c r="G42" s="13"/>
      <c r="H42" s="13"/>
      <c r="I42" s="13"/>
      <c r="J42" s="13"/>
      <c r="K42" s="13"/>
      <c r="L42" s="13"/>
      <c r="M42" s="13"/>
      <c r="N42" s="14"/>
      <c r="O42" s="14"/>
      <c r="P42" s="14"/>
      <c r="Q42" s="14"/>
      <c r="R42" s="14"/>
      <c r="S42" s="14"/>
      <c r="T42" s="14"/>
      <c r="U42" s="14"/>
    </row>
    <row r="43" spans="1:21" x14ac:dyDescent="0.25">
      <c r="A43" s="13"/>
      <c r="B43" s="13"/>
      <c r="C43" s="18"/>
      <c r="D43" s="13"/>
      <c r="E43" s="13"/>
      <c r="F43" s="13"/>
      <c r="G43" s="13"/>
      <c r="H43" s="13"/>
      <c r="I43" s="13"/>
      <c r="J43" s="13"/>
      <c r="K43" s="13"/>
      <c r="L43" s="13"/>
      <c r="M43" s="13"/>
      <c r="N43" s="14"/>
      <c r="O43" s="14"/>
      <c r="P43" s="14"/>
      <c r="Q43" s="14"/>
      <c r="R43" s="14"/>
      <c r="S43" s="14"/>
      <c r="T43" s="14"/>
      <c r="U43" s="14"/>
    </row>
    <row r="44" spans="1:21" x14ac:dyDescent="0.25">
      <c r="A44" s="13"/>
      <c r="B44" s="13"/>
      <c r="C44" s="18"/>
      <c r="D44" s="13"/>
      <c r="E44" s="13"/>
      <c r="F44" s="13"/>
      <c r="G44" s="13"/>
      <c r="H44" s="13"/>
      <c r="I44" s="13"/>
      <c r="J44" s="13"/>
      <c r="K44" s="13"/>
      <c r="L44" s="13"/>
      <c r="M44" s="13"/>
      <c r="N44" s="14"/>
      <c r="O44" s="14"/>
      <c r="P44" s="14"/>
      <c r="Q44" s="14"/>
      <c r="R44" s="14"/>
      <c r="S44" s="14"/>
      <c r="T44" s="14"/>
      <c r="U44" s="14"/>
    </row>
    <row r="45" spans="1:21" x14ac:dyDescent="0.25">
      <c r="A45" s="13"/>
      <c r="B45" s="13"/>
      <c r="C45" s="18"/>
      <c r="D45" s="13"/>
      <c r="E45" s="13"/>
      <c r="F45" s="13"/>
      <c r="G45" s="13"/>
      <c r="H45" s="13"/>
      <c r="I45" s="13"/>
      <c r="J45" s="13"/>
      <c r="K45" s="13"/>
      <c r="L45" s="13"/>
      <c r="M45" s="13"/>
      <c r="N45" s="14"/>
      <c r="O45" s="14"/>
      <c r="P45" s="14"/>
      <c r="Q45" s="14"/>
      <c r="R45" s="14"/>
      <c r="S45" s="14"/>
      <c r="T45" s="14"/>
      <c r="U45" s="14"/>
    </row>
    <row r="46" spans="1:21" x14ac:dyDescent="0.25">
      <c r="A46" s="13"/>
      <c r="B46" s="13"/>
      <c r="C46" s="18"/>
      <c r="D46" s="13"/>
      <c r="E46" s="13"/>
      <c r="F46" s="13"/>
      <c r="G46" s="13"/>
      <c r="H46" s="13"/>
      <c r="I46" s="13"/>
      <c r="J46" s="13"/>
      <c r="K46" s="13"/>
      <c r="L46" s="13"/>
      <c r="M46" s="13"/>
      <c r="N46" s="14"/>
      <c r="O46" s="14"/>
      <c r="P46" s="14"/>
      <c r="Q46" s="14"/>
      <c r="R46" s="14"/>
      <c r="S46" s="14"/>
      <c r="T46" s="14"/>
      <c r="U46" s="14"/>
    </row>
    <row r="47" spans="1:21" x14ac:dyDescent="0.25">
      <c r="A47" s="13"/>
      <c r="B47" s="13"/>
      <c r="C47" s="18"/>
      <c r="D47" s="13"/>
      <c r="E47" s="13"/>
      <c r="F47" s="13"/>
      <c r="G47" s="13"/>
      <c r="H47" s="13"/>
      <c r="I47" s="13"/>
      <c r="J47" s="13"/>
      <c r="K47" s="13"/>
      <c r="L47" s="13"/>
      <c r="M47" s="13"/>
      <c r="N47" s="14"/>
      <c r="O47" s="14"/>
      <c r="P47" s="14"/>
      <c r="Q47" s="14"/>
      <c r="R47" s="14"/>
      <c r="S47" s="14"/>
      <c r="T47" s="14"/>
      <c r="U47" s="14"/>
    </row>
    <row r="48" spans="1:21" x14ac:dyDescent="0.25">
      <c r="A48" s="13"/>
      <c r="B48" s="13"/>
      <c r="C48" s="18"/>
      <c r="D48" s="13"/>
      <c r="E48" s="13"/>
      <c r="F48" s="13"/>
      <c r="G48" s="13"/>
      <c r="H48" s="13"/>
      <c r="I48" s="13"/>
      <c r="J48" s="13"/>
      <c r="K48" s="13"/>
      <c r="L48" s="13"/>
      <c r="M48" s="13"/>
      <c r="N48" s="14"/>
      <c r="O48" s="14"/>
      <c r="P48" s="14"/>
      <c r="Q48" s="14"/>
      <c r="R48" s="14"/>
      <c r="S48" s="14"/>
      <c r="T48" s="14"/>
      <c r="U48" s="14"/>
    </row>
    <row r="49" spans="1:21" x14ac:dyDescent="0.25">
      <c r="A49" s="13"/>
      <c r="B49" s="13"/>
      <c r="C49" s="18"/>
      <c r="D49" s="13"/>
      <c r="E49" s="13"/>
      <c r="F49" s="13"/>
      <c r="G49" s="13"/>
      <c r="H49" s="13"/>
      <c r="I49" s="13"/>
      <c r="J49" s="13"/>
      <c r="K49" s="13"/>
      <c r="L49" s="13"/>
      <c r="M49" s="13"/>
      <c r="N49" s="14"/>
      <c r="O49" s="14"/>
      <c r="P49" s="14"/>
      <c r="Q49" s="14"/>
      <c r="R49" s="14"/>
      <c r="S49" s="14"/>
      <c r="T49" s="14"/>
      <c r="U49" s="14"/>
    </row>
    <row r="50" spans="1:21" x14ac:dyDescent="0.25">
      <c r="A50" s="13"/>
      <c r="B50" s="13"/>
      <c r="C50" s="18"/>
      <c r="D50" s="13"/>
      <c r="E50" s="13"/>
      <c r="F50" s="13"/>
      <c r="G50" s="13"/>
      <c r="H50" s="13"/>
      <c r="I50" s="13"/>
      <c r="J50" s="13"/>
      <c r="K50" s="13"/>
      <c r="L50" s="13"/>
      <c r="M50" s="13"/>
      <c r="N50" s="14"/>
      <c r="O50" s="14"/>
      <c r="P50" s="14"/>
      <c r="Q50" s="14"/>
      <c r="R50" s="14"/>
      <c r="S50" s="14"/>
      <c r="T50" s="14"/>
      <c r="U50" s="14"/>
    </row>
    <row r="51" spans="1:21" x14ac:dyDescent="0.25">
      <c r="A51" s="13"/>
      <c r="B51" s="13"/>
      <c r="C51" s="18"/>
      <c r="D51" s="13"/>
      <c r="E51" s="13"/>
      <c r="F51" s="13"/>
      <c r="G51" s="13"/>
      <c r="H51" s="13"/>
      <c r="I51" s="13"/>
      <c r="J51" s="13"/>
      <c r="K51" s="13"/>
      <c r="L51" s="13"/>
      <c r="M51" s="13"/>
      <c r="N51" s="14"/>
      <c r="O51" s="14"/>
      <c r="P51" s="14"/>
      <c r="Q51" s="14"/>
      <c r="R51" s="14"/>
      <c r="S51" s="14"/>
      <c r="T51" s="14"/>
      <c r="U51" s="14"/>
    </row>
    <row r="52" spans="1:21" x14ac:dyDescent="0.25">
      <c r="A52" s="13"/>
      <c r="B52" s="13"/>
      <c r="C52" s="18"/>
      <c r="D52" s="13"/>
      <c r="E52" s="13"/>
      <c r="F52" s="13"/>
      <c r="G52" s="13"/>
      <c r="H52" s="13"/>
      <c r="I52" s="13"/>
      <c r="J52" s="13"/>
      <c r="K52" s="13"/>
      <c r="L52" s="13"/>
      <c r="M52" s="13"/>
      <c r="N52" s="14"/>
      <c r="O52" s="14"/>
      <c r="P52" s="14"/>
      <c r="Q52" s="14"/>
      <c r="R52" s="14"/>
      <c r="S52" s="14"/>
      <c r="T52" s="14"/>
      <c r="U52" s="14"/>
    </row>
    <row r="53" spans="1:21" x14ac:dyDescent="0.25">
      <c r="A53" s="13"/>
      <c r="B53" s="13"/>
      <c r="C53" s="18"/>
      <c r="D53" s="13"/>
      <c r="E53" s="13"/>
      <c r="F53" s="13"/>
      <c r="G53" s="13"/>
      <c r="H53" s="13"/>
      <c r="I53" s="13"/>
      <c r="J53" s="13"/>
      <c r="K53" s="13"/>
      <c r="L53" s="13"/>
      <c r="M53" s="13"/>
      <c r="N53" s="14"/>
      <c r="O53" s="14"/>
      <c r="P53" s="14"/>
      <c r="Q53" s="14"/>
      <c r="R53" s="14"/>
      <c r="S53" s="14"/>
      <c r="T53" s="14"/>
      <c r="U53" s="14"/>
    </row>
    <row r="54" spans="1:21" x14ac:dyDescent="0.25">
      <c r="A54" s="13"/>
      <c r="B54" s="13"/>
      <c r="C54" s="18"/>
      <c r="D54" s="13"/>
      <c r="E54" s="13"/>
      <c r="F54" s="13"/>
      <c r="G54" s="13"/>
      <c r="H54" s="13"/>
      <c r="I54" s="13"/>
      <c r="J54" s="13"/>
      <c r="K54" s="13"/>
      <c r="L54" s="13"/>
      <c r="M54" s="13"/>
      <c r="N54" s="14"/>
      <c r="O54" s="14"/>
      <c r="P54" s="14"/>
      <c r="Q54" s="14"/>
      <c r="R54" s="14"/>
      <c r="S54" s="14"/>
      <c r="T54" s="14"/>
      <c r="U54" s="14"/>
    </row>
    <row r="55" spans="1:21" x14ac:dyDescent="0.25">
      <c r="A55" s="13"/>
      <c r="B55" s="13"/>
      <c r="C55" s="18"/>
      <c r="D55" s="13"/>
      <c r="E55" s="13"/>
      <c r="F55" s="13"/>
      <c r="G55" s="13"/>
      <c r="H55" s="13"/>
      <c r="I55" s="13"/>
      <c r="J55" s="13"/>
      <c r="K55" s="13"/>
      <c r="L55" s="13"/>
      <c r="M55" s="13"/>
      <c r="N55" s="14"/>
      <c r="O55" s="14"/>
      <c r="P55" s="14"/>
      <c r="Q55" s="14"/>
      <c r="R55" s="14"/>
      <c r="S55" s="14"/>
      <c r="T55" s="14"/>
      <c r="U55" s="14"/>
    </row>
    <row r="56" spans="1:21" x14ac:dyDescent="0.25">
      <c r="A56" s="13"/>
      <c r="B56" s="13"/>
      <c r="C56" s="18"/>
      <c r="D56" s="13"/>
      <c r="E56" s="13"/>
      <c r="F56" s="13"/>
      <c r="G56" s="13"/>
      <c r="H56" s="13"/>
      <c r="I56" s="13"/>
      <c r="J56" s="13"/>
      <c r="K56" s="13"/>
      <c r="L56" s="13"/>
      <c r="M56" s="13"/>
      <c r="N56" s="14"/>
      <c r="O56" s="14"/>
      <c r="P56" s="14"/>
      <c r="Q56" s="14"/>
      <c r="R56" s="14"/>
      <c r="S56" s="14"/>
      <c r="T56" s="14"/>
      <c r="U56" s="14"/>
    </row>
    <row r="57" spans="1:21" x14ac:dyDescent="0.25">
      <c r="A57" s="13"/>
      <c r="B57" s="13"/>
      <c r="C57" s="18"/>
      <c r="D57" s="13"/>
      <c r="E57" s="13"/>
      <c r="F57" s="13"/>
      <c r="G57" s="13"/>
      <c r="H57" s="13"/>
      <c r="I57" s="13"/>
      <c r="J57" s="13"/>
      <c r="K57" s="13"/>
      <c r="L57" s="13"/>
      <c r="M57" s="13"/>
      <c r="N57" s="14"/>
      <c r="O57" s="14"/>
      <c r="P57" s="14"/>
      <c r="Q57" s="14"/>
      <c r="R57" s="14"/>
      <c r="S57" s="14"/>
      <c r="T57" s="14"/>
      <c r="U57" s="14"/>
    </row>
    <row r="58" spans="1:21" x14ac:dyDescent="0.25">
      <c r="A58" s="13"/>
      <c r="B58" s="13"/>
      <c r="C58" s="18"/>
      <c r="D58" s="13"/>
      <c r="E58" s="13"/>
      <c r="F58" s="13"/>
      <c r="G58" s="13"/>
      <c r="H58" s="13"/>
      <c r="I58" s="13"/>
      <c r="J58" s="13"/>
      <c r="K58" s="13"/>
      <c r="L58" s="13"/>
      <c r="M58" s="13"/>
      <c r="N58" s="14"/>
      <c r="O58" s="14"/>
      <c r="P58" s="14"/>
      <c r="Q58" s="14"/>
      <c r="R58" s="14"/>
      <c r="S58" s="14"/>
      <c r="T58" s="14"/>
      <c r="U58" s="14"/>
    </row>
    <row r="59" spans="1:21" x14ac:dyDescent="0.25">
      <c r="A59" s="13"/>
      <c r="B59" s="13"/>
      <c r="C59" s="18"/>
      <c r="D59" s="13"/>
      <c r="E59" s="13"/>
      <c r="F59" s="13"/>
      <c r="G59" s="13"/>
      <c r="H59" s="13"/>
      <c r="I59" s="13"/>
      <c r="J59" s="13"/>
      <c r="K59" s="13"/>
      <c r="L59" s="13"/>
      <c r="M59" s="13"/>
      <c r="N59" s="14"/>
      <c r="O59" s="14"/>
      <c r="P59" s="14"/>
      <c r="Q59" s="14"/>
      <c r="R59" s="14"/>
      <c r="S59" s="14"/>
      <c r="T59" s="14"/>
      <c r="U59" s="14"/>
    </row>
    <row r="60" spans="1:21" x14ac:dyDescent="0.25">
      <c r="A60" s="13"/>
      <c r="B60" s="13"/>
      <c r="C60" s="18"/>
      <c r="D60" s="13"/>
      <c r="E60" s="13"/>
      <c r="F60" s="13"/>
      <c r="G60" s="13"/>
      <c r="H60" s="13"/>
      <c r="I60" s="13"/>
      <c r="J60" s="13"/>
      <c r="K60" s="13"/>
      <c r="L60" s="13"/>
      <c r="M60" s="13"/>
      <c r="N60" s="14"/>
      <c r="O60" s="14"/>
      <c r="P60" s="14"/>
      <c r="Q60" s="14"/>
      <c r="R60" s="14"/>
      <c r="S60" s="14"/>
      <c r="T60" s="14"/>
      <c r="U60" s="14"/>
    </row>
    <row r="61" spans="1:21" x14ac:dyDescent="0.25">
      <c r="A61" s="13"/>
      <c r="B61" s="13"/>
      <c r="C61" s="18"/>
      <c r="D61" s="13"/>
      <c r="E61" s="13"/>
      <c r="F61" s="13"/>
      <c r="G61" s="13"/>
      <c r="H61" s="13"/>
      <c r="I61" s="13"/>
      <c r="J61" s="13"/>
      <c r="K61" s="13"/>
      <c r="L61" s="13"/>
      <c r="M61" s="13"/>
      <c r="N61" s="14"/>
      <c r="O61" s="14"/>
      <c r="P61" s="14"/>
      <c r="Q61" s="14"/>
      <c r="R61" s="14"/>
      <c r="S61" s="14"/>
      <c r="T61" s="14"/>
      <c r="U61" s="14"/>
    </row>
    <row r="62" spans="1:21" x14ac:dyDescent="0.25">
      <c r="A62" s="13"/>
      <c r="B62" s="13"/>
      <c r="C62" s="18"/>
      <c r="D62" s="13"/>
      <c r="E62" s="13"/>
      <c r="F62" s="13"/>
      <c r="G62" s="13"/>
      <c r="H62" s="13"/>
      <c r="I62" s="13"/>
      <c r="J62" s="13"/>
      <c r="K62" s="13"/>
      <c r="L62" s="13"/>
      <c r="M62" s="13"/>
      <c r="N62" s="14"/>
      <c r="O62" s="14"/>
      <c r="P62" s="14"/>
      <c r="Q62" s="14"/>
      <c r="R62" s="14"/>
      <c r="S62" s="14"/>
      <c r="T62" s="14"/>
      <c r="U62" s="14"/>
    </row>
    <row r="63" spans="1:21" x14ac:dyDescent="0.25">
      <c r="A63" s="13"/>
      <c r="B63" s="13"/>
      <c r="C63" s="18"/>
      <c r="D63" s="13"/>
      <c r="E63" s="13"/>
      <c r="F63" s="13"/>
      <c r="G63" s="13"/>
      <c r="H63" s="13"/>
      <c r="I63" s="13"/>
      <c r="J63" s="13"/>
      <c r="K63" s="13"/>
      <c r="L63" s="13"/>
      <c r="M63" s="13"/>
      <c r="N63" s="14"/>
      <c r="O63" s="14"/>
      <c r="P63" s="14"/>
      <c r="Q63" s="14"/>
      <c r="R63" s="14"/>
      <c r="S63" s="14"/>
      <c r="T63" s="14"/>
      <c r="U63" s="14"/>
    </row>
    <row r="64" spans="1:21" x14ac:dyDescent="0.25">
      <c r="A64" s="13"/>
      <c r="B64" s="13"/>
      <c r="C64" s="18"/>
      <c r="D64" s="13"/>
      <c r="E64" s="13"/>
      <c r="F64" s="13"/>
      <c r="G64" s="13"/>
      <c r="H64" s="13"/>
      <c r="I64" s="13"/>
      <c r="J64" s="13"/>
      <c r="K64" s="13"/>
      <c r="L64" s="13"/>
      <c r="M64" s="13"/>
      <c r="N64" s="14"/>
      <c r="O64" s="14"/>
      <c r="P64" s="14"/>
      <c r="Q64" s="14"/>
      <c r="R64" s="14"/>
      <c r="S64" s="14"/>
      <c r="T64" s="14"/>
      <c r="U64" s="14"/>
    </row>
    <row r="65" spans="1:21" x14ac:dyDescent="0.25">
      <c r="A65" s="13"/>
      <c r="B65" s="13"/>
      <c r="C65" s="18"/>
      <c r="D65" s="13"/>
      <c r="E65" s="13"/>
      <c r="F65" s="13"/>
      <c r="G65" s="13"/>
      <c r="H65" s="13"/>
      <c r="I65" s="13"/>
      <c r="J65" s="13"/>
      <c r="K65" s="13"/>
      <c r="L65" s="13"/>
      <c r="M65" s="13"/>
      <c r="N65" s="14"/>
      <c r="O65" s="14"/>
      <c r="P65" s="14"/>
      <c r="Q65" s="14"/>
      <c r="R65" s="14"/>
      <c r="S65" s="14"/>
      <c r="T65" s="14"/>
      <c r="U65" s="14"/>
    </row>
    <row r="66" spans="1:21" x14ac:dyDescent="0.25">
      <c r="A66" s="13"/>
      <c r="B66" s="13"/>
      <c r="C66" s="18"/>
      <c r="D66" s="13"/>
      <c r="E66" s="13"/>
      <c r="F66" s="13"/>
      <c r="G66" s="13"/>
      <c r="H66" s="13"/>
      <c r="I66" s="13"/>
      <c r="J66" s="13"/>
      <c r="K66" s="13"/>
      <c r="L66" s="13"/>
      <c r="M66" s="13"/>
      <c r="N66" s="14"/>
      <c r="O66" s="14"/>
      <c r="P66" s="14"/>
      <c r="Q66" s="14"/>
      <c r="R66" s="14"/>
      <c r="S66" s="14"/>
      <c r="T66" s="14"/>
      <c r="U66" s="14"/>
    </row>
    <row r="67" spans="1:21" x14ac:dyDescent="0.25">
      <c r="A67" s="13"/>
      <c r="B67" s="13"/>
      <c r="C67" s="18"/>
      <c r="D67" s="13"/>
      <c r="E67" s="13"/>
      <c r="F67" s="13"/>
      <c r="G67" s="13"/>
      <c r="H67" s="13"/>
      <c r="I67" s="13"/>
      <c r="J67" s="13"/>
      <c r="K67" s="13"/>
      <c r="L67" s="13"/>
      <c r="M67" s="13"/>
      <c r="N67" s="14"/>
      <c r="O67" s="14"/>
      <c r="P67" s="14"/>
      <c r="Q67" s="14"/>
      <c r="R67" s="14"/>
      <c r="S67" s="14"/>
      <c r="T67" s="14"/>
      <c r="U67" s="14"/>
    </row>
    <row r="68" spans="1:21" x14ac:dyDescent="0.25">
      <c r="A68" s="13"/>
      <c r="B68" s="13"/>
      <c r="C68" s="18"/>
      <c r="D68" s="13"/>
      <c r="E68" s="13"/>
      <c r="F68" s="13"/>
      <c r="G68" s="13"/>
      <c r="H68" s="13"/>
      <c r="I68" s="13"/>
      <c r="J68" s="13"/>
      <c r="K68" s="13"/>
      <c r="L68" s="13"/>
      <c r="M68" s="13"/>
      <c r="N68" s="14"/>
      <c r="O68" s="14"/>
      <c r="P68" s="14"/>
      <c r="Q68" s="14"/>
      <c r="R68" s="14"/>
      <c r="S68" s="14"/>
      <c r="T68" s="14"/>
      <c r="U68" s="14"/>
    </row>
    <row r="69" spans="1:21" x14ac:dyDescent="0.25">
      <c r="A69" s="13"/>
      <c r="B69" s="13"/>
      <c r="C69" s="18"/>
      <c r="D69" s="13"/>
      <c r="E69" s="13"/>
      <c r="F69" s="13"/>
      <c r="G69" s="13"/>
      <c r="H69" s="13"/>
      <c r="I69" s="13"/>
      <c r="J69" s="13"/>
      <c r="K69" s="13"/>
      <c r="L69" s="13"/>
      <c r="M69" s="13"/>
      <c r="N69" s="14"/>
      <c r="O69" s="14"/>
      <c r="P69" s="14"/>
      <c r="Q69" s="14"/>
      <c r="R69" s="14"/>
      <c r="S69" s="14"/>
      <c r="T69" s="14"/>
      <c r="U69" s="14"/>
    </row>
    <row r="70" spans="1:21" x14ac:dyDescent="0.25">
      <c r="A70" s="13"/>
      <c r="B70" s="13"/>
      <c r="C70" s="18"/>
      <c r="D70" s="13"/>
      <c r="E70" s="13"/>
      <c r="F70" s="13"/>
      <c r="G70" s="13"/>
      <c r="H70" s="13"/>
      <c r="I70" s="13"/>
      <c r="J70" s="13"/>
      <c r="K70" s="13"/>
      <c r="L70" s="13"/>
      <c r="M70" s="13"/>
      <c r="N70" s="14"/>
      <c r="O70" s="14"/>
      <c r="P70" s="14"/>
      <c r="Q70" s="14"/>
      <c r="R70" s="14"/>
      <c r="S70" s="14"/>
      <c r="T70" s="14"/>
      <c r="U70" s="14"/>
    </row>
    <row r="71" spans="1:21" x14ac:dyDescent="0.25">
      <c r="A71" s="13"/>
      <c r="B71" s="13"/>
      <c r="C71" s="18"/>
      <c r="D71" s="13"/>
      <c r="E71" s="13"/>
      <c r="F71" s="13"/>
      <c r="G71" s="13"/>
      <c r="H71" s="13"/>
      <c r="I71" s="13"/>
      <c r="J71" s="13"/>
      <c r="K71" s="13"/>
      <c r="L71" s="13"/>
      <c r="M71" s="13"/>
      <c r="N71" s="14"/>
      <c r="O71" s="14"/>
      <c r="P71" s="14"/>
      <c r="Q71" s="14"/>
      <c r="R71" s="14"/>
      <c r="S71" s="14"/>
      <c r="T71" s="14"/>
      <c r="U71" s="14"/>
    </row>
    <row r="72" spans="1:21" x14ac:dyDescent="0.25">
      <c r="A72" s="13"/>
      <c r="B72" s="13"/>
      <c r="C72" s="18"/>
      <c r="D72" s="13"/>
      <c r="E72" s="13"/>
      <c r="F72" s="13"/>
      <c r="G72" s="13"/>
      <c r="H72" s="13"/>
      <c r="I72" s="13"/>
      <c r="J72" s="13"/>
      <c r="K72" s="13"/>
      <c r="L72" s="13"/>
      <c r="M72" s="13"/>
      <c r="N72" s="14"/>
      <c r="O72" s="14"/>
      <c r="P72" s="14"/>
      <c r="Q72" s="14"/>
      <c r="R72" s="14"/>
      <c r="S72" s="14"/>
      <c r="T72" s="14"/>
      <c r="U72" s="14"/>
    </row>
    <row r="73" spans="1:21" x14ac:dyDescent="0.25">
      <c r="A73" s="13"/>
      <c r="B73" s="13"/>
      <c r="C73" s="18"/>
      <c r="D73" s="13"/>
      <c r="E73" s="13"/>
      <c r="F73" s="13"/>
      <c r="G73" s="13"/>
      <c r="H73" s="13"/>
      <c r="I73" s="13"/>
      <c r="J73" s="13"/>
      <c r="K73" s="13"/>
      <c r="L73" s="13"/>
      <c r="M73" s="13"/>
      <c r="N73" s="14"/>
      <c r="O73" s="14"/>
      <c r="P73" s="14"/>
      <c r="Q73" s="14"/>
      <c r="R73" s="14"/>
      <c r="S73" s="14"/>
      <c r="T73" s="14"/>
      <c r="U73" s="14"/>
    </row>
    <row r="74" spans="1:21" x14ac:dyDescent="0.25">
      <c r="A74" s="13"/>
      <c r="B74" s="13"/>
      <c r="C74" s="18"/>
      <c r="D74" s="13"/>
      <c r="E74" s="13"/>
      <c r="F74" s="13"/>
      <c r="G74" s="13"/>
      <c r="H74" s="13"/>
      <c r="I74" s="13"/>
      <c r="J74" s="13"/>
      <c r="K74" s="13"/>
      <c r="L74" s="13"/>
      <c r="M74" s="13"/>
      <c r="N74" s="14"/>
      <c r="O74" s="14"/>
      <c r="P74" s="14"/>
      <c r="Q74" s="14"/>
      <c r="R74" s="14"/>
      <c r="S74" s="14"/>
      <c r="T74" s="14"/>
      <c r="U74" s="14"/>
    </row>
    <row r="75" spans="1:21" x14ac:dyDescent="0.25">
      <c r="A75" s="13"/>
      <c r="B75" s="13"/>
      <c r="C75" s="18"/>
      <c r="D75" s="13"/>
      <c r="E75" s="13"/>
      <c r="F75" s="13"/>
      <c r="G75" s="13"/>
      <c r="H75" s="13"/>
      <c r="I75" s="13"/>
      <c r="J75" s="13"/>
      <c r="K75" s="13"/>
      <c r="L75" s="13"/>
      <c r="M75" s="13"/>
      <c r="N75" s="14"/>
      <c r="O75" s="14"/>
      <c r="P75" s="14"/>
      <c r="Q75" s="14"/>
      <c r="R75" s="14"/>
      <c r="S75" s="14"/>
      <c r="T75" s="14"/>
      <c r="U75" s="14"/>
    </row>
    <row r="76" spans="1:21" x14ac:dyDescent="0.25">
      <c r="A76" s="13"/>
      <c r="B76" s="13"/>
      <c r="C76" s="18"/>
      <c r="D76" s="13"/>
      <c r="E76" s="13"/>
      <c r="F76" s="13"/>
      <c r="G76" s="13"/>
      <c r="H76" s="13"/>
      <c r="I76" s="13"/>
      <c r="J76" s="13"/>
      <c r="K76" s="13"/>
      <c r="L76" s="13"/>
      <c r="M76" s="13"/>
      <c r="N76" s="14"/>
      <c r="O76" s="14"/>
      <c r="P76" s="14"/>
      <c r="Q76" s="14"/>
      <c r="R76" s="14"/>
      <c r="S76" s="14"/>
      <c r="T76" s="14"/>
      <c r="U76" s="14"/>
    </row>
    <row r="77" spans="1:21" x14ac:dyDescent="0.25">
      <c r="A77" s="13"/>
      <c r="B77" s="13"/>
      <c r="C77" s="18"/>
      <c r="D77" s="13"/>
      <c r="E77" s="13"/>
      <c r="F77" s="13"/>
      <c r="G77" s="13"/>
      <c r="H77" s="13"/>
      <c r="I77" s="13"/>
      <c r="J77" s="13"/>
      <c r="K77" s="13"/>
      <c r="L77" s="13"/>
      <c r="M77" s="13"/>
      <c r="N77" s="14"/>
      <c r="O77" s="14"/>
      <c r="P77" s="14"/>
      <c r="Q77" s="14"/>
      <c r="R77" s="14"/>
      <c r="S77" s="14"/>
      <c r="T77" s="14"/>
      <c r="U77" s="14"/>
    </row>
    <row r="78" spans="1:21" x14ac:dyDescent="0.25">
      <c r="A78" s="13"/>
      <c r="B78" s="13"/>
      <c r="C78" s="18"/>
      <c r="D78" s="13"/>
      <c r="E78" s="13"/>
      <c r="F78" s="13"/>
      <c r="G78" s="13"/>
      <c r="H78" s="13"/>
      <c r="I78" s="13"/>
      <c r="J78" s="13"/>
      <c r="K78" s="13"/>
      <c r="L78" s="13"/>
      <c r="M78" s="13"/>
      <c r="N78" s="14"/>
      <c r="O78" s="14"/>
      <c r="P78" s="14"/>
      <c r="Q78" s="14"/>
      <c r="R78" s="14"/>
      <c r="S78" s="14"/>
      <c r="T78" s="14"/>
      <c r="U78" s="14"/>
    </row>
    <row r="79" spans="1:21" x14ac:dyDescent="0.25">
      <c r="A79" s="13"/>
      <c r="B79" s="13"/>
      <c r="C79" s="18"/>
      <c r="D79" s="13"/>
      <c r="E79" s="13"/>
      <c r="F79" s="13"/>
      <c r="G79" s="13"/>
      <c r="H79" s="13"/>
      <c r="I79" s="13"/>
      <c r="J79" s="13"/>
      <c r="K79" s="13"/>
      <c r="L79" s="13"/>
      <c r="M79" s="13"/>
      <c r="N79" s="14"/>
      <c r="O79" s="14"/>
      <c r="P79" s="14"/>
      <c r="Q79" s="14"/>
      <c r="R79" s="14"/>
      <c r="S79" s="14"/>
      <c r="T79" s="14"/>
      <c r="U79" s="14"/>
    </row>
    <row r="80" spans="1:21" x14ac:dyDescent="0.25">
      <c r="A80" s="13"/>
      <c r="B80" s="13"/>
      <c r="C80" s="18"/>
      <c r="D80" s="13"/>
      <c r="E80" s="13"/>
      <c r="F80" s="13"/>
      <c r="G80" s="13"/>
      <c r="H80" s="13"/>
      <c r="I80" s="13"/>
      <c r="J80" s="13"/>
      <c r="K80" s="13"/>
      <c r="L80" s="13"/>
      <c r="M80" s="13"/>
      <c r="N80" s="14"/>
      <c r="O80" s="14"/>
      <c r="P80" s="14"/>
      <c r="Q80" s="14"/>
      <c r="R80" s="14"/>
      <c r="S80" s="14"/>
      <c r="T80" s="14"/>
      <c r="U80" s="14"/>
    </row>
    <row r="81" spans="1:21" x14ac:dyDescent="0.25">
      <c r="A81" s="13"/>
      <c r="B81" s="13"/>
      <c r="C81" s="18"/>
      <c r="D81" s="13"/>
      <c r="E81" s="13"/>
      <c r="F81" s="13"/>
      <c r="G81" s="13"/>
      <c r="H81" s="13"/>
      <c r="I81" s="13"/>
      <c r="J81" s="13"/>
      <c r="K81" s="13"/>
      <c r="L81" s="13"/>
      <c r="M81" s="13"/>
      <c r="N81" s="14"/>
      <c r="O81" s="14"/>
      <c r="P81" s="14"/>
      <c r="Q81" s="14"/>
      <c r="R81" s="14"/>
      <c r="S81" s="14"/>
      <c r="T81" s="14"/>
      <c r="U81" s="14"/>
    </row>
    <row r="82" spans="1:21" x14ac:dyDescent="0.25">
      <c r="A82" s="13"/>
      <c r="B82" s="13"/>
      <c r="C82" s="18"/>
      <c r="D82" s="13"/>
      <c r="E82" s="13"/>
      <c r="F82" s="13"/>
      <c r="G82" s="13"/>
      <c r="H82" s="13"/>
      <c r="I82" s="13"/>
      <c r="J82" s="13"/>
      <c r="K82" s="13"/>
      <c r="L82" s="13"/>
      <c r="M82" s="13"/>
      <c r="N82" s="14"/>
      <c r="O82" s="14"/>
      <c r="P82" s="14"/>
      <c r="Q82" s="14"/>
      <c r="R82" s="14"/>
      <c r="S82" s="14"/>
      <c r="T82" s="14"/>
      <c r="U82" s="14"/>
    </row>
    <row r="83" spans="1:21" x14ac:dyDescent="0.25">
      <c r="A83" s="13"/>
      <c r="B83" s="13"/>
      <c r="C83" s="18"/>
      <c r="D83" s="13"/>
      <c r="E83" s="13"/>
      <c r="F83" s="13"/>
      <c r="G83" s="13"/>
      <c r="H83" s="13"/>
      <c r="I83" s="13"/>
      <c r="J83" s="13"/>
      <c r="K83" s="13"/>
      <c r="L83" s="13"/>
      <c r="M83" s="13"/>
      <c r="N83" s="14"/>
      <c r="O83" s="14"/>
      <c r="P83" s="14"/>
      <c r="Q83" s="14"/>
      <c r="R83" s="14"/>
      <c r="S83" s="14"/>
      <c r="T83" s="14"/>
      <c r="U83" s="14"/>
    </row>
    <row r="84" spans="1:21" x14ac:dyDescent="0.25">
      <c r="A84" s="13"/>
      <c r="B84" s="13"/>
      <c r="C84" s="18"/>
      <c r="D84" s="13"/>
      <c r="E84" s="13"/>
      <c r="F84" s="13"/>
      <c r="G84" s="13"/>
      <c r="H84" s="13"/>
      <c r="I84" s="13"/>
      <c r="J84" s="13"/>
      <c r="K84" s="13"/>
      <c r="L84" s="13"/>
      <c r="M84" s="13"/>
      <c r="N84" s="14"/>
      <c r="O84" s="14"/>
      <c r="P84" s="14"/>
      <c r="Q84" s="14"/>
      <c r="R84" s="14"/>
      <c r="S84" s="14"/>
      <c r="T84" s="14"/>
      <c r="U84" s="14"/>
    </row>
    <row r="85" spans="1:21" x14ac:dyDescent="0.25">
      <c r="A85" s="13"/>
      <c r="B85" s="13"/>
      <c r="C85" s="18"/>
      <c r="D85" s="13"/>
      <c r="E85" s="13"/>
      <c r="F85" s="13"/>
      <c r="G85" s="13"/>
      <c r="H85" s="13"/>
      <c r="I85" s="13"/>
      <c r="J85" s="13"/>
      <c r="K85" s="13"/>
      <c r="L85" s="13"/>
      <c r="M85" s="13"/>
      <c r="N85" s="14"/>
      <c r="O85" s="14"/>
      <c r="P85" s="14"/>
      <c r="Q85" s="14"/>
      <c r="R85" s="14"/>
      <c r="S85" s="14"/>
      <c r="T85" s="14"/>
      <c r="U85" s="14"/>
    </row>
    <row r="86" spans="1:21" x14ac:dyDescent="0.25">
      <c r="C86" s="18"/>
      <c r="D86" s="13"/>
      <c r="E86" s="13"/>
      <c r="F86" s="13"/>
      <c r="G86" s="13"/>
      <c r="H86" s="13"/>
      <c r="I86" s="13"/>
      <c r="J86" s="13"/>
      <c r="K86" s="13"/>
      <c r="L86" s="13"/>
      <c r="M86" s="13"/>
      <c r="N86" s="14"/>
    </row>
    <row r="87" spans="1:21" x14ac:dyDescent="0.25">
      <c r="C87" s="18"/>
      <c r="D87" s="13"/>
      <c r="E87" s="13"/>
      <c r="F87" s="13"/>
      <c r="G87" s="13"/>
      <c r="H87" s="13"/>
      <c r="I87" s="13"/>
      <c r="J87" s="13"/>
      <c r="K87" s="13"/>
      <c r="L87" s="13"/>
      <c r="M87" s="13"/>
      <c r="N87" s="14"/>
    </row>
    <row r="88" spans="1:21" x14ac:dyDescent="0.25">
      <c r="C88" s="18"/>
      <c r="D88" s="13"/>
      <c r="E88" s="13"/>
      <c r="F88" s="13"/>
      <c r="G88" s="13"/>
      <c r="H88" s="13"/>
      <c r="I88" s="13"/>
      <c r="J88" s="13"/>
      <c r="K88" s="13"/>
      <c r="L88" s="13"/>
      <c r="M88" s="13"/>
      <c r="N88" s="14"/>
    </row>
    <row r="89" spans="1:21" x14ac:dyDescent="0.25">
      <c r="C89" s="18"/>
      <c r="D89" s="13"/>
      <c r="E89" s="13"/>
      <c r="F89" s="13"/>
      <c r="G89" s="13"/>
      <c r="H89" s="13"/>
      <c r="I89" s="13"/>
      <c r="J89" s="13"/>
      <c r="K89" s="13"/>
      <c r="L89" s="13"/>
      <c r="M89" s="13"/>
      <c r="N89" s="14"/>
    </row>
  </sheetData>
  <mergeCells count="51">
    <mergeCell ref="V18:V19"/>
    <mergeCell ref="C18:C19"/>
    <mergeCell ref="D18:D19"/>
    <mergeCell ref="U18:U19"/>
    <mergeCell ref="A20:S20"/>
    <mergeCell ref="T18:T19"/>
    <mergeCell ref="B18:B19"/>
    <mergeCell ref="D12:D13"/>
    <mergeCell ref="D16:D17"/>
    <mergeCell ref="C12:C13"/>
    <mergeCell ref="C14:C15"/>
    <mergeCell ref="B12:B15"/>
    <mergeCell ref="A1:B4"/>
    <mergeCell ref="C1:V1"/>
    <mergeCell ref="C2:V2"/>
    <mergeCell ref="D3:V3"/>
    <mergeCell ref="D4:V4"/>
    <mergeCell ref="U8:U9"/>
    <mergeCell ref="C10:C11"/>
    <mergeCell ref="U10:U11"/>
    <mergeCell ref="V8:V9"/>
    <mergeCell ref="D6:E6"/>
    <mergeCell ref="F6:S6"/>
    <mergeCell ref="T6:U6"/>
    <mergeCell ref="D10:D11"/>
    <mergeCell ref="E8:E9"/>
    <mergeCell ref="V6:V7"/>
    <mergeCell ref="C6:C7"/>
    <mergeCell ref="D8:D9"/>
    <mergeCell ref="A6:A7"/>
    <mergeCell ref="A8:A11"/>
    <mergeCell ref="B8:B11"/>
    <mergeCell ref="T8:T11"/>
    <mergeCell ref="C8:C9"/>
    <mergeCell ref="B6:B7"/>
    <mergeCell ref="A21:V22"/>
    <mergeCell ref="V12:V13"/>
    <mergeCell ref="U12:U13"/>
    <mergeCell ref="V10:V11"/>
    <mergeCell ref="E10:E11"/>
    <mergeCell ref="V14:V15"/>
    <mergeCell ref="V16:V17"/>
    <mergeCell ref="D14:D15"/>
    <mergeCell ref="U14:U15"/>
    <mergeCell ref="T12:T15"/>
    <mergeCell ref="B16:B17"/>
    <mergeCell ref="U16:U17"/>
    <mergeCell ref="T16:T17"/>
    <mergeCell ref="C16:C17"/>
    <mergeCell ref="A12:A17"/>
    <mergeCell ref="A18:A19"/>
  </mergeCells>
  <printOptions horizontalCentered="1" verticalCentered="1"/>
  <pageMargins left="0" right="0" top="0.55118110236220474" bottom="0" header="0.31496062992125984" footer="0"/>
  <pageSetup scale="3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GESTIÓN</vt:lpstr>
      <vt:lpstr>INVERSIÓN</vt:lpstr>
      <vt:lpstr>ACTIVIDADES</vt:lpstr>
      <vt:lpstr>ACTIVIDADES!Área_de_impresión</vt:lpstr>
      <vt:lpstr>GESTIÓN!Área_de_impresión</vt:lpstr>
      <vt:lpstr>INVERSIÓN!Área_de_impresión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ANGELICA.ORTIZ</cp:lastModifiedBy>
  <cp:lastPrinted>2013-08-23T14:10:42Z</cp:lastPrinted>
  <dcterms:created xsi:type="dcterms:W3CDTF">2010-03-25T16:40:43Z</dcterms:created>
  <dcterms:modified xsi:type="dcterms:W3CDTF">2017-08-14T16:14:07Z</dcterms:modified>
</cp:coreProperties>
</file>