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60" windowWidth="20490" windowHeight="5595" tabRatio="619"/>
  </bookViews>
  <sheets>
    <sheet name="GESTIÓN" sheetId="5" r:id="rId1"/>
    <sheet name="INVERSIÓN" sheetId="6" r:id="rId2"/>
    <sheet name="ACTIVIDADES" sheetId="11" r:id="rId3"/>
    <sheet name="TERRITORIALIZACION " sheetId="12" r:id="rId4"/>
  </sheets>
  <externalReferences>
    <externalReference r:id="rId5"/>
    <externalReference r:id="rId6"/>
  </externalReferences>
  <definedNames>
    <definedName name="_xlnm._FilterDatabase" localSheetId="2" hidden="1">ACTIVIDADES!$A$7:$BF$16</definedName>
    <definedName name="_xlnm.Print_Area" localSheetId="2">ACTIVIDADES!$A$1:$V$22</definedName>
    <definedName name="_xlnm.Print_Area" localSheetId="0">GESTIÓN!$A$1:$AQ$15</definedName>
    <definedName name="_xlnm.Print_Area" localSheetId="1">INVERSIÓN!$A$1:$AP$36</definedName>
    <definedName name="_xlnm.Print_Area" localSheetId="3">'TERRITORIALIZACION '!$A$1:$Y$28</definedName>
    <definedName name="CONDICION_POBLACIONAL">[1]Variables!$C$1:$C$24</definedName>
    <definedName name="GRUPO_ETAREO">[1]Variables!$A$1:$A$8</definedName>
    <definedName name="GRUPO_ETAREOS" localSheetId="2">#REF!</definedName>
    <definedName name="GRUPO_ETAREOS" localSheetId="3">#REF!</definedName>
    <definedName name="GRUPO_ETAREOS">#REF!</definedName>
    <definedName name="GRUPO_ETARIO" localSheetId="2">#REF!</definedName>
    <definedName name="GRUPO_ETARIO" localSheetId="3">#REF!</definedName>
    <definedName name="GRUPO_ETARIO">#REF!</definedName>
    <definedName name="GRUPO_ETNICO" localSheetId="2">#REF!</definedName>
    <definedName name="GRUPO_ETNICO" localSheetId="3">#REF!</definedName>
    <definedName name="GRUPO_ETNICO">#REF!</definedName>
    <definedName name="GRUPOETNICO" localSheetId="3">#REF!</definedName>
    <definedName name="GRUPOETNICO">#REF!</definedName>
    <definedName name="GRUPOS_ETNICOS">[1]Variables!$H$1:$H$8</definedName>
    <definedName name="LOCALIDAD" localSheetId="2">#REF!</definedName>
    <definedName name="LOCALIDAD" localSheetId="3">#REF!</definedName>
    <definedName name="LOCALIDAD">#REF!</definedName>
    <definedName name="LOCALIZACION" localSheetId="2">#REF!</definedName>
    <definedName name="LOCALIZACION" localSheetId="3">#REF!</definedName>
    <definedName name="LOCALIZACION">#REF!</definedName>
  </definedNames>
  <calcPr calcId="144525"/>
</workbook>
</file>

<file path=xl/calcChain.xml><?xml version="1.0" encoding="utf-8"?>
<calcChain xmlns="http://schemas.openxmlformats.org/spreadsheetml/2006/main">
  <c r="K27" i="12" l="1"/>
  <c r="AK22" i="6" l="1"/>
  <c r="AJ22" i="6"/>
  <c r="AK21" i="6"/>
  <c r="AJ21" i="6"/>
  <c r="AK16" i="6"/>
  <c r="AJ16" i="6"/>
  <c r="AK15" i="6"/>
  <c r="AJ15" i="6"/>
  <c r="AJ10" i="6"/>
  <c r="AJ9" i="6"/>
  <c r="AK10" i="6"/>
  <c r="AK9" i="6"/>
  <c r="S8" i="11"/>
  <c r="S9" i="11"/>
  <c r="S10" i="11"/>
  <c r="S11" i="11"/>
  <c r="S12" i="11"/>
  <c r="T12" i="11"/>
  <c r="S13" i="11"/>
  <c r="S14" i="11"/>
  <c r="S15" i="11"/>
  <c r="S16" i="11"/>
  <c r="T16" i="11"/>
  <c r="S17" i="11"/>
  <c r="S18" i="11"/>
  <c r="T18" i="11"/>
  <c r="S19" i="11"/>
  <c r="T20" i="11"/>
  <c r="U20" i="11"/>
  <c r="AL14" i="5" l="1"/>
  <c r="AK14" i="5"/>
  <c r="K32" i="6" l="1"/>
  <c r="K31" i="6"/>
  <c r="K26" i="6"/>
  <c r="K25" i="6"/>
  <c r="K20" i="6"/>
  <c r="K19" i="6"/>
  <c r="K14" i="6"/>
  <c r="K13" i="6"/>
  <c r="H28" i="6" l="1"/>
  <c r="H22" i="6"/>
  <c r="H10" i="6"/>
  <c r="J32" i="6" l="1"/>
  <c r="J31" i="6"/>
  <c r="J26" i="6"/>
  <c r="J25" i="6"/>
  <c r="J20" i="6"/>
  <c r="J19" i="6"/>
  <c r="J14" i="6"/>
  <c r="J13" i="6"/>
  <c r="AF33" i="6" l="1"/>
  <c r="AF34" i="6"/>
  <c r="AB25" i="6"/>
  <c r="AC25" i="6"/>
  <c r="AD25" i="6"/>
  <c r="AE25" i="6"/>
  <c r="AB26" i="6"/>
  <c r="AC26" i="6"/>
  <c r="AD26" i="6"/>
  <c r="AE26" i="6"/>
  <c r="AB19" i="6"/>
  <c r="AC19" i="6"/>
  <c r="AD19" i="6"/>
  <c r="AE19" i="6"/>
  <c r="AB20" i="6"/>
  <c r="AC20" i="6"/>
  <c r="AD20" i="6"/>
  <c r="AE20" i="6"/>
  <c r="AB13" i="6"/>
  <c r="AC13" i="6"/>
  <c r="AD13" i="6"/>
  <c r="AE13" i="6"/>
  <c r="AB14" i="6"/>
  <c r="AC14" i="6"/>
  <c r="AD14" i="6"/>
  <c r="AE14" i="6"/>
  <c r="H21" i="6"/>
  <c r="H25" i="6" s="1"/>
  <c r="AA16" i="6"/>
  <c r="AA33" i="6" s="1"/>
  <c r="V16" i="6"/>
  <c r="V33" i="6"/>
  <c r="Q16" i="6"/>
  <c r="L33" i="6"/>
  <c r="AA26" i="6"/>
  <c r="V26" i="6"/>
  <c r="Q26" i="6"/>
  <c r="I26" i="6"/>
  <c r="AA25" i="6"/>
  <c r="V25" i="6"/>
  <c r="Q25" i="6"/>
  <c r="I25" i="6"/>
  <c r="I34" i="6"/>
  <c r="J34" i="6"/>
  <c r="K34" i="6"/>
  <c r="L34" i="6"/>
  <c r="Q34" i="6"/>
  <c r="R34" i="6"/>
  <c r="S34" i="6"/>
  <c r="T34" i="6"/>
  <c r="U34" i="6"/>
  <c r="V34" i="6"/>
  <c r="AA34" i="6"/>
  <c r="H34" i="6"/>
  <c r="AA32" i="6"/>
  <c r="V32" i="6"/>
  <c r="Q32" i="6"/>
  <c r="I32" i="6"/>
  <c r="I33" i="6"/>
  <c r="I35" i="6" s="1"/>
  <c r="J33" i="6"/>
  <c r="K33" i="6"/>
  <c r="AA13" i="6"/>
  <c r="V13" i="6"/>
  <c r="U13" i="6"/>
  <c r="U21" i="6"/>
  <c r="U25" i="6" s="1"/>
  <c r="T13" i="6"/>
  <c r="T21" i="6" s="1"/>
  <c r="T25" i="6" s="1"/>
  <c r="S13" i="6"/>
  <c r="S15" i="6" s="1"/>
  <c r="S19" i="6" s="1"/>
  <c r="S27" i="6" s="1"/>
  <c r="S31" i="6" s="1"/>
  <c r="R13" i="6"/>
  <c r="Q13" i="6"/>
  <c r="P13" i="6"/>
  <c r="P21" i="6" s="1"/>
  <c r="P25" i="6" s="1"/>
  <c r="O13" i="6"/>
  <c r="O15" i="6" s="1"/>
  <c r="O19" i="6" s="1"/>
  <c r="O27" i="6" s="1"/>
  <c r="O31" i="6" s="1"/>
  <c r="N13" i="6"/>
  <c r="M13" i="6"/>
  <c r="M21" i="6"/>
  <c r="I13" i="6"/>
  <c r="H13" i="6"/>
  <c r="AA19" i="6"/>
  <c r="V19" i="6"/>
  <c r="Q19" i="6"/>
  <c r="I19" i="6"/>
  <c r="H19" i="6"/>
  <c r="T15" i="6"/>
  <c r="M15" i="6"/>
  <c r="M19" i="6" s="1"/>
  <c r="M27" i="6" s="1"/>
  <c r="M31" i="6" s="1"/>
  <c r="N15" i="6"/>
  <c r="N19" i="6" s="1"/>
  <c r="N27" i="6" s="1"/>
  <c r="N31" i="6" s="1"/>
  <c r="N21" i="6"/>
  <c r="N25" i="6" s="1"/>
  <c r="R15" i="6"/>
  <c r="R19" i="6"/>
  <c r="R27" i="6"/>
  <c r="R21" i="6"/>
  <c r="R25" i="6" s="1"/>
  <c r="O21" i="6"/>
  <c r="O25" i="6" s="1"/>
  <c r="S21" i="6"/>
  <c r="S25" i="6" s="1"/>
  <c r="U15" i="6"/>
  <c r="P15" i="6"/>
  <c r="P19" i="6" s="1"/>
  <c r="P27" i="6" s="1"/>
  <c r="P31" i="6" s="1"/>
  <c r="T19" i="6"/>
  <c r="T27" i="6" s="1"/>
  <c r="T31" i="6" s="1"/>
  <c r="U19" i="6"/>
  <c r="U27" i="6" s="1"/>
  <c r="U31" i="6" s="1"/>
  <c r="AA31" i="6"/>
  <c r="V31" i="6"/>
  <c r="R31" i="6"/>
  <c r="Q31" i="6"/>
  <c r="I31" i="6"/>
  <c r="AA20" i="6"/>
  <c r="V20" i="6"/>
  <c r="U20" i="6"/>
  <c r="U28" i="6" s="1"/>
  <c r="T20" i="6"/>
  <c r="T28" i="6"/>
  <c r="S20" i="6"/>
  <c r="S28" i="6" s="1"/>
  <c r="R20" i="6"/>
  <c r="R28" i="6"/>
  <c r="Q20" i="6"/>
  <c r="P20" i="6"/>
  <c r="P28" i="6" s="1"/>
  <c r="P32" i="6" s="1"/>
  <c r="O20" i="6"/>
  <c r="O28" i="6" s="1"/>
  <c r="N20" i="6"/>
  <c r="N28" i="6"/>
  <c r="N32" i="6" s="1"/>
  <c r="M20" i="6"/>
  <c r="M28" i="6" s="1"/>
  <c r="I20" i="6"/>
  <c r="M14" i="6"/>
  <c r="M22" i="6"/>
  <c r="N14" i="6"/>
  <c r="N22" i="6" s="1"/>
  <c r="O14" i="6"/>
  <c r="O22" i="6"/>
  <c r="O26" i="6" s="1"/>
  <c r="P14" i="6"/>
  <c r="P22" i="6"/>
  <c r="P26" i="6"/>
  <c r="Q14" i="6"/>
  <c r="R14" i="6"/>
  <c r="R22" i="6"/>
  <c r="R26" i="6" s="1"/>
  <c r="S14" i="6"/>
  <c r="S22" i="6" s="1"/>
  <c r="S26" i="6" s="1"/>
  <c r="T14" i="6"/>
  <c r="T22" i="6" s="1"/>
  <c r="U14" i="6"/>
  <c r="U22" i="6" s="1"/>
  <c r="U26" i="6" s="1"/>
  <c r="V14" i="6"/>
  <c r="AA14" i="6"/>
  <c r="I14" i="6"/>
  <c r="H31" i="6"/>
  <c r="R33" i="6"/>
  <c r="R35" i="6" s="1"/>
  <c r="T32" i="6"/>
  <c r="R32" i="6"/>
  <c r="V35" i="6"/>
  <c r="K35" i="6"/>
  <c r="O61" i="6"/>
  <c r="U33" i="6" l="1"/>
  <c r="U35" i="6" s="1"/>
  <c r="U32" i="6"/>
  <c r="M26" i="6"/>
  <c r="J35" i="6"/>
  <c r="Q33" i="6"/>
  <c r="Q35" i="6" s="1"/>
  <c r="H16" i="6"/>
  <c r="AA35" i="6"/>
  <c r="AF35" i="6"/>
  <c r="L35" i="6"/>
  <c r="H14" i="6"/>
  <c r="H26" i="6"/>
  <c r="N26" i="6"/>
  <c r="S33" i="6"/>
  <c r="S35" i="6" s="1"/>
  <c r="S32" i="6"/>
  <c r="O32" i="6"/>
  <c r="T26" i="6"/>
  <c r="T33" i="6"/>
  <c r="T35" i="6" s="1"/>
  <c r="M32" i="6"/>
  <c r="M25" i="6"/>
  <c r="H32" i="6"/>
  <c r="H33" i="6" l="1"/>
  <c r="H20" i="6"/>
  <c r="H35" i="6" l="1"/>
</calcChain>
</file>

<file path=xl/sharedStrings.xml><?xml version="1.0" encoding="utf-8"?>
<sst xmlns="http://schemas.openxmlformats.org/spreadsheetml/2006/main" count="344" uniqueCount="181">
  <si>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</si>
  <si>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</si>
  <si>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</si>
  <si>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</si>
  <si>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</si>
  <si>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</si>
  <si>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</si>
  <si>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</si>
  <si>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</si>
  <si>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</si>
  <si>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</si>
  <si>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</si>
  <si>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</si>
  <si>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</si>
  <si>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</si>
  <si>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</si>
  <si>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</si>
  <si>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</si>
  <si>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</si>
  <si>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</si>
  <si>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</si>
  <si>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</si>
  <si>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</si>
  <si>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</si>
  <si>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</si>
  <si>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</si>
  <si>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</si>
  <si>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</si>
  <si>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</si>
  <si>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</si>
  <si>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TOTAL PONDERACIÓN</t>
  </si>
  <si>
    <t>EJECUTADO</t>
  </si>
  <si>
    <t>126PG01-PR 02-FAX-V.9</t>
  </si>
  <si>
    <t>PROYECTO:</t>
  </si>
  <si>
    <t>PERIODO:</t>
  </si>
  <si>
    <t>ID Meta</t>
  </si>
  <si>
    <t>Magnitud Reservas</t>
  </si>
  <si>
    <t>Reservas Presupuestales</t>
  </si>
  <si>
    <t>TOTALES - PROYECTO</t>
  </si>
  <si>
    <t>Total Recursos Vigencia - Proyecto</t>
  </si>
  <si>
    <t>Total  Recursos Reservas - Proyecto</t>
  </si>
  <si>
    <t>126PG01-PR 02-FA8-V.9</t>
  </si>
  <si>
    <t>1, COD. META</t>
  </si>
  <si>
    <t>2, Meta Proyecto</t>
  </si>
  <si>
    <t>3, Nombre -Punto de inversión (Localidad, Especial, Distrital)</t>
  </si>
  <si>
    <t>4, Variable</t>
  </si>
  <si>
    <t>5, Programación-Actualización</t>
  </si>
  <si>
    <t>6, ACTUALIZACIÓN</t>
  </si>
  <si>
    <t>6,4 Actualización Diciembre</t>
  </si>
  <si>
    <t>7, SEGUIMIENTO META</t>
  </si>
  <si>
    <t>7,2 Seguimiento Junio</t>
  </si>
  <si>
    <t>7,3 Seguimiento Septiembre</t>
  </si>
  <si>
    <t>7,4 Seguimiento Diciembre</t>
  </si>
  <si>
    <t>8, LOCALIZACIÓN GEOGRÁFICA</t>
  </si>
  <si>
    <t>8,2 UPZ</t>
  </si>
  <si>
    <t>8,3 BARRIO</t>
  </si>
  <si>
    <t>8,4 PUNTO, LÍNEA O POLÍGONO</t>
  </si>
  <si>
    <t>8,5 ÁREA DE INFLUENCIA</t>
  </si>
  <si>
    <t>9,  POBLACIÓN</t>
  </si>
  <si>
    <t>9,1 NUMERO DE HOMBRES</t>
  </si>
  <si>
    <t>9,2 NUMERO DE MUJERES</t>
  </si>
  <si>
    <t>9,3 GRUPO ETARIO</t>
  </si>
  <si>
    <t>9,4 CONDICION POBLACIONAL</t>
  </si>
  <si>
    <t>9,6 TOTAL POBLACIÓN
PERSONAS/CANTIDAD</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</si>
  <si>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</si>
  <si>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</si>
  <si>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</si>
  <si>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</si>
  <si>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</si>
  <si>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</si>
  <si>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</si>
  <si>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</si>
  <si>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</si>
  <si>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</si>
  <si>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</si>
  <si>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</si>
  <si>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</si>
  <si>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</si>
  <si>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</si>
  <si>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5, VARIABLE REQUERIDA</t>
  </si>
  <si>
    <t>6, MAGNITUD PD</t>
  </si>
  <si>
    <t>7, PROGRAMACIÓN - ACTUALIZACIÓN</t>
  </si>
  <si>
    <t>8, EJECUCIÓN</t>
  </si>
  <si>
    <t>8,1 SEGUIMIENTO VIGENCIA ACTUAL</t>
  </si>
  <si>
    <t>9, % CUMPLIMIENTO ACUMULADO (Vigencia)</t>
  </si>
  <si>
    <t>10 ,% DE AVANCE CUATRIENIO</t>
  </si>
  <si>
    <t xml:space="preserve">1, PROYECTO PRIORITARIO </t>
  </si>
  <si>
    <t>1,1 COD.</t>
  </si>
  <si>
    <t xml:space="preserve">1,2 PROYECTO PRIORITARIO  </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</si>
  <si>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</si>
  <si>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</si>
  <si>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</si>
  <si>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</si>
  <si>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</si>
  <si>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</si>
  <si>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</si>
  <si>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</si>
  <si>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</si>
  <si>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</si>
  <si>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</si>
  <si>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</si>
  <si>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7, RETRASOS</t>
  </si>
  <si>
    <t>8, SOLUCIONES PLANTEADAS</t>
  </si>
  <si>
    <t>9, BENEFICIOS</t>
  </si>
  <si>
    <t>10, FUENTE DE EVIDENCIAS</t>
  </si>
  <si>
    <t>126PG01-PR 02-FA5-V.9</t>
  </si>
  <si>
    <t>FORMATO DE  ACTUALIZACIÓN Y SEGUIMIENTO A LA TERRITORIALIZACIÓN DE LA INVERSIÓN</t>
  </si>
  <si>
    <t>FORMATO DE ACTUALIZACIÓN Y SEGUIMIENTO AL COMPONENTE DE INVERSIÓN</t>
  </si>
  <si>
    <t>FORMATO DE ACTUALIZACIÓN Y SEGUIMIENTO A LAS ACTIVIDADES</t>
  </si>
  <si>
    <t>N/A</t>
  </si>
  <si>
    <t>DIRECCION DE PLANEACION Y SISTEMAS DE INFORMACION AMBIENTAL</t>
  </si>
  <si>
    <t>X</t>
  </si>
  <si>
    <t>Programado</t>
  </si>
  <si>
    <t>Ejecutado</t>
  </si>
  <si>
    <t xml:space="preserve">Magnitud </t>
  </si>
  <si>
    <t xml:space="preserve">DISTRITO CAPITAL </t>
  </si>
  <si>
    <t>NO IDENTIFICA GRU´POS ETNICOS</t>
  </si>
  <si>
    <t>TODOS LOS GRUPOS</t>
  </si>
  <si>
    <t xml:space="preserve">Recursos </t>
  </si>
  <si>
    <t xml:space="preserve">Suma </t>
  </si>
  <si>
    <t>GESTIÓN EFICIENTE CON EL USO Y APROPIACIÓN DE LAS TIC EN LA SDA</t>
  </si>
  <si>
    <t xml:space="preserve">FORMATO DE ACTUALIZACIÓN Y SEGUIMIENTO AL COMPONENTE DE GESTIÓN </t>
  </si>
  <si>
    <t>INTEGRACIÓN ENTRE LOS SISTEMAS DE INFORMACIÓN</t>
  </si>
  <si>
    <t>IMPLEMENTACIÓN DE ESTÁNDARES DE TI</t>
  </si>
  <si>
    <t>FORTALECIMIENTO DE  LA   INFRAESTRUCTURA DE TI</t>
  </si>
  <si>
    <t>INCREMENTAR EL 30% DE LA INTEGRACIÓN DE LOS SISTEMAS DE INFORMACIÓN</t>
  </si>
  <si>
    <t>RENOVAR EL 30%  INFRAESTRUCTURA TECNOLÓGICA Y DE COMUNICACIONES  PRIORIZADA</t>
  </si>
  <si>
    <t>1030 -  GESTIÓN EFICIENTE CON EL USO Y APROPIACIÓN DE LAS TIC EN LA SDA</t>
  </si>
  <si>
    <t>1030 - DIRECCION DE PLANEACION Y SISTEMAS DE INFORMACION AMBIENTAL</t>
  </si>
  <si>
    <t>1030 - GESTIÓN EFICIENTE CON EL USO Y APROPIACIÓN DE LAS TIC EN LA SDA</t>
  </si>
  <si>
    <t>Actualizar la Infraestructura de computo, conectividad y seguridad en TI</t>
  </si>
  <si>
    <t>07 - Gobierno legítimo, fortalecimiento local y eficiencia</t>
  </si>
  <si>
    <t>42 - Transparencia, Gestión Pública y Servicio a la Ciudadanía</t>
  </si>
  <si>
    <t>4, COD. PROYECTO PRIORITARIO</t>
  </si>
  <si>
    <t>INCREMENTAR  30%  LA INTEGRACIÓN DE LOS SISTEMAS DE INFORMACIÓN</t>
  </si>
  <si>
    <t>INCREMENTAR  50% EN LA APLICACIÓN ESTÁNDARES Y BUENAS PRÁCTICAS PARA EL MANEJO DE INFORMACIÓN PRIORIZADOS</t>
  </si>
  <si>
    <t>RENOVAR 30% DE LA  INFRAESTRUCTURA TECNOLÓGICA Y DE COMUNICACIONES  PRIORIZADA</t>
  </si>
  <si>
    <t>Desarrollar la Sistematización  de procedimientos y mecanismos de integración de Sistemas de Información priorizados</t>
  </si>
  <si>
    <t>8,1 LOCALIDAD</t>
  </si>
  <si>
    <t>Llevar a un 100% la implementación de las leyes 1712 de 2014 y 1474 de 2011</t>
  </si>
  <si>
    <t>Porcentaje</t>
  </si>
  <si>
    <t xml:space="preserve">DISPONER AL 100% LOS MECANISMOS DE TECNOLOGÍAS DE INFORMACIÓN REQUERIDOS POR LA SDA  PARA UNA ADECUADA IMPLEMENTACIÓN DE LAS LEYES 1474 DE 2011 Y 1712 DE 2014.
</t>
  </si>
  <si>
    <t>Entidad</t>
  </si>
  <si>
    <t xml:space="preserve">11, RETRASOS 
</t>
  </si>
  <si>
    <t xml:space="preserve">12, SOLUCIONES PLANTEADAS </t>
  </si>
  <si>
    <t>13, BENEFICIOS</t>
  </si>
  <si>
    <t>14, FUENTE DE EVIDENCIAS</t>
  </si>
  <si>
    <t>6, DESCRIPCIÓN DE LOS AVANCES Y LOGROS ALCANZADOS  A SEPTIEMBRE</t>
  </si>
  <si>
    <t xml:space="preserve">10, DESCRIPCIÓN DE LOS AVANCES Y LOGROS ALCANZADOS A Diciembre </t>
  </si>
  <si>
    <t>NA</t>
  </si>
  <si>
    <t>Fortalecimiento a la gestión pública efectiva y eficiente</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</si>
  <si>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</si>
  <si>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Porcentaje de avance en la implementación de las Leyes 1712 de 2014 y 1474 de 2011</t>
  </si>
  <si>
    <t>Suma</t>
  </si>
  <si>
    <t>Se reestructuró el micrositio de transparencia y acceso a la información de acuerdo a lo establecido en la resolución mintics 3564 del 31 de diciembre de 2015 teniendo en cuenta los componentes de Mecanismos de Contacto, Información de interés, Estructura orgánica y talento humano, Normativa, Presupuesto, Planeación, Control, Contratación, Trámites y servicios e Instrumentos de gestión de información pública siguiendo los lineamientos de la nueva guía web distrital e implementando lineamientos de usabilidad y accesibilidad.</t>
  </si>
  <si>
    <t xml:space="preserve">
La construcción de este micrositio recoge los lineamientos para la garantía del derecho fundamental de Acceso a la Información Pública regulado por la Ley 1712 de 2014 y el Decreto Reglamentario 1081 de 2015, en este sentido, la ciudadanía podrá acceder a la información pública en posesión o bajo el control de la Secretaría Distrital de Ambiente de manera gratuita y de forma amigable y organizada 
</t>
  </si>
  <si>
    <t>http://www.ambientebogota.gov.co/web/transparencia/inicio</t>
  </si>
  <si>
    <r>
      <t xml:space="preserve">Se realizó el mejoramiento con la automatización de los procedimientos, servicios y tramites en línea de la entidad: </t>
    </r>
    <r>
      <rPr>
        <b/>
        <sz val="10"/>
        <rFont val="Arial"/>
        <family val="2"/>
      </rPr>
      <t xml:space="preserve">MECANISMOS DE INTEGRACIÓN DE LOS SISTEMAS DE INFORMACIÓN PRIORIZADOS </t>
    </r>
    <r>
      <rPr>
        <sz val="10"/>
        <rFont val="Arial"/>
        <family val="2"/>
      </rPr>
      <t xml:space="preserve">*Mecanismos de integración SIAC y SIRH, Pruebas de afinamiento WS *Mejoramiento en la captura de información de quejas que se integrar con el proceso de quejas dela Alcaldía * Modificaciones a procedimientos *Registro de libro de operaciones de Flora *Proceso Sancionatorio Ambiental *Proceso de quejas y reclamos *Monitoreo, Seguimiento y Control de Ruido en el Distrito Capital *Nuevas Implementaciones *Emisión Directivas y Circulares *Desarrollo de estrategias de educación ambiental. </t>
    </r>
    <r>
      <rPr>
        <b/>
        <sz val="10"/>
        <rFont val="Arial"/>
        <family val="2"/>
      </rPr>
      <t>TRAMITES EN LINEA NUEVOS</t>
    </r>
    <r>
      <rPr>
        <sz val="10"/>
        <rFont val="Arial"/>
        <family val="2"/>
      </rPr>
      <t xml:space="preserve"> *Desarrollo de estrategias de educación ambiental y Participación de ciudadanos(as) a procesos de gestión ambiental local - Solicitud de trámites para funcionarios y contratistas de la Entidad </t>
    </r>
    <r>
      <rPr>
        <b/>
        <sz val="10"/>
        <rFont val="Arial"/>
        <family val="2"/>
      </rPr>
      <t>VISOR GEOGRAFICO AMBIENTAL Sitio Web del VGA:</t>
    </r>
    <r>
      <rPr>
        <sz val="10"/>
        <rFont val="Arial"/>
        <family val="2"/>
      </rPr>
      <t xml:space="preserve">1. Desarrollo y despliegue de datos abiertos en 32 capas de información que se ofrece de forma pública a través del Visor Geográfico Ambiental, ofreciendo la descarga en diferentes formatos de datos geográficas. 2. Actualización de capas geográficas a nivel de calidad visual y calidad del aire, junto con los metadatos y simbología asociada. Se realizó la corrección e integración de capas de estructura ecológica principal en la generación de reportes de la entidad de acuerdo a lineamientos de la SDA y SDP. 3. Se realizó el desarrollo del panel de búsqueda y geocodificación integrando diferentes servicios de mapas para la búsqueda por dirección vial, topónimo o nombre de lugar, código de sector catastral y chip catastral. Se realizó la mejora de búsqueda por coordenadas, integrando la geocodificación inversa para documentar en los reportes ambientales. Se desarrolló el soporte de coordenadas geográficas planas MAGNA-SIRGAS Origen Bogotá. Se mejoró los despliegues para búsqueda por coordenadas y predial. 4. En convenido con el Jardín Botánico de Bogotá se realizó el desarrollo del panel de Nodos de Biodiversidad y la integración de información de ubicación, fotografía y documentación de actividades desarrolladas por la SDA y el JBB. </t>
    </r>
    <r>
      <rPr>
        <b/>
        <sz val="10"/>
        <rFont val="Arial"/>
        <family val="2"/>
      </rPr>
      <t>SISTEMA DE INFORMACIÓN GEOGRÁFICA</t>
    </r>
    <r>
      <rPr>
        <sz val="10"/>
        <rFont val="Arial"/>
        <family val="2"/>
      </rPr>
      <t xml:space="preserve"> Integración del módulo de SIIPEV (Sistema Integrado de Información de Publicidad Exterior Visual del Distrito Capital - SIIPEV). Actualización de datos para el dataset de la temática de EEP </t>
    </r>
    <r>
      <rPr>
        <b/>
        <sz val="10"/>
        <rFont val="Arial"/>
        <family val="2"/>
      </rPr>
      <t>SISTEMA DE INFORMACIÓN STORM</t>
    </r>
    <r>
      <rPr>
        <sz val="10"/>
        <rFont val="Arial"/>
        <family val="2"/>
      </rPr>
      <t>: Desarrollo del informe # 15 correspondiente a Huella de Carbono PIGA con sus respectivos formularios, así: 172 /Alcance 1. Emisiones directas - Fuentes Móviles y Fuentes Fijas   - 173 /Alcance 1. Emisiones directas - Otras fuentes de emisión. - 174 /Alcance 2. Emisiones indirectas - Consumo de Energía Eléctrica -175 /Alcance 3. Emisiones indirectas - Otras fuentes de emisión   - 176 /Alcance 3. Emisiones indirectas - Fuentes Móviles y Fuentes Fijas   - 180 /Total emisiones CO2.</t>
    </r>
    <r>
      <rPr>
        <b/>
        <sz val="10"/>
        <rFont val="Arial"/>
        <family val="2"/>
      </rPr>
      <t>PORTAL WEB</t>
    </r>
    <r>
      <rPr>
        <sz val="10"/>
        <rFont val="Arial"/>
        <family val="2"/>
      </rPr>
      <t>: Mantenimiento de la plataforma web en línea con una disponibilidad del 99.98, complementada con una disponibilidad del 100% para la herramienta que permite publicar las aplicaciones o DMZ1 y del 99.98% para la herramienta DMZ2 o ...&gt;SOPORTES/1/DISPONIBILIDADWEB.DOC</t>
    </r>
    <r>
      <rPr>
        <b/>
        <sz val="10"/>
        <rFont val="Arial"/>
        <family val="2"/>
      </rPr>
      <t>AJUSTES A LOS PROCESOS DE CORRESPONDIENCIA Y ARCHIVO EN LA ENTIDAD</t>
    </r>
    <r>
      <rPr>
        <sz val="10"/>
        <rFont val="Arial"/>
        <family val="2"/>
      </rPr>
      <t xml:space="preserve"> Se ejecuta la Fase I: Clasificar TRD – TVD y apertura de expedientes: El objetivo de esta fase es implementar en el sistema de información Forest BPMS la Tabla de Retención Documental y Tabla de valoración documental, las funcionalidades requeridas que permitan la clasificación automática de todos los documentos registrados en el sistema, la creación de unidades documentales (proyecto), la creación de expedientes y la optimizando en la organización de los documentos de todo tipo que fluyen en la SDA . Con el contrato No. 20160911 con la empresa Macroproyectos SAS, que realiza la FASE I que está encaminado a adquirir los procedimientos automatizados para la administración de Tablas de Retención Documental – TRD, Gestión de Expedientes y administración de Archivo. Se aprobó el levantamiento de los requerimientos, compuestos de diversos casos de uso, tanto del proceso de correspondencia y archivos - Se aprobó el diseño de los componentes que soportaría la mejora de los procesos descritos - Se inicia la etapa de automatización de los procedimientos involucrado. Se dio comienzo al Plan de Gestión del Cambio de aplica a Forest con respecto a las mejoras proyectadas en la ejecución y alcance de este contrato.
Se ajustó aplicativo de PERNO de SICAPITAL , según reforma tributario 384 y 383, con lo cual se ajustó la formulación y las novedades de deducción de retención en la fuente
En el proceso de  optimización de la herramienta informática Ontrack para el plan de mejoras se han desarrollado e implementado  los siguientes ajustes: 
-        Implementación de la utilidad Zoom, para mejorar la toma de fotografías. 
-        Precarga de datos de terceros  en las actas técnicas desde el agendamiento de la visita.
-        Identificación de la fotografía tomada donde se identifica la fecha, hora, número de pregunta a la que corresponde, para garantizar cadena de custodia de la información.
-        Pre-visualización del acta en pdf, con el fin de poder mostrar el documento con la información recaudada en la visita, antes de ser firmada,  por la persona que atiende la visita. 
-        Ajustes especificos a los formularios de los  grupos: Fauna, Flora, Pev, Ruido, Hospitalarios, Fuente fijas, según requerimientos solicitados por los usuarios de estos grupos. 
-        Actualización en línea de la herramienta.
</t>
    </r>
  </si>
  <si>
    <t xml:space="preserve">Se suscribió el contrato 20161308 con la UNION TEMPORAL MYQ - BPM, la cual tiene como objeto "REALIZAR LA CONSULTORÍA PARA LA DEFINICIÓN. DIAGNOSTICO Y DISEÑO DE LA ARQUITECTURA EMPRESARIAL Y MODELO DE GOBIERNO DE TI PARA LA SECRETARIA DISTRITAL DE AMBIENTE. ASÍ COMO DESARROLLAR UN PILOTO PARA LA ADOPCIÓN DE ARQUITECTURA EMPRESARIAL EN LA ENTIDAD," A la fecha se tienen los siguientes avances: Se realiza reunión con la firma consultora con el objeto de colocarlos en contexto y darles a conocer aspectos específicos de la SDA a fin de tener claro entre las partes el entendimiento del funcionamiento de la entidad: - Explicación del Mapa de Procesos de la organización. - Explicación de la estructura organizacional (También estructura de TI). - Servicios al ciudadano y entidades privadas o públicas que la SDA debe ofrecer. - Interacción entre las distintas áreas. - Cultura, factores ambientales y expectativas organizacionales. - Explicación del ingreso económico con el que se sostiene la SDA. - Identificación plena de clientes internos y externos. - Interacción con Entidades del Estado. - Normas y leyes importantes que debe cumplir la SDA. Como mecánica para la ejecución del proyecto, previo al desarrollo de los entregables por parte de la firma M&amp;Q, se revisan y acuerdan los contenidos de los instrumentos que se manejaran en el levantamiento del ASIS - Arquitectura Misional y formato de levantamiento de necesidades que se manejara con las áreas funcionales. - Avance el en plan de Gestión de Proyecto - Presentación del KICK OFF - Acta de constitución del proyecto - Documento de Alcance del proyecto - Análisis del nivel de madurez del Gobierno y estrategia de TI en la SDA
Se Realizó la actualización en la formulación del PETI, proponiendo nuevas iniciativas tecnológicas dentro de la evaluación de su DOFA.
- Se realizó la puesta en producción del sistema de información SIPSE, el cual tiene como objetivo, gestionar los procesos operativos precontractuales y contractuales de las inversiones por cada una de las planificaciones de los proyectos en la SDA, establecer su seguimiento y control con el fin de racionalizar y utilizar las mejores practicas dentro de las automatizaciones de los procedimientos.  </t>
  </si>
  <si>
    <t>Se realizó los estudios previos para “LA ADQUISICIÓN DE INFRAESTRUCTURA PARA EL FORTALECIMIENTO DE LA ARQUITECTURA DE RED CON EL FIN DE GARANTIZAR LA DISPONIBILIDAD, INTEGRIDAD Y CONFIDENCIALIDAD DE LOS SISTEMAS DE INFORMACIÓN DE SECRETARIA DISTRITAL DE AMBIENTE” a través del proveedor de ETB, se espera para el segundo trimestre del año 2017, realizar la adquisición y configuración de los equipos.</t>
  </si>
  <si>
    <t xml:space="preserve">*Centralización de la información de cada uno de procedimientos mediante la automatización de diversos procedimientos mejorando la racionalización y trazabilidad de los tramites ambientales que utiliza el usuario, así como contribuir a la política de cero papel, ahorro de tiempo en la gestión de los documentos. Capturar la información de las visitas técnicas y operativos en forma digital, generando de forma inmediata el acta técnica, aportando al cumplimiento de la política de Cero Papel, con evidencia multimedia. 
*Mejor seguridad y desempeño para la atención y respuesta a las peticiones por los usuarios. 
* EL Sistema de Información Geográfica Facilita la consulta y despliegue de datos de calidad visual. 
*El PORTAL WEB está disponible casi el 100% lo que indica que el ciudadano tiene acceso los 7 días de la semana y 24 horas del día de forma ininterrumpida y de esta forma utilizar los trámites y servicios que ofrece la SDA. 
</t>
  </si>
  <si>
    <t xml:space="preserve">en el sistema link: http://www.secretariadeambiente.gov.co/forest/
en la ventanilla virtual : http://www.secretariadeambiente.gov.co/ventanillavirtual/app
informes de contrato No. 20160911, con Macroproyectos SAS y Actas de seguimiento.
Documento técnico Correpondencia
https://docs.google.com/document/d/13CejQI-qkIVnd77tMELIisWipwZHzM4pMYS1zrJNcYw/edit#heading=h.gjdgxs
Documento técnico TRD
https://docs.google.com/document/d/1KFP58mcsg5Y9tniaLk_6DBn5-wIYYcRYsDnw68hRhp0/edit
VISOR GEOGRAFICO AMBIENTAL -       - http://www.secretariadeambiente.gov.co/visorgeo/#incidencias - http://www.secretariadeambiente.gov.co/visorgeo/#geocodificacion             http://www.secretariadeambiente.gov.co/visorgeo/#submenu-capas      
http://www.secretariadeambiente.gov.co/visorgeo/#submenu-jbb
http://www.secretariadeambiente.gov.co/visorgeo/#submenu-capas                                                                                                                                                                                                                                                                                                                     
SISTEMA DE INFORMACION GEOGRAFICA                                        http://www.secretariadeambiente.gov.co/visorgeo?descargarCapa=idVallas       
http://www.secretariadeambiente.gov.co/visorgeo/#submenu-capas                                                                                                                                                                                                                                                                                                                          Acta anexa   D:\TODO_CARDENAS\GABCAR 2007\DOCS_2008\DOCS-2009\DOCS2010\DOCS_2011\DOCS_2012\DOCS2013\DOCS2014\DOCS_2015\DOCS_2016\DOCS_2017 - Acta_Mesa_Planeación_Ambiente_Suelos_de_protección
http://www.secretariadeambiente.gov.co/visorgeo/#submenu-capas                                                                                                                                                                                                                                                                                                                       SISTEMA DE INFORMACIÓN STORM                                                                                                                                                                                                                                                                                                                                                                                   La ruta para acceder a estos informes es a travez del portal http://www.secretariadeambiente.gov.co/stormWeb/       
http://www.ambientebogota.gov.co/                   
</t>
  </si>
  <si>
    <t>Convertir las estrategias de negocio en ejecuciones medibles para lograr mejores servicios ambientales para la ciudadanía - Lograr articular las expectativas de negocio o misional con la Tecnología - Reducir los riesgos de inversión tecnológico y generar valor. - optimizar la inversión de TI y generar valor</t>
  </si>
  <si>
    <t>https://drive.google.com/drive/folders/0BwgngE3wTIWYRW9aNFNpQ3R4c1k?usp=sharing</t>
  </si>
  <si>
    <t>La construcción de este micrositio recoge los lineamientos para la garantía del derecho fundamental de Acceso a la Información Pública regulado por la Ley 1712 de 2014 y el Decreto Reglamentario 1081 de 2015, en este sentido, la ciudadanía podrá acceder a la información pública en posesión o bajo el control de la Secretaría Distrital de Ambiente de manera gratuita y de forma amigable y organizada</t>
  </si>
  <si>
    <t>contrarrestar estos ataques y otra variedad enfocado a portales, se llama WAF (Web  Application Firewall), que permite el control de cambios no autorizados, restauración de páginas en tiempo real  en caso de detectar ataques, protección ante IPs con mala reputación</t>
  </si>
  <si>
    <t>Cotización enviada por el proveedor de ETB, para realizar el estudio de mercado, copia de Estudios Previos</t>
  </si>
  <si>
    <t>Diseñar e implementar los mecanismos de tecnologías de información de los requeridos en cumplimiento de las leyes 1474 de 2011, 1712 de 2014, que se hayan priorizado</t>
  </si>
  <si>
    <t xml:space="preserve">
-Se Realizó la actualización en la formulación del PETI,  proponiendo nuevas iniciativas tecnológicas dentro de la evaluación de su DOFA.</t>
  </si>
  <si>
    <t>Formular, planear y dar inicio a la implementacion del  Plan Estrategico de Tecnologias de Información (PETI) para la SDA de acuerdo al Marco de Referencia de AE</t>
  </si>
  <si>
    <t>Se suscribió el contrato 20161308 con la UNION TEMPORAL MYQ - BPM, la cual tiene como objeto "REALIZAR LA CONSULTORÍA PARA LA DEFINICIÓN. DIAGNOSTICO Y DISEÑO DE LA ARQUITECTURA EMPRESARIAL Y MODELO DE GOBIERNO DE TI PARA LA SECRETARIA DISTRITAL DE AMBIENTE. ASÍ COMO DESARROLLAR UN PILOTO PARA LA ADOPCIÓN DE ARQUITECTURA EMPRESARIAL EN LA ENTIDAD," A la fecha se tienen los siguientes avances: Se realiza reunión con la firma consultora con el objeto de colocarlos en contexto y darles a conocer aspectos específicos de la SDA a fin de tener claro entre las partes el entendimiento del funcionamiento de la entidad: - Explicación del Mapa de Procesos de la organización. - Explicación de la estructura organizacional (También estructura de TI). - Servicios al ciudadano y entidades privadas o públicas que la SDA debe ofrecer. - Interacción entre las distintas áreas. - Cultura, factores ambientales y expectativas organizacionales. - Explicación del ingreso económico con el que se sostiene la SDA. - Identificación plena de clientes internos y externos. - Interacción con Entidades del Estado. - Normas y leyes importantes que debe cumplir la SDA. Como mecánica para la ejecución del proyecto, previo al desarrollo de los entregables por parte de la firma M&amp;Q, se revisan y acuerdan los contenidos de los instrumentos que se manejaran en el levantamiento del ASIS - Arquitectura Misional y formato de levantamiento de necesidades que se manejara con las áreas funcionales. - Avance el en plan de Gestión de Proyecto - Presentación del KICK OFF - Acta de constitución del proyecto - Documento de Alcance del proyecto - Análisis del nivel de madurez del Gobierno y estrategia de TI en la SDA</t>
  </si>
  <si>
    <t>Realizar el diagnóstico, definición y diseño  de la arquitectura empresarial y modelo de gobierno de TI para la SDA.</t>
  </si>
  <si>
    <r>
      <rPr>
        <b/>
        <sz val="10"/>
        <rFont val="Arial"/>
        <family val="2"/>
      </rPr>
      <t>AJUSTES A LOS PROCESOS DE CORRESPONDIENCIA Y ARCHIVO EN LA ENTIDAD</t>
    </r>
    <r>
      <rPr>
        <sz val="10"/>
        <rFont val="Arial"/>
        <family val="2"/>
      </rPr>
      <t xml:space="preserve"> Se ejecuta la Fase I: Clasificar TRD – TVD y apertura de expedientes: El objetivo de esta fase es implementar en el sistema de información Forest BPMS la Tabla de Retención Documental y Tabla de valoración documental, las funcionalidades requeridas que permitan la clasificación automática de todos los documentos registrados en el sistema, la creación de unidades documentales (proyecto), la creación de expedientes y la optimizando en la organización de los documentos de todo tipo que fluyen en la SDA . Con el contrato No. 20160911 con la empresa Macroproyectos SAS, que realiza la FASE I que está encaminado a “Adquisición de los procedimientos automatizados para la administración de Tablas de Retención Documental – TRD, Gestión de Expedientes y administración de Archivo Se tiene como avance del mismo: - la aprobación del levantamiento de los requerimientos, compuestos de diversos casos de uso, tanto del proceso de correspondencia y archivos - Se aprobó el diseño de los componentes que soportaría la mejora de los procesos descritos - Se inicia la etapa de automatización de los procedimientos involucrado Se dio comienzo al Plan de Gestión del Cambio de aplica a Forest con respecto a las mejoras proyectadas en la ejecución y alcance de este contrato</t>
    </r>
  </si>
  <si>
    <t>Ajustar e Implementar los procesos de automatización de archivos  y  correspondencia en el Sistema de Información Ambiental de la SDA</t>
  </si>
  <si>
    <r>
      <t xml:space="preserve">Se realizó el mejoramiento con la automatización de los procedimientos, servicios y tramites en línea de la entidad: 
</t>
    </r>
    <r>
      <rPr>
        <b/>
        <sz val="10"/>
        <rFont val="Arial"/>
        <family val="2"/>
      </rPr>
      <t xml:space="preserve">MECANISMOS DE INTEGRACIÓN DE LOS SISTEMAS DE INFORMACIÓN PRIORIZADOS </t>
    </r>
    <r>
      <rPr>
        <sz val="10"/>
        <rFont val="Arial"/>
        <family val="2"/>
      </rPr>
      <t xml:space="preserve">
*Mecanismos de integración SIAC y SIRH, Pruebas de afinamiento WS *Mejoramiento en la captura de información de quejas que se integrar con el proceso de quejas dela Alcaldía * Modificaciones a procedimientos *Registro de libro de operaciones de Flora *Proceso Sancionatorio Ambiental *Proceso de quejas y reclamos *Monitoreo, Seguimiento y Control de Ruido en el Distrito Capital *Nuevas Implementaciones *Emisión Directivas y Circulares *Desarrollo de estrategias de educación ambiental. 
</t>
    </r>
    <r>
      <rPr>
        <b/>
        <sz val="10"/>
        <rFont val="Arial"/>
        <family val="2"/>
      </rPr>
      <t>TRAMITES EN LINEA NUEVOS</t>
    </r>
    <r>
      <rPr>
        <sz val="10"/>
        <rFont val="Arial"/>
        <family val="2"/>
      </rPr>
      <t xml:space="preserve"> *Desarrollo de estrategias de educación ambiental y Participación de ciudadanos(as) a procesos de gestión ambiental local - Solicitud de trámites para funcionarios y contratistas de la Entidad 
</t>
    </r>
    <r>
      <rPr>
        <b/>
        <sz val="10"/>
        <rFont val="Arial"/>
        <family val="2"/>
      </rPr>
      <t>VISOR GEOGRAFICO AMBIENTAL</t>
    </r>
    <r>
      <rPr>
        <sz val="10"/>
        <rFont val="Arial"/>
        <family val="2"/>
      </rPr>
      <t xml:space="preserve"> Sitio Web del VGA:
 http://www.secretariadeambiente.gov.co/visorgeo/ 1. Desarrollo y soporte de datos abiertos de las capas geográficas de la entidad Se realizó el desarrollo y despliegue de datos abiertos en treinta y dos (32) capas de información que se ofrece de forma pública a través del Visor Geográfico Ambiental, ofreciendo la descarga en diferentes formatos de datos geográficas como Shapefile, Geopackage, hojas cálculo de Microsoft EXCEL, LibreOffice ods y KML. 2. Mantenimiento y actualización de información geográfica Se realizó la actualización de capas geográficas a nivel de calidad visual y calidad del aire, junto con los metadatos y simbología asociada. Se realizó la corrección e integración de capas de estructura ecológica principal en la generación de reportes de la entidad de acuerdo a lineamientos de la Secretaría Distrital de Ambiente y Secretaría Distrital de Planeación. 3. Desarrollo del módulo de búsqueda/geocodificación Se realizó el desarrollo del panel de búsqueda y geocodificación integrando diferentes servicios de mapas para la búsqueda por dirección vial, topónimo o nombre de lugar, código de sector catastral y chip catastral. Los servicios integrados de geocodificación son IDECA, Mapa Callejero de Bogotá, Google Maps, OpenStreetMap, DANE y ArcGIS Online. Se realizó la mejora de búsqueda por coordenadas, integrando la geocodificación inversa para documentar en los reportes ambientales. Se desarrolló el soporte de coordenadas geográficas planas MAGNA-SIRGAS Origen Bogotá. Se mejoró los desplieges para búsqueda por coordenadas y predial. 4. Desarrollo del módulo de nodos de biodiversidad. En convenido con el Jardín Botánico de Bogotá se realizó el desarrollo del panel de Nodos de Biodiversidad y la integración de información de ubicación, fotografía y documentación de actividades desarrolladas por la SDA y el JBB. 
</t>
    </r>
    <r>
      <rPr>
        <b/>
        <sz val="10"/>
        <rFont val="Arial"/>
        <family val="2"/>
      </rPr>
      <t>SISTEMA DE INFORMACIÓN GEOGRÁFICA</t>
    </r>
    <r>
      <rPr>
        <sz val="10"/>
        <rFont val="Arial"/>
        <family val="2"/>
      </rPr>
      <t xml:space="preserve"> Integración del módulo de SIIPEV (Sistema Integrado de Información de Publicidad Exterior Visual del Distrito Capital - SIIPEV). http://www.secretariadeambiente.gov.co/visorgeo?descargarCapa=idVallas Actualización de datos para el dataset de la temática de EEP http://www.secretariadeambiente.gov.co/visorgeo/#submenu-capas 
</t>
    </r>
    <r>
      <rPr>
        <b/>
        <sz val="10"/>
        <rFont val="Arial"/>
        <family val="2"/>
      </rPr>
      <t>SISTEMA DE INFORMACIÓN STORM</t>
    </r>
    <r>
      <rPr>
        <sz val="10"/>
        <rFont val="Arial"/>
        <family val="2"/>
      </rPr>
      <t xml:space="preserve">: Desarrollo del informe # 15 correspondiente a Huella de Carbono PIGA con sus respectivos formularios, así: 172 /Alcance 1. Emisiones directas - Fuentes Móviles y Fuentes Fijas   - 173 /Alcance 1. Emisiones directas - Otras fuentes de emisión.   - 174 /Alcance 2. Emisiones indirectas - Consumo de Energía Eléctrica    -175 /Alcance 3. Emisiones indirectas - Otras fuentes de emisión   - 176 /Alcance 3. Emisiones indirectas - Fuentes Móviles y Fuentes Fijas   - 180 /Total emisiones CO2.
</t>
    </r>
    <r>
      <rPr>
        <b/>
        <sz val="10"/>
        <rFont val="Arial"/>
        <family val="2"/>
      </rPr>
      <t>PORTAL WEB</t>
    </r>
    <r>
      <rPr>
        <sz val="10"/>
        <rFont val="Arial"/>
        <family val="2"/>
      </rPr>
      <t xml:space="preserve">: Mantenimiento de la plataforma web en línea con una disponibilidad del 99.98, complementada con una disponibilidad del 100% para la herramienta que permite publicar las aplicaciones o DMZ1 y del 99.98% para la herramienta DMZ2 o ...&gt;SOPORTES/1/DISPONIBILIDADWEB.DOC
</t>
    </r>
  </si>
  <si>
    <r>
      <t xml:space="preserve">7, OBSERVACIONES AVANCE TRIMESTRE </t>
    </r>
    <r>
      <rPr>
        <b/>
        <u/>
        <sz val="10"/>
        <rFont val="Arial"/>
        <family val="2"/>
      </rPr>
      <t>1</t>
    </r>
    <r>
      <rPr>
        <b/>
        <sz val="10"/>
        <rFont val="Arial"/>
        <family val="2"/>
      </rPr>
      <t xml:space="preserve"> DE </t>
    </r>
    <r>
      <rPr>
        <b/>
        <u/>
        <sz val="10"/>
        <rFont val="Arial"/>
        <family val="2"/>
      </rPr>
      <t>2017</t>
    </r>
  </si>
  <si>
    <r>
      <t xml:space="preserve">5, PONDERACIÓN HORIZONTAL AÑO: </t>
    </r>
    <r>
      <rPr>
        <b/>
        <u/>
        <sz val="10"/>
        <rFont val="Arial"/>
        <family val="2"/>
      </rPr>
      <t>2017</t>
    </r>
  </si>
  <si>
    <t>7,1 Seguimiento marzo</t>
  </si>
  <si>
    <t>6,3 Actualización Septiembre</t>
  </si>
  <si>
    <t>6,2 Actualización Junio</t>
  </si>
  <si>
    <t>6,1 Actualización Marzo</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</si>
</sst>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 #,##0.00_);_(&quot;$&quot;\ * \(#,##0.00\);_(&quot;$&quot;\ * &quot;-&quot;??_);_(@_)"/>
    <numFmt numFmtId="43" formatCode="_(* #,##0.00_);_(* \(#,##0.00\);_(* &quot;-&quot;??_);_(@_)"/>
    <numFmt numFmtId="164" formatCode="_-* #,##0.00\ &quot;€&quot;_-;\-* #,##0.00\ &quot;€&quot;_-;_-* &quot;-&quot;??\ &quot;€&quot;_-;_-@_-"/>
    <numFmt numFmtId="165" formatCode="_-* #,##0.00\ _€_-;\-* #,##0.00\ _€_-;_-* &quot;-&quot;??\ _€_-;_-@_-"/>
    <numFmt numFmtId="166" formatCode="_ &quot;$&quot;\ * #,##0.00_ ;_ &quot;$&quot;\ * \-#,##0.00_ ;_ &quot;$&quot;\ * &quot;-&quot;??_ ;_ @_ "/>
    <numFmt numFmtId="167" formatCode="_ * #,##0.00_ ;_ * \-#,##0.00_ ;_ * &quot;-&quot;??_ ;_ @_ "/>
    <numFmt numFmtId="168" formatCode="[$$-240A]\ #,##0"/>
    <numFmt numFmtId="169" formatCode="_ * #,##0_ ;_ * \-#,##0_ ;_ * &quot;-&quot;??_ ;_ @_ "/>
    <numFmt numFmtId="170" formatCode="_(&quot;$&quot;* #,##0.00_);_(&quot;$&quot;* \(#,##0.00\);_(&quot;$&quot;* &quot;-&quot;??_);_(@_)"/>
    <numFmt numFmtId="171" formatCode="_(&quot;$&quot;* #,##0_);_(&quot;$&quot;* \(#,##0\);_(&quot;$&quot;* &quot;-&quot;??_);_(@_)"/>
    <numFmt numFmtId="172" formatCode="_-* #,##0\ _€_-;\-* #,##0\ _€_-;_-* &quot;-&quot;??\ _€_-;_-@_-"/>
    <numFmt numFmtId="173" formatCode="_(* #,##0_);_(* \(#,##0\);_(* &quot;-&quot;??_);_(@_)"/>
    <numFmt numFmtId="174" formatCode="0.0%"/>
    <numFmt numFmtId="175" formatCode="_-* #,##0\ &quot;€&quot;_-;\-* #,##0\ &quot;€&quot;_-;_-* &quot;-&quot;??\ &quot;€&quot;_-;_-@_-"/>
    <numFmt numFmtId="176" formatCode="[$$-240A]\ #,##0.00"/>
  </numFmts>
  <fonts count="39"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8"/>
      <name val="Arial"/>
      <family val="2"/>
    </font>
    <font>
      <sz val="7"/>
      <name val="Arial"/>
      <family val="2"/>
    </font>
    <font>
      <sz val="9"/>
      <name val="Arial"/>
      <family val="2"/>
    </font>
    <font>
      <b/>
      <sz val="9"/>
      <name val="Arial"/>
      <family val="2"/>
    </font>
    <font>
      <b/>
      <sz val="12"/>
      <name val="Tahoma"/>
      <family val="2"/>
    </font>
    <font>
      <b/>
      <sz val="18"/>
      <name val="Arial"/>
      <family val="2"/>
    </font>
    <font>
      <sz val="11"/>
      <color theme="1"/>
      <name val="Calibri"/>
      <family val="2"/>
      <scheme val="minor"/>
    </font>
    <font>
      <sz val="9"/>
      <name val="Calibri"/>
      <family val="2"/>
      <scheme val="minor"/>
    </font>
    <font>
      <sz val="14"/>
      <name val="Calibri"/>
      <family val="2"/>
    </font>
    <font>
      <b/>
      <sz val="11"/>
      <color indexed="8"/>
      <name val="Arial"/>
      <family val="2"/>
    </font>
    <font>
      <b/>
      <sz val="10"/>
      <color indexed="8"/>
      <name val="Arial"/>
      <family val="2"/>
    </font>
    <font>
      <sz val="11"/>
      <color theme="1"/>
      <name val="Arial Narrow"/>
      <family val="2"/>
    </font>
    <font>
      <sz val="12"/>
      <color theme="1"/>
      <name val="Arial"/>
      <family val="2"/>
    </font>
    <font>
      <sz val="10"/>
      <color theme="1"/>
      <name val="Arial"/>
      <family val="2"/>
    </font>
    <font>
      <b/>
      <u/>
      <sz val="10"/>
      <name val="Arial"/>
      <family val="2"/>
    </font>
    <font>
      <sz val="10"/>
      <color indexed="8"/>
      <name val="Arial"/>
      <family val="2"/>
    </font>
    <font>
      <sz val="11"/>
      <name val="Calibri"/>
      <family val="2"/>
      <scheme val="minor"/>
    </font>
    <font>
      <sz val="9"/>
      <color theme="1"/>
      <name val="Arial"/>
      <family val="2"/>
    </font>
    <font>
      <sz val="11"/>
      <color indexed="8"/>
      <name val="Arial"/>
      <family val="2"/>
    </font>
    <font>
      <b/>
      <sz val="7"/>
      <name val="Arial"/>
      <family val="2"/>
    </font>
    <font>
      <u/>
      <sz val="11"/>
      <color theme="10"/>
      <name val="Calibri"/>
      <family val="2"/>
      <scheme val="minor"/>
    </font>
    <font>
      <sz val="12"/>
      <color rgb="FF000000"/>
      <name val="Arial"/>
      <family val="2"/>
    </font>
    <font>
      <u/>
      <sz val="12"/>
      <color theme="10"/>
      <name val="Calibri"/>
      <family val="2"/>
      <scheme val="minor"/>
    </font>
    <font>
      <sz val="11"/>
      <color theme="1"/>
      <name val="Arial"/>
      <family val="2"/>
    </font>
    <font>
      <sz val="10"/>
      <color theme="1"/>
      <name val="Calibri"/>
      <family val="2"/>
      <scheme val="minor"/>
    </font>
  </fonts>
  <fills count="14">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7BB8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9CD35F"/>
        <bgColor indexed="64"/>
      </patternFill>
    </fill>
    <fill>
      <patternFill patternType="solid">
        <fgColor rgb="FFFFC000"/>
        <bgColor indexed="64"/>
      </patternFill>
    </fill>
    <fill>
      <patternFill patternType="solid">
        <fgColor indexed="52"/>
        <bgColor indexed="64"/>
      </patternFill>
    </fill>
    <fill>
      <patternFill patternType="solid">
        <fgColor rgb="FF76B53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theme="1"/>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theme="1"/>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s>
  <cellStyleXfs count="26">
    <xf numFmtId="0" fontId="0" fillId="0" borderId="0"/>
    <xf numFmtId="167" fontId="9" fillId="0" borderId="0" applyFont="0" applyFill="0" applyBorder="0" applyAlignment="0" applyProtection="0"/>
    <xf numFmtId="167" fontId="4" fillId="0" borderId="0" applyFont="0" applyFill="0" applyBorder="0" applyAlignment="0" applyProtection="0"/>
    <xf numFmtId="165" fontId="6" fillId="0" borderId="0" applyFont="0" applyFill="0" applyBorder="0" applyAlignment="0" applyProtection="0"/>
    <xf numFmtId="43" fontId="20"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166" fontId="4" fillId="0" borderId="0" applyFont="0" applyFill="0" applyBorder="0" applyAlignment="0" applyProtection="0"/>
    <xf numFmtId="169" fontId="4" fillId="0" borderId="0" applyFont="0" applyFill="0" applyBorder="0" applyAlignment="0" applyProtection="0"/>
    <xf numFmtId="44" fontId="20" fillId="0" borderId="0" applyFont="0" applyFill="0" applyBorder="0" applyAlignment="0" applyProtection="0"/>
    <xf numFmtId="170" fontId="13"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0" fontId="34" fillId="0" borderId="0" applyNumberFormat="0" applyFill="0" applyBorder="0" applyAlignment="0" applyProtection="0"/>
    <xf numFmtId="9" fontId="1" fillId="0" borderId="0" applyFont="0" applyFill="0" applyBorder="0" applyAlignment="0" applyProtection="0"/>
  </cellStyleXfs>
  <cellXfs count="468">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4"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10" fontId="4" fillId="2" borderId="0" xfId="16" applyNumberFormat="1" applyFill="1" applyAlignment="1">
      <alignment vertical="center"/>
    </xf>
    <xf numFmtId="0" fontId="0" fillId="4" borderId="0" xfId="0" applyFill="1" applyAlignment="1">
      <alignment horizontal="center"/>
    </xf>
    <xf numFmtId="0" fontId="0" fillId="0" borderId="0" xfId="0" applyFill="1" applyAlignment="1">
      <alignment horizontal="center"/>
    </xf>
    <xf numFmtId="0" fontId="4" fillId="0" borderId="0" xfId="16" applyFill="1" applyAlignment="1">
      <alignment horizontal="left" vertical="center"/>
    </xf>
    <xf numFmtId="0" fontId="4" fillId="2" borderId="0" xfId="16" applyFill="1" applyAlignment="1">
      <alignment horizontal="left" vertical="center"/>
    </xf>
    <xf numFmtId="0" fontId="4" fillId="0" borderId="0" xfId="16" applyAlignment="1">
      <alignment horizontal="left" vertical="center"/>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12" fillId="0" borderId="0" xfId="0" applyFont="1" applyFill="1"/>
    <xf numFmtId="172" fontId="0" fillId="0" borderId="0" xfId="0" applyNumberFormat="1" applyFill="1" applyAlignment="1">
      <alignment horizontal="center"/>
    </xf>
    <xf numFmtId="0" fontId="7" fillId="4" borderId="1" xfId="0"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xf>
    <xf numFmtId="3" fontId="16" fillId="4" borderId="5" xfId="10" applyNumberFormat="1" applyFont="1" applyFill="1" applyBorder="1" applyAlignment="1">
      <alignment horizontal="center" vertical="center" wrapText="1"/>
    </xf>
    <xf numFmtId="0" fontId="2" fillId="5" borderId="1" xfId="16" applyFont="1" applyFill="1" applyBorder="1" applyAlignment="1">
      <alignment horizontal="left" vertical="center" wrapText="1"/>
    </xf>
    <xf numFmtId="0" fontId="25" fillId="0" borderId="0" xfId="0" applyFont="1" applyFill="1" applyAlignment="1">
      <alignment horizontal="center" vertical="center"/>
    </xf>
    <xf numFmtId="0" fontId="5" fillId="4" borderId="25" xfId="0" applyFont="1" applyFill="1" applyBorder="1" applyAlignment="1">
      <alignment vertical="top" wrapText="1"/>
    </xf>
    <xf numFmtId="0" fontId="5" fillId="4" borderId="0" xfId="0" applyFont="1" applyFill="1" applyBorder="1" applyAlignment="1">
      <alignment vertical="top" wrapText="1"/>
    </xf>
    <xf numFmtId="0" fontId="5" fillId="4" borderId="0" xfId="0" applyFont="1" applyFill="1" applyBorder="1" applyAlignment="1">
      <alignment horizontal="center" vertical="center" wrapText="1"/>
    </xf>
    <xf numFmtId="0" fontId="26" fillId="4" borderId="25" xfId="0" applyFont="1" applyFill="1" applyBorder="1"/>
    <xf numFmtId="0" fontId="26" fillId="4" borderId="0" xfId="0" applyFont="1" applyFill="1" applyBorder="1"/>
    <xf numFmtId="0" fontId="26" fillId="4" borderId="0" xfId="0" applyFont="1" applyFill="1" applyBorder="1" applyAlignment="1">
      <alignment horizontal="center"/>
    </xf>
    <xf numFmtId="0" fontId="26" fillId="4" borderId="26" xfId="0" applyFont="1" applyFill="1" applyBorder="1"/>
    <xf numFmtId="0" fontId="15" fillId="6" borderId="1" xfId="0" applyFont="1" applyFill="1" applyBorder="1" applyAlignment="1" applyProtection="1">
      <alignment horizontal="left" vertical="center" wrapText="1"/>
      <protection locked="0"/>
    </xf>
    <xf numFmtId="0" fontId="15" fillId="6" borderId="4" xfId="0" applyFont="1" applyFill="1" applyBorder="1" applyAlignment="1" applyProtection="1">
      <alignment horizontal="left" vertical="center" wrapText="1"/>
      <protection locked="0"/>
    </xf>
    <xf numFmtId="0" fontId="15" fillId="6" borderId="5" xfId="0" applyFont="1" applyFill="1" applyBorder="1" applyAlignment="1" applyProtection="1">
      <alignment horizontal="left" vertical="center" wrapText="1"/>
      <protection locked="0"/>
    </xf>
    <xf numFmtId="3" fontId="17" fillId="3" borderId="4" xfId="0" applyNumberFormat="1" applyFont="1" applyFill="1" applyBorder="1" applyAlignment="1">
      <alignment horizontal="center" vertical="center" wrapText="1"/>
    </xf>
    <xf numFmtId="0" fontId="2" fillId="5" borderId="4" xfId="16" applyFont="1" applyFill="1" applyBorder="1" applyAlignment="1">
      <alignment horizontal="left" vertical="center" wrapText="1"/>
    </xf>
    <xf numFmtId="0" fontId="2" fillId="5" borderId="4" xfId="16" applyFont="1" applyFill="1" applyBorder="1" applyAlignment="1">
      <alignment horizontal="center" vertical="center" wrapText="1"/>
    </xf>
    <xf numFmtId="10" fontId="7" fillId="0" borderId="1" xfId="21" applyNumberFormat="1" applyFont="1" applyBorder="1" applyAlignment="1">
      <alignment vertical="center"/>
    </xf>
    <xf numFmtId="10" fontId="2" fillId="5" borderId="34" xfId="16" applyNumberFormat="1" applyFont="1" applyFill="1" applyBorder="1" applyAlignment="1">
      <alignment horizontal="center" vertical="center" wrapText="1"/>
    </xf>
    <xf numFmtId="0" fontId="5" fillId="6" borderId="2" xfId="0" applyFont="1" applyFill="1" applyBorder="1" applyAlignment="1">
      <alignment horizontal="center" vertical="center" wrapText="1"/>
    </xf>
    <xf numFmtId="172" fontId="7" fillId="0" borderId="1" xfId="3" applyNumberFormat="1" applyFont="1" applyBorder="1" applyAlignment="1">
      <alignment vertical="center"/>
    </xf>
    <xf numFmtId="172" fontId="7" fillId="0" borderId="1" xfId="3" applyNumberFormat="1" applyFont="1" applyBorder="1" applyAlignment="1">
      <alignment horizontal="left" vertical="center"/>
    </xf>
    <xf numFmtId="0" fontId="4" fillId="2" borderId="0" xfId="16" applyFont="1" applyFill="1" applyAlignment="1">
      <alignment vertical="center"/>
    </xf>
    <xf numFmtId="0" fontId="2" fillId="0" borderId="1" xfId="0" applyFont="1" applyBorder="1" applyAlignment="1" applyProtection="1">
      <alignment horizontal="center" vertical="center" wrapText="1"/>
      <protection locked="0"/>
    </xf>
    <xf numFmtId="0" fontId="4" fillId="0" borderId="0" xfId="16" applyFont="1" applyAlignment="1">
      <alignment vertical="center"/>
    </xf>
    <xf numFmtId="9" fontId="16" fillId="4" borderId="1" xfId="21" applyFont="1" applyFill="1" applyBorder="1" applyAlignment="1">
      <alignment horizontal="center" vertical="center" wrapText="1"/>
    </xf>
    <xf numFmtId="9" fontId="4" fillId="9" borderId="3" xfId="0" applyNumberFormat="1" applyFont="1" applyFill="1" applyBorder="1" applyAlignment="1">
      <alignment horizontal="center" vertical="center"/>
    </xf>
    <xf numFmtId="10" fontId="30" fillId="10" borderId="1" xfId="0" applyNumberFormat="1" applyFont="1" applyFill="1" applyBorder="1" applyAlignment="1" applyProtection="1">
      <alignment vertical="center"/>
      <protection locked="0"/>
    </xf>
    <xf numFmtId="9" fontId="4" fillId="0" borderId="1" xfId="0" applyNumberFormat="1" applyFont="1" applyFill="1" applyBorder="1" applyAlignment="1">
      <alignment horizontal="center" vertical="center"/>
    </xf>
    <xf numFmtId="174" fontId="30" fillId="5" borderId="1" xfId="0" applyNumberFormat="1" applyFont="1" applyFill="1" applyBorder="1" applyAlignment="1">
      <alignment vertical="center"/>
    </xf>
    <xf numFmtId="9" fontId="4" fillId="0" borderId="4" xfId="0" applyNumberFormat="1" applyFont="1" applyFill="1" applyBorder="1" applyAlignment="1">
      <alignment horizontal="center" vertical="center"/>
    </xf>
    <xf numFmtId="37" fontId="16" fillId="4" borderId="1" xfId="9" applyNumberFormat="1" applyFont="1" applyFill="1" applyBorder="1" applyAlignment="1">
      <alignment horizontal="center" vertical="center"/>
    </xf>
    <xf numFmtId="4" fontId="16" fillId="4" borderId="1" xfId="9" applyNumberFormat="1" applyFont="1" applyFill="1" applyBorder="1" applyAlignment="1">
      <alignment horizontal="center" vertical="center"/>
    </xf>
    <xf numFmtId="172" fontId="16" fillId="4" borderId="1" xfId="0" applyNumberFormat="1" applyFont="1" applyFill="1" applyBorder="1" applyAlignment="1">
      <alignment horizontal="center" vertical="center"/>
    </xf>
    <xf numFmtId="0" fontId="16" fillId="4" borderId="1" xfId="0" applyFont="1" applyFill="1" applyBorder="1" applyAlignment="1">
      <alignment horizontal="center" vertical="center"/>
    </xf>
    <xf numFmtId="37" fontId="16" fillId="4" borderId="4" xfId="9" applyNumberFormat="1" applyFont="1" applyFill="1" applyBorder="1" applyAlignment="1">
      <alignment horizontal="center" vertical="center"/>
    </xf>
    <xf numFmtId="3" fontId="16" fillId="0" borderId="5" xfId="0" applyNumberFormat="1" applyFont="1" applyFill="1" applyBorder="1" applyAlignment="1">
      <alignment horizontal="center" vertical="center" wrapText="1"/>
    </xf>
    <xf numFmtId="172" fontId="16" fillId="4" borderId="1" xfId="3" applyNumberFormat="1" applyFont="1" applyFill="1" applyBorder="1" applyAlignment="1">
      <alignment horizontal="center" vertical="center"/>
    </xf>
    <xf numFmtId="0" fontId="16" fillId="0" borderId="1" xfId="0" applyFont="1" applyFill="1" applyBorder="1" applyAlignment="1">
      <alignment horizontal="center" vertical="center"/>
    </xf>
    <xf numFmtId="0" fontId="16" fillId="0" borderId="5" xfId="0" applyFont="1" applyFill="1" applyBorder="1" applyAlignment="1">
      <alignment horizontal="center" vertical="center"/>
    </xf>
    <xf numFmtId="4" fontId="16" fillId="4" borderId="1" xfId="0" applyNumberFormat="1" applyFont="1" applyFill="1" applyBorder="1" applyAlignment="1">
      <alignment horizontal="center" vertical="center"/>
    </xf>
    <xf numFmtId="3" fontId="16" fillId="4" borderId="1" xfId="0" applyNumberFormat="1" applyFont="1" applyFill="1" applyBorder="1" applyAlignment="1">
      <alignment horizontal="center" vertical="center"/>
    </xf>
    <xf numFmtId="175" fontId="16" fillId="4" borderId="1" xfId="9" applyNumberFormat="1" applyFont="1" applyFill="1" applyBorder="1" applyAlignment="1">
      <alignment horizontal="center" vertical="center"/>
    </xf>
    <xf numFmtId="3" fontId="31" fillId="4" borderId="1" xfId="0" applyNumberFormat="1" applyFont="1" applyFill="1" applyBorder="1" applyAlignment="1">
      <alignment horizontal="center" vertical="center" wrapText="1"/>
    </xf>
    <xf numFmtId="3" fontId="31" fillId="7" borderId="1" xfId="10" applyNumberFormat="1" applyFont="1" applyFill="1" applyBorder="1" applyAlignment="1">
      <alignment horizontal="center" vertical="center" wrapText="1"/>
    </xf>
    <xf numFmtId="0" fontId="0" fillId="0" borderId="0" xfId="0" applyAlignment="1">
      <alignment wrapText="1"/>
    </xf>
    <xf numFmtId="0" fontId="24" fillId="6" borderId="18" xfId="19" applyFont="1" applyFill="1" applyBorder="1" applyAlignment="1">
      <alignment vertical="center" wrapText="1"/>
    </xf>
    <xf numFmtId="0" fontId="32" fillId="0" borderId="3" xfId="0" applyFont="1" applyFill="1" applyBorder="1" applyAlignment="1">
      <alignment horizontal="center" vertical="center" wrapText="1"/>
    </xf>
    <xf numFmtId="3" fontId="7" fillId="0" borderId="43" xfId="0" applyNumberFormat="1" applyFont="1" applyFill="1" applyBorder="1" applyAlignment="1">
      <alignment horizontal="center" vertical="center" wrapText="1"/>
    </xf>
    <xf numFmtId="0" fontId="32" fillId="0" borderId="5" xfId="0" applyFont="1" applyFill="1" applyBorder="1" applyAlignment="1">
      <alignment horizontal="center" vertical="center" wrapText="1"/>
    </xf>
    <xf numFmtId="168" fontId="32" fillId="0" borderId="1" xfId="0" applyNumberFormat="1" applyFont="1" applyFill="1" applyBorder="1" applyAlignment="1">
      <alignment horizontal="center" vertical="center" wrapText="1"/>
    </xf>
    <xf numFmtId="3" fontId="5" fillId="0" borderId="1" xfId="0" applyNumberFormat="1" applyFont="1" applyBorder="1" applyAlignment="1">
      <alignment horizontal="center" vertical="center" wrapText="1"/>
    </xf>
    <xf numFmtId="3" fontId="29" fillId="8" borderId="1" xfId="0" applyNumberFormat="1" applyFont="1" applyFill="1" applyBorder="1" applyAlignment="1">
      <alignment horizontal="center" vertical="center" wrapText="1"/>
    </xf>
    <xf numFmtId="168" fontId="32" fillId="0" borderId="4" xfId="0" applyNumberFormat="1" applyFont="1" applyFill="1" applyBorder="1" applyAlignment="1">
      <alignment horizontal="center" vertical="center" wrapText="1"/>
    </xf>
    <xf numFmtId="3" fontId="5" fillId="0" borderId="4" xfId="0" applyNumberFormat="1" applyFont="1" applyBorder="1" applyAlignment="1">
      <alignment horizontal="center" vertical="center" wrapText="1"/>
    </xf>
    <xf numFmtId="3" fontId="26" fillId="0" borderId="1" xfId="0" applyNumberFormat="1" applyFont="1" applyBorder="1" applyAlignment="1">
      <alignment horizontal="center" vertical="center"/>
    </xf>
    <xf numFmtId="3" fontId="5" fillId="11" borderId="3" xfId="0" applyNumberFormat="1" applyFont="1" applyFill="1" applyBorder="1" applyAlignment="1">
      <alignment horizontal="center" vertical="center" wrapText="1"/>
    </xf>
    <xf numFmtId="170" fontId="32" fillId="12" borderId="3" xfId="0" applyNumberFormat="1" applyFont="1" applyFill="1" applyBorder="1" applyAlignment="1">
      <alignment horizontal="center" vertical="center" wrapText="1"/>
    </xf>
    <xf numFmtId="0" fontId="32" fillId="12" borderId="3" xfId="0" applyFont="1" applyFill="1" applyBorder="1" applyAlignment="1">
      <alignment horizontal="center" vertical="center" wrapText="1"/>
    </xf>
    <xf numFmtId="3" fontId="5" fillId="11" borderId="4" xfId="0" applyNumberFormat="1" applyFont="1" applyFill="1" applyBorder="1" applyAlignment="1">
      <alignment horizontal="center" vertical="center" wrapText="1"/>
    </xf>
    <xf numFmtId="171" fontId="0" fillId="12" borderId="4" xfId="0" applyNumberFormat="1" applyFill="1" applyBorder="1"/>
    <xf numFmtId="0" fontId="0" fillId="12" borderId="4" xfId="0" applyFill="1" applyBorder="1"/>
    <xf numFmtId="171" fontId="0" fillId="0" borderId="0" xfId="0" applyNumberFormat="1"/>
    <xf numFmtId="0" fontId="0" fillId="0" borderId="0" xfId="0" applyFill="1" applyBorder="1"/>
    <xf numFmtId="0" fontId="10" fillId="0" borderId="0" xfId="0" applyFont="1" applyBorder="1" applyAlignment="1">
      <alignment vertical="center"/>
    </xf>
    <xf numFmtId="3" fontId="0" fillId="0" borderId="0" xfId="0" applyNumberFormat="1"/>
    <xf numFmtId="3" fontId="0" fillId="0" borderId="0" xfId="0" applyNumberFormat="1" applyFill="1" applyBorder="1"/>
    <xf numFmtId="0" fontId="10" fillId="0" borderId="0" xfId="0" applyFont="1" applyFill="1" applyBorder="1" applyAlignment="1">
      <alignment horizontal="center" vertical="center"/>
    </xf>
    <xf numFmtId="176" fontId="0" fillId="0" borderId="0" xfId="0" applyNumberFormat="1"/>
    <xf numFmtId="3" fontId="5" fillId="0" borderId="40" xfId="0" applyNumberFormat="1" applyFont="1" applyBorder="1" applyAlignment="1">
      <alignment horizontal="center" vertical="center"/>
    </xf>
    <xf numFmtId="3" fontId="5" fillId="0" borderId="0" xfId="0" applyNumberFormat="1" applyFont="1" applyBorder="1" applyAlignment="1">
      <alignment horizontal="center" vertical="center"/>
    </xf>
    <xf numFmtId="0" fontId="2" fillId="6" borderId="4" xfId="19" applyFont="1" applyFill="1" applyBorder="1" applyAlignment="1">
      <alignment horizontal="center" vertical="center" wrapText="1"/>
    </xf>
    <xf numFmtId="0" fontId="2" fillId="6" borderId="12" xfId="19" applyFont="1" applyFill="1" applyBorder="1" applyAlignment="1">
      <alignment horizontal="center" vertical="center" wrapText="1"/>
    </xf>
    <xf numFmtId="4" fontId="16" fillId="4" borderId="4" xfId="9" applyNumberFormat="1" applyFont="1" applyFill="1" applyBorder="1" applyAlignment="1">
      <alignment horizontal="center" vertical="center"/>
    </xf>
    <xf numFmtId="4" fontId="31" fillId="4" borderId="5" xfId="10" applyNumberFormat="1" applyFont="1" applyFill="1" applyBorder="1" applyAlignment="1">
      <alignment horizontal="center" vertical="center" wrapText="1"/>
    </xf>
    <xf numFmtId="3" fontId="31" fillId="0" borderId="1" xfId="0" applyNumberFormat="1" applyFont="1" applyBorder="1" applyAlignment="1">
      <alignment horizontal="center" vertical="center" wrapText="1"/>
    </xf>
    <xf numFmtId="3" fontId="0" fillId="0" borderId="0" xfId="0" applyNumberFormat="1" applyFill="1"/>
    <xf numFmtId="0" fontId="5" fillId="0" borderId="0" xfId="0" applyFont="1" applyFill="1" applyAlignment="1">
      <alignment horizontal="left"/>
    </xf>
    <xf numFmtId="3" fontId="5" fillId="0" borderId="0" xfId="0" applyNumberFormat="1" applyFont="1" applyFill="1" applyAlignment="1">
      <alignment horizontal="center"/>
    </xf>
    <xf numFmtId="37" fontId="16" fillId="4" borderId="1" xfId="10" applyNumberFormat="1" applyFont="1" applyFill="1" applyBorder="1" applyAlignment="1">
      <alignment horizontal="center" vertical="center"/>
    </xf>
    <xf numFmtId="172" fontId="16" fillId="4" borderId="1" xfId="5" applyNumberFormat="1" applyFont="1" applyFill="1" applyBorder="1" applyAlignment="1">
      <alignment horizontal="center" vertical="center"/>
    </xf>
    <xf numFmtId="175" fontId="16" fillId="4" borderId="1" xfId="10" applyNumberFormat="1" applyFont="1" applyFill="1" applyBorder="1" applyAlignment="1">
      <alignment horizontal="center" vertical="center"/>
    </xf>
    <xf numFmtId="37" fontId="16" fillId="4" borderId="1" xfId="10" applyNumberFormat="1" applyFont="1" applyFill="1" applyBorder="1" applyAlignment="1" applyProtection="1">
      <alignment horizontal="center" vertical="center"/>
      <protection locked="0"/>
    </xf>
    <xf numFmtId="0" fontId="16" fillId="4" borderId="1" xfId="0" applyFont="1" applyFill="1" applyBorder="1" applyAlignment="1" applyProtection="1">
      <alignment horizontal="center" vertical="center"/>
      <protection locked="0"/>
    </xf>
    <xf numFmtId="0" fontId="16" fillId="0" borderId="1" xfId="0" applyFont="1" applyFill="1" applyBorder="1" applyAlignment="1" applyProtection="1">
      <alignment horizontal="center" vertical="center"/>
      <protection locked="0"/>
    </xf>
    <xf numFmtId="0" fontId="16" fillId="0" borderId="5" xfId="0" applyFont="1" applyFill="1" applyBorder="1" applyAlignment="1" applyProtection="1">
      <alignment horizontal="center" vertical="center"/>
      <protection locked="0"/>
    </xf>
    <xf numFmtId="3" fontId="16" fillId="4" borderId="1" xfId="10" applyNumberFormat="1" applyFont="1" applyFill="1" applyBorder="1" applyAlignment="1" applyProtection="1">
      <alignment horizontal="center" vertical="center"/>
      <protection locked="0"/>
    </xf>
    <xf numFmtId="3" fontId="31" fillId="4" borderId="1" xfId="0" applyNumberFormat="1" applyFont="1" applyFill="1" applyBorder="1" applyAlignment="1" applyProtection="1">
      <alignment horizontal="center" vertical="center" wrapText="1"/>
      <protection locked="0"/>
    </xf>
    <xf numFmtId="9" fontId="16" fillId="4" borderId="1" xfId="21" applyFont="1" applyFill="1" applyBorder="1" applyAlignment="1" applyProtection="1">
      <alignment horizontal="center" vertical="center" wrapText="1"/>
      <protection locked="0"/>
    </xf>
    <xf numFmtId="172" fontId="31" fillId="0" borderId="1" xfId="5" applyNumberFormat="1" applyFont="1" applyFill="1" applyBorder="1" applyAlignment="1" applyProtection="1">
      <alignment horizontal="center" vertical="center"/>
      <protection locked="0"/>
    </xf>
    <xf numFmtId="3" fontId="7" fillId="0" borderId="38"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9" fontId="16" fillId="4" borderId="5" xfId="21" applyFont="1" applyFill="1" applyBorder="1" applyAlignment="1">
      <alignment horizontal="center" vertical="center" wrapText="1"/>
    </xf>
    <xf numFmtId="172" fontId="31" fillId="0" borderId="1" xfId="5" applyNumberFormat="1" applyFont="1" applyFill="1" applyBorder="1" applyAlignment="1">
      <alignment horizontal="center" vertical="center"/>
    </xf>
    <xf numFmtId="0" fontId="31" fillId="0" borderId="1" xfId="0" applyFont="1" applyFill="1" applyBorder="1" applyAlignment="1" applyProtection="1">
      <alignment horizontal="center" vertical="center"/>
      <protection locked="0"/>
    </xf>
    <xf numFmtId="0" fontId="31" fillId="0" borderId="1" xfId="0" applyFont="1" applyFill="1" applyBorder="1" applyAlignment="1">
      <alignment horizontal="center" vertical="center"/>
    </xf>
    <xf numFmtId="172" fontId="16" fillId="4" borderId="1" xfId="5" applyNumberFormat="1" applyFont="1" applyFill="1" applyBorder="1" applyAlignment="1" applyProtection="1">
      <alignment horizontal="center" vertical="center"/>
      <protection locked="0"/>
    </xf>
    <xf numFmtId="9" fontId="16" fillId="4" borderId="1" xfId="21" applyFont="1" applyFill="1" applyBorder="1" applyAlignment="1">
      <alignment horizontal="center" vertical="center"/>
    </xf>
    <xf numFmtId="9" fontId="31" fillId="0" borderId="1" xfId="21" applyFont="1" applyFill="1" applyBorder="1" applyAlignment="1" applyProtection="1">
      <alignment horizontal="center" vertical="center" wrapText="1"/>
      <protection locked="0"/>
    </xf>
    <xf numFmtId="3" fontId="31" fillId="2" borderId="1" xfId="10" applyNumberFormat="1" applyFont="1" applyFill="1" applyBorder="1" applyAlignment="1">
      <alignment horizontal="center" vertical="center" wrapText="1"/>
    </xf>
    <xf numFmtId="3" fontId="31" fillId="0" borderId="1" xfId="0" applyNumberFormat="1" applyFont="1" applyFill="1" applyBorder="1" applyAlignment="1">
      <alignment horizontal="center" vertical="center"/>
    </xf>
    <xf numFmtId="3" fontId="16" fillId="4" borderId="1" xfId="9" applyNumberFormat="1" applyFont="1" applyFill="1" applyBorder="1" applyAlignment="1">
      <alignment horizontal="center" vertical="center"/>
    </xf>
    <xf numFmtId="3" fontId="16" fillId="4" borderId="1" xfId="10" applyNumberFormat="1" applyFont="1" applyFill="1" applyBorder="1" applyAlignment="1">
      <alignment horizontal="center" vertical="center"/>
    </xf>
    <xf numFmtId="3" fontId="31" fillId="0" borderId="1" xfId="5" applyNumberFormat="1" applyFont="1" applyFill="1" applyBorder="1" applyAlignment="1" applyProtection="1">
      <alignment horizontal="center" vertical="center"/>
      <protection locked="0"/>
    </xf>
    <xf numFmtId="9" fontId="16" fillId="4" borderId="5" xfId="21" applyFont="1" applyFill="1" applyBorder="1" applyAlignment="1">
      <alignment horizontal="center" vertical="center"/>
    </xf>
    <xf numFmtId="9" fontId="16" fillId="4" borderId="5" xfId="21" applyFont="1" applyFill="1" applyBorder="1" applyAlignment="1" applyProtection="1">
      <alignment horizontal="center" vertical="center" wrapText="1"/>
      <protection locked="0"/>
    </xf>
    <xf numFmtId="9" fontId="31" fillId="0" borderId="5" xfId="21" applyFont="1" applyFill="1" applyBorder="1" applyAlignment="1" applyProtection="1">
      <alignment horizontal="center" vertical="center" wrapText="1"/>
      <protection locked="0"/>
    </xf>
    <xf numFmtId="2" fontId="31" fillId="0" borderId="5" xfId="0" applyNumberFormat="1" applyFont="1" applyFill="1" applyBorder="1" applyAlignment="1">
      <alignment horizontal="center" vertical="center"/>
    </xf>
    <xf numFmtId="0" fontId="16" fillId="4" borderId="5" xfId="0" applyFont="1" applyFill="1" applyBorder="1" applyAlignment="1">
      <alignment horizontal="center" vertical="center"/>
    </xf>
    <xf numFmtId="3" fontId="31" fillId="0" borderId="5" xfId="1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xf>
    <xf numFmtId="0" fontId="5" fillId="6" borderId="4" xfId="0" applyFont="1" applyFill="1" applyBorder="1" applyAlignment="1">
      <alignment horizontal="center" vertical="center" wrapText="1"/>
    </xf>
    <xf numFmtId="0" fontId="14" fillId="5" borderId="2" xfId="16" applyFont="1" applyFill="1" applyBorder="1" applyAlignment="1">
      <alignment horizontal="center" vertical="center" textRotation="180" wrapText="1"/>
    </xf>
    <xf numFmtId="10" fontId="4" fillId="5" borderId="2" xfId="16" applyNumberFormat="1" applyFont="1" applyFill="1" applyBorder="1" applyAlignment="1">
      <alignment horizontal="center" vertical="center" wrapText="1"/>
    </xf>
    <xf numFmtId="9" fontId="16" fillId="4" borderId="43" xfId="21" applyFont="1" applyFill="1" applyBorder="1" applyAlignment="1" applyProtection="1">
      <alignment horizontal="center" vertical="center" wrapText="1"/>
      <protection locked="0"/>
    </xf>
    <xf numFmtId="9" fontId="31" fillId="0" borderId="43" xfId="21" applyFont="1" applyFill="1" applyBorder="1" applyAlignment="1" applyProtection="1">
      <alignment horizontal="center" vertical="center" wrapText="1"/>
      <protection locked="0"/>
    </xf>
    <xf numFmtId="3" fontId="16" fillId="4" borderId="5" xfId="0" applyNumberFormat="1" applyFont="1" applyFill="1" applyBorder="1" applyAlignment="1">
      <alignment horizontal="center" vertical="center" wrapText="1"/>
    </xf>
    <xf numFmtId="3" fontId="16" fillId="4" borderId="43" xfId="0" applyNumberFormat="1" applyFont="1" applyFill="1" applyBorder="1" applyAlignment="1">
      <alignment horizontal="center" vertical="center" wrapText="1"/>
    </xf>
    <xf numFmtId="3" fontId="31" fillId="0" borderId="42" xfId="0" applyNumberFormat="1" applyFont="1" applyFill="1" applyBorder="1" applyAlignment="1">
      <alignment horizontal="center" vertical="center" wrapText="1"/>
    </xf>
    <xf numFmtId="9" fontId="7" fillId="0" borderId="1" xfId="21" applyFont="1" applyBorder="1" applyAlignment="1">
      <alignment horizontal="center" vertical="center"/>
    </xf>
    <xf numFmtId="9" fontId="7" fillId="4" borderId="1" xfId="21" applyFont="1" applyFill="1" applyBorder="1" applyAlignment="1">
      <alignment horizontal="center" vertical="center"/>
    </xf>
    <xf numFmtId="9" fontId="7" fillId="0" borderId="1" xfId="21" applyFont="1" applyBorder="1" applyAlignment="1" applyProtection="1">
      <alignment horizontal="center" vertical="center"/>
      <protection locked="0"/>
    </xf>
    <xf numFmtId="9" fontId="7" fillId="4" borderId="1" xfId="21" applyFont="1" applyFill="1" applyBorder="1" applyAlignment="1" applyProtection="1">
      <alignment horizontal="center" vertical="center"/>
      <protection locked="0"/>
    </xf>
    <xf numFmtId="4" fontId="16" fillId="4" borderId="1" xfId="10" applyNumberFormat="1" applyFont="1" applyFill="1" applyBorder="1" applyAlignment="1">
      <alignment horizontal="center" vertical="center"/>
    </xf>
    <xf numFmtId="3" fontId="5" fillId="0" borderId="21" xfId="0" applyNumberFormat="1" applyFont="1" applyBorder="1" applyAlignment="1">
      <alignment horizontal="center" vertical="center" wrapText="1"/>
    </xf>
    <xf numFmtId="3" fontId="7" fillId="0" borderId="21" xfId="0" applyNumberFormat="1" applyFont="1" applyFill="1" applyBorder="1" applyAlignment="1">
      <alignment horizontal="center" vertical="center" wrapText="1"/>
    </xf>
    <xf numFmtId="0" fontId="5" fillId="6" borderId="2" xfId="0" applyFont="1" applyFill="1" applyBorder="1" applyAlignment="1">
      <alignment horizontal="center" vertical="center" wrapText="1"/>
    </xf>
    <xf numFmtId="172" fontId="31" fillId="0" borderId="8" xfId="5" applyNumberFormat="1" applyFont="1" applyFill="1" applyBorder="1" applyAlignment="1">
      <alignment horizontal="center" vertical="center"/>
    </xf>
    <xf numFmtId="0" fontId="31" fillId="0" borderId="8" xfId="0" applyFont="1" applyFill="1" applyBorder="1" applyAlignment="1">
      <alignment horizontal="center" vertical="center"/>
    </xf>
    <xf numFmtId="10" fontId="31" fillId="4" borderId="17" xfId="21" applyNumberFormat="1" applyFont="1" applyFill="1" applyBorder="1" applyAlignment="1">
      <alignment horizontal="center" vertical="center"/>
    </xf>
    <xf numFmtId="10" fontId="31" fillId="4" borderId="10" xfId="21" applyNumberFormat="1" applyFont="1" applyFill="1" applyBorder="1" applyAlignment="1">
      <alignment horizontal="center" vertical="center"/>
    </xf>
    <xf numFmtId="10" fontId="31" fillId="4" borderId="37" xfId="21" applyNumberFormat="1" applyFont="1" applyFill="1" applyBorder="1" applyAlignment="1">
      <alignment horizontal="center" vertical="center"/>
    </xf>
    <xf numFmtId="10" fontId="31" fillId="4" borderId="42" xfId="21" applyNumberFormat="1" applyFont="1" applyFill="1" applyBorder="1" applyAlignment="1">
      <alignment horizontal="center" vertical="center"/>
    </xf>
    <xf numFmtId="0" fontId="31" fillId="4" borderId="18" xfId="0" applyFont="1" applyFill="1" applyBorder="1" applyAlignment="1">
      <alignment horizontal="center" vertical="center"/>
    </xf>
    <xf numFmtId="0" fontId="31" fillId="4" borderId="11" xfId="0" applyFont="1" applyFill="1" applyBorder="1" applyAlignment="1">
      <alignment horizontal="center" vertical="center"/>
    </xf>
    <xf numFmtId="10" fontId="31" fillId="4" borderId="18" xfId="21" applyNumberFormat="1" applyFont="1" applyFill="1" applyBorder="1" applyAlignment="1">
      <alignment horizontal="center" vertical="center"/>
    </xf>
    <xf numFmtId="10" fontId="31" fillId="4" borderId="15" xfId="21" applyNumberFormat="1" applyFont="1" applyFill="1" applyBorder="1" applyAlignment="1">
      <alignment horizontal="center" vertical="center"/>
    </xf>
    <xf numFmtId="10" fontId="31" fillId="4" borderId="56" xfId="21" applyNumberFormat="1" applyFont="1" applyFill="1" applyBorder="1" applyAlignment="1">
      <alignment horizontal="center" vertical="center"/>
    </xf>
    <xf numFmtId="3" fontId="16" fillId="4" borderId="4" xfId="9" applyNumberFormat="1" applyFont="1" applyFill="1" applyBorder="1" applyAlignment="1">
      <alignment horizontal="center" vertical="center"/>
    </xf>
    <xf numFmtId="3" fontId="31" fillId="0" borderId="1" xfId="5" applyNumberFormat="1" applyFont="1" applyFill="1" applyBorder="1" applyAlignment="1">
      <alignment horizontal="center" vertical="center"/>
    </xf>
    <xf numFmtId="9" fontId="16" fillId="4" borderId="5" xfId="21" applyNumberFormat="1" applyFont="1" applyFill="1" applyBorder="1" applyAlignment="1">
      <alignment horizontal="center" vertical="center" wrapText="1"/>
    </xf>
    <xf numFmtId="10" fontId="31" fillId="4" borderId="5" xfId="21" applyNumberFormat="1" applyFont="1" applyFill="1" applyBorder="1" applyAlignment="1">
      <alignment horizontal="center" vertical="center" wrapText="1"/>
    </xf>
    <xf numFmtId="10" fontId="16" fillId="4" borderId="1" xfId="21" applyNumberFormat="1" applyFont="1" applyFill="1" applyBorder="1" applyAlignment="1">
      <alignment horizontal="center" vertical="center" wrapText="1"/>
    </xf>
    <xf numFmtId="10" fontId="31" fillId="0" borderId="50" xfId="21" applyNumberFormat="1" applyFont="1" applyFill="1" applyBorder="1" applyAlignment="1">
      <alignment horizontal="center" vertical="center" wrapText="1"/>
    </xf>
    <xf numFmtId="10" fontId="16" fillId="4" borderId="5" xfId="21" applyNumberFormat="1" applyFont="1" applyFill="1" applyBorder="1" applyAlignment="1">
      <alignment horizontal="center" vertical="center" wrapText="1"/>
    </xf>
    <xf numFmtId="10" fontId="31" fillId="9" borderId="17" xfId="21" applyNumberFormat="1" applyFont="1" applyFill="1" applyBorder="1" applyAlignment="1">
      <alignment horizontal="center" vertical="center"/>
    </xf>
    <xf numFmtId="10" fontId="31" fillId="9" borderId="10" xfId="21" applyNumberFormat="1" applyFont="1" applyFill="1" applyBorder="1" applyAlignment="1">
      <alignment horizontal="center" vertical="center"/>
    </xf>
    <xf numFmtId="10" fontId="31" fillId="9" borderId="37" xfId="21" applyNumberFormat="1" applyFont="1" applyFill="1" applyBorder="1" applyAlignment="1">
      <alignment horizontal="center" vertical="center"/>
    </xf>
    <xf numFmtId="10" fontId="31" fillId="9" borderId="42" xfId="21" applyNumberFormat="1" applyFont="1" applyFill="1" applyBorder="1" applyAlignment="1">
      <alignment horizontal="center" vertical="center"/>
    </xf>
    <xf numFmtId="0" fontId="31" fillId="9" borderId="18" xfId="0" applyFont="1" applyFill="1" applyBorder="1" applyAlignment="1">
      <alignment horizontal="center" vertical="center"/>
    </xf>
    <xf numFmtId="0" fontId="31" fillId="9" borderId="11" xfId="0" applyFont="1" applyFill="1" applyBorder="1" applyAlignment="1">
      <alignment horizontal="center" vertical="center"/>
    </xf>
    <xf numFmtId="10" fontId="31" fillId="9" borderId="18" xfId="21" applyNumberFormat="1" applyFont="1" applyFill="1" applyBorder="1" applyAlignment="1">
      <alignment horizontal="center" vertical="center"/>
    </xf>
    <xf numFmtId="10" fontId="31" fillId="9" borderId="15" xfId="21" applyNumberFormat="1" applyFont="1" applyFill="1" applyBorder="1" applyAlignment="1">
      <alignment horizontal="center" vertical="center"/>
    </xf>
    <xf numFmtId="10" fontId="31" fillId="9" borderId="56" xfId="21" applyNumberFormat="1" applyFont="1" applyFill="1" applyBorder="1" applyAlignment="1">
      <alignment horizontal="center" vertical="center"/>
    </xf>
    <xf numFmtId="10" fontId="7" fillId="4" borderId="1" xfId="21" applyNumberFormat="1" applyFont="1" applyFill="1" applyBorder="1" applyAlignment="1">
      <alignment horizontal="center" vertical="center"/>
    </xf>
    <xf numFmtId="9" fontId="31" fillId="0" borderId="55" xfId="21" applyFont="1" applyFill="1" applyBorder="1" applyAlignment="1">
      <alignment horizontal="center" vertical="center" wrapText="1"/>
    </xf>
    <xf numFmtId="4" fontId="16" fillId="4" borderId="4" xfId="10" applyNumberFormat="1" applyFont="1" applyFill="1" applyBorder="1" applyAlignment="1">
      <alignment horizontal="center" vertical="center"/>
    </xf>
    <xf numFmtId="9" fontId="7" fillId="0" borderId="1" xfId="21" applyFont="1" applyFill="1" applyBorder="1" applyAlignment="1">
      <alignment horizontal="center" vertical="center"/>
    </xf>
    <xf numFmtId="3" fontId="26" fillId="0" borderId="1" xfId="0" applyNumberFormat="1" applyFont="1" applyFill="1" applyBorder="1" applyAlignment="1">
      <alignment horizontal="center" vertical="center"/>
    </xf>
    <xf numFmtId="3" fontId="5" fillId="0" borderId="1" xfId="0" applyNumberFormat="1" applyFont="1" applyFill="1" applyBorder="1" applyAlignment="1">
      <alignment horizontal="center" vertical="center" wrapText="1"/>
    </xf>
    <xf numFmtId="9" fontId="7" fillId="0" borderId="43" xfId="25" applyFont="1" applyFill="1" applyBorder="1" applyAlignment="1">
      <alignment horizontal="center" vertical="center" wrapText="1"/>
    </xf>
    <xf numFmtId="3" fontId="7" fillId="0" borderId="35" xfId="0" applyNumberFormat="1" applyFont="1" applyFill="1" applyBorder="1" applyAlignment="1">
      <alignment horizontal="center" vertical="center" wrapText="1"/>
    </xf>
    <xf numFmtId="172" fontId="7" fillId="0" borderId="4" xfId="5" applyNumberFormat="1" applyFont="1" applyFill="1" applyBorder="1" applyAlignment="1">
      <alignment horizontal="center" vertical="center" wrapText="1"/>
    </xf>
    <xf numFmtId="172" fontId="7" fillId="0" borderId="43" xfId="5" applyNumberFormat="1" applyFont="1" applyFill="1" applyBorder="1" applyAlignment="1">
      <alignment horizontal="center" vertical="center" wrapText="1"/>
    </xf>
    <xf numFmtId="168" fontId="32" fillId="0" borderId="2" xfId="0" applyNumberFormat="1" applyFont="1" applyFill="1" applyBorder="1" applyAlignment="1">
      <alignment horizontal="center" vertical="center" wrapText="1"/>
    </xf>
    <xf numFmtId="10" fontId="7" fillId="0" borderId="3" xfId="25" applyNumberFormat="1" applyFont="1" applyFill="1" applyBorder="1" applyAlignment="1">
      <alignment horizontal="center" vertical="center" wrapText="1"/>
    </xf>
    <xf numFmtId="10" fontId="7" fillId="0" borderId="5" xfId="25" applyNumberFormat="1" applyFont="1" applyFill="1" applyBorder="1" applyAlignment="1">
      <alignment horizontal="center" vertical="center" wrapText="1"/>
    </xf>
    <xf numFmtId="10" fontId="7" fillId="0" borderId="1" xfId="21" applyNumberFormat="1" applyFont="1" applyBorder="1" applyAlignment="1">
      <alignment horizontal="center" vertical="center"/>
    </xf>
    <xf numFmtId="0" fontId="4" fillId="0" borderId="21" xfId="0" applyFont="1" applyBorder="1" applyAlignment="1">
      <alignment horizontal="center" vertical="center" wrapText="1"/>
    </xf>
    <xf numFmtId="0" fontId="2" fillId="6" borderId="1" xfId="19"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3" fontId="7" fillId="0" borderId="3"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35" fillId="0" borderId="59" xfId="0" applyFont="1" applyFill="1" applyBorder="1" applyAlignment="1">
      <alignment vertical="center" wrapText="1"/>
    </xf>
    <xf numFmtId="0" fontId="35" fillId="0" borderId="60" xfId="0" applyFont="1" applyFill="1" applyBorder="1" applyAlignment="1">
      <alignment horizontal="center" vertical="center" wrapText="1"/>
    </xf>
    <xf numFmtId="0" fontId="35" fillId="0" borderId="60" xfId="0" applyFont="1" applyFill="1" applyBorder="1" applyAlignment="1">
      <alignment vertical="center" wrapText="1"/>
    </xf>
    <xf numFmtId="0" fontId="36" fillId="0" borderId="60" xfId="24" applyFont="1" applyFill="1" applyBorder="1" applyAlignment="1">
      <alignment vertical="center" wrapText="1"/>
    </xf>
    <xf numFmtId="9" fontId="31" fillId="0" borderId="37" xfId="21" applyFont="1" applyFill="1" applyBorder="1" applyAlignment="1">
      <alignment horizontal="center" vertical="center" wrapText="1"/>
    </xf>
    <xf numFmtId="9" fontId="31" fillId="0" borderId="5" xfId="21" applyFont="1" applyFill="1" applyBorder="1" applyAlignment="1">
      <alignment horizontal="center" vertical="center"/>
    </xf>
    <xf numFmtId="9" fontId="2" fillId="5" borderId="39" xfId="25" applyFont="1" applyFill="1" applyBorder="1" applyAlignment="1">
      <alignment horizontal="center" vertical="center" wrapText="1"/>
    </xf>
    <xf numFmtId="10" fontId="30" fillId="10" borderId="57" xfId="0" applyNumberFormat="1" applyFont="1" applyFill="1" applyBorder="1" applyAlignment="1" applyProtection="1">
      <alignment vertical="center"/>
      <protection locked="0"/>
    </xf>
    <xf numFmtId="9" fontId="4" fillId="0" borderId="12" xfId="0" applyNumberFormat="1" applyFont="1" applyFill="1" applyBorder="1" applyAlignment="1">
      <alignment horizontal="center" vertical="center"/>
    </xf>
    <xf numFmtId="174" fontId="4" fillId="0" borderId="4" xfId="0" applyNumberFormat="1" applyFont="1" applyFill="1" applyBorder="1" applyAlignment="1">
      <alignment horizontal="center" vertical="center"/>
    </xf>
    <xf numFmtId="0" fontId="2" fillId="0" borderId="4" xfId="0" applyFont="1" applyBorder="1" applyAlignment="1" applyProtection="1">
      <alignment horizontal="center" vertical="center" wrapText="1"/>
      <protection locked="0"/>
    </xf>
    <xf numFmtId="174" fontId="30" fillId="5" borderId="57" xfId="0" applyNumberFormat="1" applyFont="1" applyFill="1" applyBorder="1" applyAlignment="1">
      <alignment vertical="center"/>
    </xf>
    <xf numFmtId="9" fontId="4" fillId="9" borderId="10" xfId="0" applyNumberFormat="1" applyFont="1" applyFill="1" applyBorder="1" applyAlignment="1">
      <alignment horizontal="center" vertical="center"/>
    </xf>
    <xf numFmtId="10" fontId="30" fillId="10" borderId="18" xfId="0" applyNumberFormat="1" applyFont="1" applyFill="1" applyBorder="1" applyAlignment="1" applyProtection="1">
      <alignment vertical="center"/>
      <protection locked="0"/>
    </xf>
    <xf numFmtId="9" fontId="4" fillId="0" borderId="11" xfId="0" applyNumberFormat="1" applyFont="1" applyFill="1" applyBorder="1" applyAlignment="1">
      <alignment horizontal="center" vertical="center"/>
    </xf>
    <xf numFmtId="174" fontId="4" fillId="0" borderId="1" xfId="0" applyNumberFormat="1"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10" fontId="30" fillId="10" borderId="7" xfId="0" applyNumberFormat="1" applyFont="1" applyFill="1" applyBorder="1" applyAlignment="1" applyProtection="1">
      <alignment vertical="center"/>
      <protection locked="0"/>
    </xf>
    <xf numFmtId="174" fontId="30" fillId="5" borderId="36" xfId="0" applyNumberFormat="1" applyFont="1" applyFill="1" applyBorder="1" applyAlignment="1">
      <alignment vertical="center"/>
    </xf>
    <xf numFmtId="10" fontId="30" fillId="10" borderId="44" xfId="0" applyNumberFormat="1" applyFont="1" applyFill="1" applyBorder="1" applyAlignment="1" applyProtection="1">
      <alignment vertical="center"/>
      <protection locked="0"/>
    </xf>
    <xf numFmtId="0" fontId="0" fillId="13" borderId="0" xfId="0" applyFill="1"/>
    <xf numFmtId="0" fontId="10" fillId="0" borderId="27" xfId="0" applyFont="1" applyFill="1" applyBorder="1" applyAlignment="1">
      <alignment horizontal="right"/>
    </xf>
    <xf numFmtId="0" fontId="10" fillId="0" borderId="28" xfId="0" applyFont="1" applyFill="1" applyBorder="1" applyAlignment="1">
      <alignment horizontal="right"/>
    </xf>
    <xf numFmtId="0" fontId="10" fillId="0" borderId="61" xfId="0" applyFont="1" applyFill="1" applyBorder="1" applyAlignment="1">
      <alignment horizontal="right"/>
    </xf>
    <xf numFmtId="0" fontId="5" fillId="4"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26" fillId="0" borderId="22" xfId="0" applyFont="1" applyFill="1" applyBorder="1" applyAlignment="1">
      <alignment horizontal="center"/>
    </xf>
    <xf numFmtId="0" fontId="26" fillId="0" borderId="23" xfId="0" applyFont="1" applyFill="1" applyBorder="1" applyAlignment="1">
      <alignment horizontal="center"/>
    </xf>
    <xf numFmtId="0" fontId="26" fillId="0" borderId="24" xfId="0" applyFont="1" applyFill="1" applyBorder="1" applyAlignment="1">
      <alignment horizontal="center"/>
    </xf>
    <xf numFmtId="0" fontId="26" fillId="0" borderId="25" xfId="0" applyFont="1" applyFill="1" applyBorder="1" applyAlignment="1">
      <alignment horizontal="center"/>
    </xf>
    <xf numFmtId="0" fontId="26" fillId="0" borderId="0" xfId="0" applyFont="1" applyFill="1" applyBorder="1" applyAlignment="1">
      <alignment horizontal="center"/>
    </xf>
    <xf numFmtId="0" fontId="26" fillId="0" borderId="9" xfId="0" applyFont="1" applyFill="1" applyBorder="1" applyAlignment="1">
      <alignment horizontal="center"/>
    </xf>
    <xf numFmtId="0" fontId="5" fillId="6" borderId="17"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5" fillId="6" borderId="3"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4" xfId="0" applyFont="1" applyFill="1" applyBorder="1" applyAlignment="1" applyProtection="1">
      <alignment horizontal="center" vertical="center" wrapText="1"/>
      <protection locked="0"/>
    </xf>
    <xf numFmtId="0" fontId="5" fillId="6" borderId="1" xfId="0" applyFont="1" applyFill="1" applyBorder="1" applyAlignment="1">
      <alignment horizontal="center" vertical="center"/>
    </xf>
    <xf numFmtId="0" fontId="5" fillId="6" borderId="18"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1" xfId="0" applyFont="1" applyFill="1" applyBorder="1" applyAlignment="1">
      <alignment horizontal="left" vertical="center"/>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5" fillId="6" borderId="12" xfId="0" applyFont="1" applyFill="1" applyBorder="1" applyAlignment="1" applyProtection="1">
      <alignment horizontal="center" vertical="center" wrapText="1"/>
      <protection locked="0"/>
    </xf>
    <xf numFmtId="0" fontId="5" fillId="6" borderId="8"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10" fontId="21" fillId="13" borderId="54" xfId="21" applyNumberFormat="1" applyFont="1" applyFill="1" applyBorder="1" applyAlignment="1">
      <alignment horizontal="center" vertical="center"/>
    </xf>
    <xf numFmtId="10" fontId="21" fillId="13" borderId="24" xfId="21" applyNumberFormat="1" applyFont="1" applyFill="1" applyBorder="1" applyAlignment="1">
      <alignment horizontal="center" vertical="center"/>
    </xf>
    <xf numFmtId="10" fontId="21" fillId="13" borderId="51" xfId="21" applyNumberFormat="1" applyFont="1" applyFill="1" applyBorder="1" applyAlignment="1">
      <alignment horizontal="center" vertical="center"/>
    </xf>
    <xf numFmtId="10" fontId="21" fillId="13" borderId="9" xfId="21" applyNumberFormat="1" applyFont="1" applyFill="1" applyBorder="1" applyAlignment="1">
      <alignment horizontal="center" vertical="center"/>
    </xf>
    <xf numFmtId="10" fontId="21" fillId="13" borderId="43" xfId="21" applyNumberFormat="1" applyFont="1" applyFill="1" applyBorder="1" applyAlignment="1">
      <alignment horizontal="center" vertical="center"/>
    </xf>
    <xf numFmtId="10" fontId="21" fillId="13" borderId="57" xfId="21" applyNumberFormat="1" applyFont="1" applyFill="1" applyBorder="1" applyAlignment="1">
      <alignment horizontal="center" vertical="center"/>
    </xf>
    <xf numFmtId="0" fontId="18" fillId="0" borderId="0" xfId="0" applyFont="1" applyFill="1" applyBorder="1" applyAlignment="1">
      <alignment horizontal="right"/>
    </xf>
    <xf numFmtId="0" fontId="37" fillId="0" borderId="7" xfId="0" applyFont="1" applyFill="1" applyBorder="1" applyAlignment="1">
      <alignment horizontal="left" vertical="center" wrapText="1"/>
    </xf>
    <xf numFmtId="49" fontId="4" fillId="0" borderId="1" xfId="0" applyNumberFormat="1" applyFont="1" applyFill="1" applyBorder="1" applyAlignment="1">
      <alignment horizontal="center" vertical="center"/>
    </xf>
    <xf numFmtId="0" fontId="37"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4" fillId="0" borderId="58" xfId="0" applyNumberFormat="1" applyFont="1" applyFill="1" applyBorder="1" applyAlignment="1">
      <alignment horizontal="justify" vertical="center" wrapText="1"/>
    </xf>
    <xf numFmtId="49" fontId="4" fillId="0" borderId="9" xfId="0" applyNumberFormat="1" applyFont="1" applyFill="1" applyBorder="1" applyAlignment="1">
      <alignment horizontal="justify" vertical="center"/>
    </xf>
    <xf numFmtId="49" fontId="4" fillId="0" borderId="57" xfId="0" applyNumberFormat="1" applyFont="1" applyFill="1" applyBorder="1" applyAlignment="1">
      <alignment horizontal="justify" vertical="center"/>
    </xf>
    <xf numFmtId="49" fontId="4" fillId="0" borderId="2"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34" fillId="0" borderId="2" xfId="24" applyNumberFormat="1" applyFill="1" applyBorder="1" applyAlignment="1">
      <alignment horizontal="center" vertical="center" wrapText="1"/>
    </xf>
    <xf numFmtId="0" fontId="33" fillId="6" borderId="33" xfId="0" applyFont="1" applyFill="1" applyBorder="1" applyAlignment="1">
      <alignment horizontal="center" vertical="center" wrapText="1"/>
    </xf>
    <xf numFmtId="0" fontId="33" fillId="6" borderId="21" xfId="0" applyFont="1" applyFill="1" applyBorder="1" applyAlignment="1">
      <alignment horizontal="center" vertical="center" wrapText="1"/>
    </xf>
    <xf numFmtId="0" fontId="33" fillId="6" borderId="5"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4"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3" fillId="6" borderId="22" xfId="0" applyFont="1" applyFill="1" applyBorder="1" applyAlignment="1" applyProtection="1">
      <alignment horizontal="center" vertical="center" wrapText="1"/>
      <protection locked="0"/>
    </xf>
    <xf numFmtId="0" fontId="3" fillId="6" borderId="23"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3" fillId="6" borderId="25" xfId="0" applyFont="1" applyFill="1" applyBorder="1" applyAlignment="1" applyProtection="1">
      <alignment horizontal="center" vertical="center" wrapText="1"/>
      <protection locked="0"/>
    </xf>
    <xf numFmtId="0" fontId="3" fillId="6" borderId="27" xfId="0" applyFont="1" applyFill="1" applyBorder="1" applyAlignment="1" applyProtection="1">
      <alignment horizontal="center" vertical="center" wrapText="1"/>
      <protection locked="0"/>
    </xf>
    <xf numFmtId="0" fontId="3" fillId="6" borderId="28" xfId="0" applyFont="1" applyFill="1" applyBorder="1" applyAlignment="1" applyProtection="1">
      <alignment horizontal="center" vertical="center" wrapText="1"/>
      <protection locked="0"/>
    </xf>
    <xf numFmtId="0" fontId="3" fillId="6" borderId="30" xfId="0" applyFont="1" applyFill="1" applyBorder="1" applyAlignment="1" applyProtection="1">
      <alignment horizontal="center" vertical="center" wrapText="1"/>
      <protection locked="0"/>
    </xf>
    <xf numFmtId="0" fontId="5" fillId="6" borderId="19"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4" xfId="0" applyFont="1" applyFill="1" applyBorder="1" applyAlignment="1">
      <alignment horizontal="center"/>
    </xf>
    <xf numFmtId="0" fontId="4" fillId="0" borderId="2"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7" xfId="0" applyFill="1" applyBorder="1" applyAlignment="1">
      <alignment horizontal="center"/>
    </xf>
    <xf numFmtId="0" fontId="0" fillId="0" borderId="3" xfId="0" applyFill="1" applyBorder="1" applyAlignment="1">
      <alignment horizontal="center"/>
    </xf>
    <xf numFmtId="0" fontId="0" fillId="0" borderId="18" xfId="0" applyFill="1" applyBorder="1" applyAlignment="1">
      <alignment horizontal="center"/>
    </xf>
    <xf numFmtId="0" fontId="0" fillId="0" borderId="1" xfId="0" applyFill="1" applyBorder="1" applyAlignment="1">
      <alignment horizontal="center"/>
    </xf>
    <xf numFmtId="0" fontId="0" fillId="0" borderId="19" xfId="0" applyFill="1" applyBorder="1" applyAlignment="1">
      <alignment horizontal="center"/>
    </xf>
    <xf numFmtId="0" fontId="0" fillId="0" borderId="4" xfId="0" applyFill="1" applyBorder="1" applyAlignment="1">
      <alignment horizontal="center"/>
    </xf>
    <xf numFmtId="0" fontId="4" fillId="0" borderId="33" xfId="0" applyFont="1" applyFill="1" applyBorder="1" applyAlignment="1">
      <alignment horizontal="center" vertical="center" wrapText="1"/>
    </xf>
    <xf numFmtId="0" fontId="2" fillId="2" borderId="23" xfId="16" applyFont="1" applyFill="1" applyBorder="1" applyAlignment="1">
      <alignment horizontal="right" vertical="center"/>
    </xf>
    <xf numFmtId="0" fontId="2" fillId="2" borderId="0" xfId="16" applyFont="1" applyFill="1" applyBorder="1" applyAlignment="1">
      <alignment horizontal="right" vertical="center"/>
    </xf>
    <xf numFmtId="0" fontId="4" fillId="0" borderId="62" xfId="16" applyFont="1" applyFill="1" applyBorder="1" applyAlignment="1">
      <alignment horizontal="justify" vertical="center" wrapText="1"/>
    </xf>
    <xf numFmtId="174" fontId="2" fillId="0" borderId="1" xfId="23"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5" borderId="13" xfId="16" applyFont="1" applyFill="1" applyBorder="1" applyAlignment="1">
      <alignment horizontal="center" vertical="center" wrapText="1"/>
    </xf>
    <xf numFmtId="0" fontId="2" fillId="5" borderId="37" xfId="16" applyFont="1" applyFill="1" applyBorder="1" applyAlignment="1">
      <alignment horizontal="center" vertical="center" wrapText="1"/>
    </xf>
    <xf numFmtId="0" fontId="4" fillId="0" borderId="64" xfId="16" applyFont="1" applyFill="1" applyBorder="1" applyAlignment="1">
      <alignment horizontal="center" vertical="center" wrapText="1"/>
    </xf>
    <xf numFmtId="0" fontId="4" fillId="0" borderId="25" xfId="16" applyFont="1" applyFill="1" applyBorder="1" applyAlignment="1">
      <alignment horizontal="center" vertical="center" wrapText="1"/>
    </xf>
    <xf numFmtId="0" fontId="4" fillId="0" borderId="27" xfId="16"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10" fontId="2" fillId="0" borderId="33" xfId="0" applyNumberFormat="1" applyFont="1" applyFill="1" applyBorder="1" applyAlignment="1" applyProtection="1">
      <alignment horizontal="center" vertical="center" wrapText="1"/>
      <protection locked="0"/>
    </xf>
    <xf numFmtId="10" fontId="2" fillId="0" borderId="21" xfId="0" applyNumberFormat="1" applyFont="1" applyFill="1" applyBorder="1" applyAlignment="1" applyProtection="1">
      <alignment horizontal="center" vertical="center" wrapText="1"/>
      <protection locked="0"/>
    </xf>
    <xf numFmtId="10" fontId="2" fillId="0" borderId="5" xfId="0" applyNumberFormat="1" applyFont="1" applyFill="1" applyBorder="1" applyAlignment="1" applyProtection="1">
      <alignment horizontal="center" vertical="center" wrapText="1"/>
      <protection locked="0"/>
    </xf>
    <xf numFmtId="0" fontId="4" fillId="0" borderId="3" xfId="16" applyFont="1" applyFill="1" applyBorder="1" applyAlignment="1">
      <alignment horizontal="center" vertical="center" wrapText="1"/>
    </xf>
    <xf numFmtId="0" fontId="4" fillId="0" borderId="1" xfId="16" applyFont="1" applyFill="1" applyBorder="1" applyAlignment="1">
      <alignment horizontal="center" vertical="center" wrapText="1"/>
    </xf>
    <xf numFmtId="174" fontId="2" fillId="0" borderId="33" xfId="23" applyNumberFormat="1" applyFont="1" applyFill="1" applyBorder="1" applyAlignment="1" applyProtection="1">
      <alignment horizontal="center" vertical="center" wrapText="1"/>
      <protection locked="0"/>
    </xf>
    <xf numFmtId="174" fontId="2" fillId="0" borderId="5" xfId="23" applyNumberFormat="1" applyFont="1" applyFill="1" applyBorder="1" applyAlignment="1" applyProtection="1">
      <alignment horizontal="center" vertical="center" wrapText="1"/>
      <protection locked="0"/>
    </xf>
    <xf numFmtId="174" fontId="2" fillId="0" borderId="21" xfId="23" applyNumberFormat="1" applyFont="1" applyFill="1" applyBorder="1" applyAlignment="1" applyProtection="1">
      <alignment horizontal="center" vertical="center" wrapText="1"/>
      <protection locked="0"/>
    </xf>
    <xf numFmtId="0" fontId="4" fillId="0" borderId="63" xfId="16" applyFont="1" applyFill="1" applyBorder="1" applyAlignment="1">
      <alignment horizontal="left" vertical="center" wrapText="1"/>
    </xf>
    <xf numFmtId="0" fontId="4" fillId="0" borderId="62" xfId="16" applyFont="1" applyFill="1" applyBorder="1" applyAlignment="1">
      <alignment horizontal="left" vertical="center" wrapText="1"/>
    </xf>
    <xf numFmtId="0" fontId="14" fillId="5" borderId="16" xfId="16" applyFont="1" applyFill="1" applyBorder="1" applyAlignment="1">
      <alignment horizontal="center" vertical="center" wrapText="1"/>
    </xf>
    <xf numFmtId="0" fontId="14" fillId="5" borderId="36" xfId="16" applyFont="1" applyFill="1" applyBorder="1" applyAlignment="1">
      <alignment horizontal="center" vertical="center" wrapText="1"/>
    </xf>
    <xf numFmtId="0" fontId="2" fillId="5" borderId="3" xfId="16" applyFont="1" applyFill="1" applyBorder="1" applyAlignment="1">
      <alignment horizontal="center" vertical="center" wrapText="1"/>
    </xf>
    <xf numFmtId="0" fontId="2" fillId="5" borderId="2" xfId="16" applyFont="1" applyFill="1" applyBorder="1" applyAlignment="1">
      <alignment horizontal="center" vertical="center" wrapText="1"/>
    </xf>
    <xf numFmtId="10" fontId="2" fillId="0" borderId="1" xfId="0" applyNumberFormat="1" applyFont="1" applyFill="1" applyBorder="1" applyAlignment="1" applyProtection="1">
      <alignment horizontal="center" vertical="center" wrapText="1"/>
      <protection locked="0"/>
    </xf>
    <xf numFmtId="0" fontId="4" fillId="0" borderId="18" xfId="0" applyFont="1" applyFill="1" applyBorder="1" applyAlignment="1">
      <alignment horizontal="center" vertical="center" wrapText="1"/>
    </xf>
    <xf numFmtId="0" fontId="4" fillId="0" borderId="3" xfId="0" applyFont="1" applyBorder="1" applyAlignment="1" applyProtection="1">
      <alignment horizontal="center" vertical="center" wrapText="1"/>
      <protection locked="0"/>
    </xf>
    <xf numFmtId="174" fontId="2" fillId="0" borderId="2" xfId="23" applyNumberFormat="1" applyFont="1" applyFill="1" applyBorder="1" applyAlignment="1" applyProtection="1">
      <alignment horizontal="center" vertical="center" wrapText="1"/>
      <protection locked="0"/>
    </xf>
    <xf numFmtId="0" fontId="4" fillId="0" borderId="17" xfId="16" applyBorder="1"/>
    <xf numFmtId="0" fontId="4" fillId="0" borderId="3" xfId="16" applyBorder="1"/>
    <xf numFmtId="0" fontId="4" fillId="0" borderId="18" xfId="16" applyBorder="1"/>
    <xf numFmtId="0" fontId="4" fillId="0" borderId="1" xfId="16" applyBorder="1"/>
    <xf numFmtId="0" fontId="4" fillId="0" borderId="19" xfId="16" applyBorder="1"/>
    <xf numFmtId="0" fontId="4" fillId="0" borderId="4" xfId="16" applyBorder="1"/>
    <xf numFmtId="0" fontId="19" fillId="5" borderId="3"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2" fillId="5" borderId="10" xfId="16" applyFont="1" applyFill="1" applyBorder="1" applyAlignment="1">
      <alignment horizontal="center" vertical="center" wrapText="1"/>
    </xf>
    <xf numFmtId="0" fontId="2" fillId="5" borderId="53" xfId="16" applyFont="1" applyFill="1" applyBorder="1" applyAlignment="1">
      <alignment horizontal="center" vertical="center" wrapText="1"/>
    </xf>
    <xf numFmtId="0" fontId="2" fillId="5" borderId="33" xfId="16" applyFont="1" applyFill="1" applyBorder="1" applyAlignment="1">
      <alignment horizontal="center" vertical="center" wrapText="1"/>
    </xf>
    <xf numFmtId="0" fontId="2" fillId="5" borderId="21" xfId="16" applyFont="1" applyFill="1" applyBorder="1" applyAlignment="1">
      <alignment horizontal="center" vertical="center" wrapText="1"/>
    </xf>
    <xf numFmtId="10" fontId="2" fillId="0" borderId="2" xfId="0" applyNumberFormat="1" applyFont="1" applyFill="1" applyBorder="1" applyAlignment="1" applyProtection="1">
      <alignment horizontal="center" vertical="center" wrapText="1"/>
      <protection locked="0"/>
    </xf>
    <xf numFmtId="0" fontId="27" fillId="0" borderId="22" xfId="0" applyFont="1" applyBorder="1" applyAlignment="1">
      <alignment horizontal="center" vertical="center" wrapText="1"/>
    </xf>
    <xf numFmtId="0" fontId="27" fillId="0" borderId="27" xfId="0" applyFont="1" applyBorder="1" applyAlignment="1">
      <alignment horizontal="center" vertical="center" wrapText="1"/>
    </xf>
    <xf numFmtId="0" fontId="4" fillId="0" borderId="19" xfId="0" applyFont="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4" fillId="0" borderId="29" xfId="16" applyFont="1" applyFill="1" applyBorder="1" applyAlignment="1">
      <alignment horizontal="justify" vertical="center" wrapText="1"/>
    </xf>
    <xf numFmtId="0" fontId="4" fillId="0" borderId="4" xfId="16" applyFont="1" applyFill="1" applyBorder="1" applyAlignment="1">
      <alignment horizontal="center" vertical="center" wrapText="1"/>
    </xf>
    <xf numFmtId="0" fontId="2" fillId="0" borderId="4" xfId="0" applyFont="1" applyBorder="1" applyAlignment="1" applyProtection="1">
      <alignment horizontal="center" vertical="center" wrapText="1"/>
      <protection locked="0"/>
    </xf>
    <xf numFmtId="174" fontId="2" fillId="0" borderId="34" xfId="23" applyNumberFormat="1" applyFont="1" applyFill="1" applyBorder="1" applyAlignment="1" applyProtection="1">
      <alignment horizontal="center" vertical="center" wrapText="1"/>
      <protection locked="0"/>
    </xf>
    <xf numFmtId="0" fontId="2" fillId="5" borderId="45" xfId="16" applyFont="1" applyFill="1" applyBorder="1" applyAlignment="1">
      <alignment horizontal="center" vertical="center" wrapText="1"/>
    </xf>
    <xf numFmtId="0" fontId="2" fillId="5" borderId="28" xfId="16" applyFont="1" applyFill="1" applyBorder="1" applyAlignment="1">
      <alignment horizontal="center" vertical="center" wrapText="1"/>
    </xf>
    <xf numFmtId="0" fontId="2" fillId="5" borderId="46" xfId="16" applyFont="1" applyFill="1" applyBorder="1" applyAlignment="1">
      <alignment horizontal="center" vertical="center" wrapText="1"/>
    </xf>
    <xf numFmtId="10" fontId="2" fillId="0" borderId="48" xfId="0" applyNumberFormat="1" applyFont="1" applyFill="1" applyBorder="1" applyAlignment="1" applyProtection="1">
      <alignment horizontal="center" vertical="center" wrapText="1"/>
      <protection locked="0"/>
    </xf>
    <xf numFmtId="0" fontId="10" fillId="0" borderId="0" xfId="0" applyFont="1" applyBorder="1" applyAlignment="1">
      <alignment horizontal="center" vertical="center"/>
    </xf>
    <xf numFmtId="173" fontId="4" fillId="0" borderId="21" xfId="5" applyNumberFormat="1" applyFont="1" applyBorder="1" applyAlignment="1">
      <alignment horizontal="center" vertical="center"/>
    </xf>
    <xf numFmtId="173" fontId="4" fillId="0" borderId="34" xfId="5"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173" fontId="0" fillId="0" borderId="42"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52" xfId="0" applyBorder="1" applyAlignment="1">
      <alignment horizontal="center" vertical="center"/>
    </xf>
    <xf numFmtId="0" fontId="0" fillId="0" borderId="32" xfId="0" applyBorder="1" applyAlignment="1">
      <alignment horizontal="center" vertical="center"/>
    </xf>
    <xf numFmtId="0" fontId="0" fillId="0" borderId="47" xfId="0" applyBorder="1" applyAlignment="1">
      <alignment horizontal="center" vertical="center"/>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32" fillId="0" borderId="15" xfId="0" applyFont="1" applyFill="1" applyBorder="1" applyAlignment="1">
      <alignment horizontal="center" vertical="center" wrapText="1"/>
    </xf>
    <xf numFmtId="0" fontId="0" fillId="0" borderId="41" xfId="0" applyBorder="1" applyAlignment="1">
      <alignment horizontal="center" vertical="center"/>
    </xf>
    <xf numFmtId="0" fontId="32" fillId="0" borderId="7" xfId="0" applyFont="1" applyFill="1" applyBorder="1" applyAlignment="1">
      <alignment horizontal="center" vertical="center" wrapText="1"/>
    </xf>
    <xf numFmtId="0" fontId="32" fillId="0" borderId="44" xfId="0" applyFont="1" applyFill="1" applyBorder="1" applyAlignment="1">
      <alignment horizontal="center" vertical="center" wrapText="1"/>
    </xf>
    <xf numFmtId="3" fontId="29" fillId="0" borderId="21" xfId="0" applyNumberFormat="1" applyFont="1" applyFill="1" applyBorder="1" applyAlignment="1">
      <alignment horizontal="center" vertical="center" wrapText="1"/>
    </xf>
    <xf numFmtId="3" fontId="29" fillId="0" borderId="34" xfId="0" applyNumberFormat="1"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4" fillId="0" borderId="21" xfId="0" applyFont="1" applyBorder="1" applyAlignment="1">
      <alignment horizontal="center" vertical="center" wrapText="1"/>
    </xf>
    <xf numFmtId="0" fontId="4" fillId="0" borderId="34" xfId="0" applyFont="1" applyBorder="1" applyAlignment="1">
      <alignment horizontal="center" vertical="center" wrapText="1"/>
    </xf>
    <xf numFmtId="3" fontId="29" fillId="0" borderId="33" xfId="0" applyNumberFormat="1" applyFont="1" applyFill="1" applyBorder="1" applyAlignment="1">
      <alignment horizontal="center" vertical="center" wrapText="1"/>
    </xf>
    <xf numFmtId="3" fontId="7" fillId="0" borderId="3"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173" fontId="4" fillId="0" borderId="33" xfId="5" applyNumberFormat="1" applyFont="1" applyBorder="1" applyAlignment="1">
      <alignment horizontal="center" vertical="center"/>
    </xf>
    <xf numFmtId="0" fontId="32" fillId="0" borderId="36" xfId="0" applyFont="1" applyFill="1" applyBorder="1" applyAlignment="1">
      <alignment horizontal="center" vertical="center" wrapText="1"/>
    </xf>
    <xf numFmtId="0" fontId="4" fillId="0" borderId="33" xfId="0" applyFont="1" applyBorder="1" applyAlignment="1">
      <alignment horizontal="center" vertical="center" wrapText="1"/>
    </xf>
    <xf numFmtId="0" fontId="0" fillId="0" borderId="40" xfId="0" applyBorder="1" applyAlignment="1">
      <alignment horizontal="center" vertical="center"/>
    </xf>
    <xf numFmtId="0" fontId="0" fillId="0" borderId="21" xfId="0" applyBorder="1" applyAlignment="1">
      <alignment horizontal="center"/>
    </xf>
    <xf numFmtId="0" fontId="0" fillId="0" borderId="34" xfId="0" applyBorder="1" applyAlignment="1">
      <alignment horizontal="center"/>
    </xf>
    <xf numFmtId="0" fontId="2" fillId="6" borderId="1" xfId="19" applyFont="1" applyFill="1" applyBorder="1" applyAlignment="1">
      <alignment horizontal="center" vertical="center" wrapText="1"/>
    </xf>
    <xf numFmtId="0" fontId="2" fillId="6" borderId="11" xfId="19" applyFont="1" applyFill="1" applyBorder="1" applyAlignment="1">
      <alignment horizontal="center" vertical="center" wrapText="1"/>
    </xf>
    <xf numFmtId="0" fontId="14" fillId="6" borderId="31" xfId="19" applyFont="1" applyFill="1" applyBorder="1" applyAlignment="1">
      <alignment horizontal="center" vertical="center" wrapText="1"/>
    </xf>
    <xf numFmtId="0" fontId="14" fillId="6" borderId="32" xfId="19" applyFont="1" applyFill="1" applyBorder="1" applyAlignment="1">
      <alignment horizontal="center" vertical="center" wrapText="1"/>
    </xf>
    <xf numFmtId="0" fontId="4" fillId="0" borderId="22" xfId="19" applyBorder="1" applyAlignment="1">
      <alignment horizontal="center"/>
    </xf>
    <xf numFmtId="0" fontId="4" fillId="0" borderId="23" xfId="19" applyBorder="1" applyAlignment="1">
      <alignment horizontal="center"/>
    </xf>
    <xf numFmtId="0" fontId="4" fillId="0" borderId="25" xfId="19" applyBorder="1" applyAlignment="1">
      <alignment horizontal="center"/>
    </xf>
    <xf numFmtId="0" fontId="4" fillId="0" borderId="0" xfId="19" applyBorder="1" applyAlignment="1">
      <alignment horizontal="center"/>
    </xf>
    <xf numFmtId="0" fontId="4" fillId="0" borderId="27" xfId="19" applyBorder="1" applyAlignment="1">
      <alignment horizontal="center"/>
    </xf>
    <xf numFmtId="0" fontId="4" fillId="0" borderId="28" xfId="19" applyBorder="1" applyAlignment="1">
      <alignment horizontal="center"/>
    </xf>
    <xf numFmtId="0" fontId="23" fillId="6" borderId="17" xfId="19" applyFont="1" applyFill="1" applyBorder="1" applyAlignment="1">
      <alignment horizontal="center" vertical="center" wrapText="1"/>
    </xf>
    <xf numFmtId="0" fontId="23" fillId="6" borderId="3" xfId="19" applyFont="1" applyFill="1" applyBorder="1" applyAlignment="1">
      <alignment horizontal="center" vertical="center" wrapText="1"/>
    </xf>
    <xf numFmtId="0" fontId="23" fillId="6" borderId="10" xfId="19" applyFont="1" applyFill="1" applyBorder="1" applyAlignment="1">
      <alignment horizontal="center" vertical="center" wrapText="1"/>
    </xf>
    <xf numFmtId="0" fontId="23" fillId="6" borderId="18" xfId="19" applyFont="1" applyFill="1" applyBorder="1" applyAlignment="1">
      <alignment horizontal="center" vertical="center" wrapText="1"/>
    </xf>
    <xf numFmtId="0" fontId="23" fillId="6" borderId="1" xfId="19" applyFont="1" applyFill="1" applyBorder="1" applyAlignment="1">
      <alignment horizontal="center" vertical="center" wrapText="1"/>
    </xf>
    <xf numFmtId="0" fontId="23" fillId="6" borderId="11" xfId="19" applyFont="1" applyFill="1" applyBorder="1" applyAlignment="1">
      <alignment horizontal="center" vertical="center" wrapText="1"/>
    </xf>
    <xf numFmtId="0" fontId="24" fillId="6" borderId="1" xfId="19" applyFont="1" applyFill="1" applyBorder="1" applyAlignment="1">
      <alignment horizontal="center" vertical="center" wrapText="1"/>
    </xf>
    <xf numFmtId="0" fontId="24" fillId="6" borderId="11" xfId="19" applyFont="1" applyFill="1" applyBorder="1" applyAlignment="1">
      <alignment horizontal="center" vertical="center" wrapText="1"/>
    </xf>
    <xf numFmtId="0" fontId="2" fillId="6" borderId="31" xfId="19" applyFont="1" applyFill="1" applyBorder="1" applyAlignment="1">
      <alignment horizontal="center" vertical="center" wrapText="1"/>
    </xf>
    <xf numFmtId="0" fontId="2" fillId="6" borderId="32" xfId="19" applyFont="1" applyFill="1" applyBorder="1" applyAlignment="1">
      <alignment horizontal="center" vertical="center" wrapText="1"/>
    </xf>
    <xf numFmtId="0" fontId="2" fillId="6" borderId="22" xfId="19" applyFont="1" applyFill="1" applyBorder="1" applyAlignment="1">
      <alignment horizontal="center" vertical="center" wrapText="1"/>
    </xf>
    <xf numFmtId="0" fontId="2" fillId="6" borderId="25" xfId="19" applyFont="1" applyFill="1" applyBorder="1" applyAlignment="1">
      <alignment horizontal="center" vertical="center" wrapText="1"/>
    </xf>
    <xf numFmtId="0" fontId="0" fillId="6" borderId="30" xfId="0" applyFill="1" applyBorder="1" applyAlignment="1">
      <alignment horizontal="center"/>
    </xf>
    <xf numFmtId="0" fontId="0" fillId="6" borderId="28" xfId="0" applyFill="1" applyBorder="1" applyAlignment="1">
      <alignment horizontal="center"/>
    </xf>
    <xf numFmtId="0" fontId="0" fillId="6" borderId="35" xfId="0" applyFill="1" applyBorder="1" applyAlignment="1">
      <alignment horizontal="center"/>
    </xf>
    <xf numFmtId="171" fontId="0" fillId="12" borderId="4" xfId="0" applyNumberFormat="1" applyFill="1" applyBorder="1" applyAlignment="1">
      <alignment horizontal="center"/>
    </xf>
    <xf numFmtId="3" fontId="5" fillId="0" borderId="4" xfId="0" applyNumberFormat="1" applyFont="1" applyBorder="1" applyAlignment="1">
      <alignment horizontal="center" vertical="center"/>
    </xf>
    <xf numFmtId="0" fontId="4" fillId="0" borderId="4" xfId="0" applyFont="1" applyBorder="1" applyAlignment="1">
      <alignment horizontal="center" wrapText="1"/>
    </xf>
    <xf numFmtId="0" fontId="2" fillId="0" borderId="30"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7" xfId="0" applyFont="1" applyBorder="1" applyAlignment="1">
      <alignment horizontal="center" vertical="center" wrapText="1"/>
    </xf>
    <xf numFmtId="0" fontId="0" fillId="6" borderId="24" xfId="0" applyFill="1" applyBorder="1" applyAlignment="1">
      <alignment horizontal="center"/>
    </xf>
    <xf numFmtId="0" fontId="0" fillId="6" borderId="23" xfId="0" applyFill="1" applyBorder="1" applyAlignment="1">
      <alignment horizontal="center"/>
    </xf>
    <xf numFmtId="0" fontId="0" fillId="6" borderId="54" xfId="0" applyFill="1" applyBorder="1" applyAlignment="1">
      <alignment horizontal="center"/>
    </xf>
    <xf numFmtId="3" fontId="5" fillId="0" borderId="3" xfId="0" applyNumberFormat="1" applyFont="1" applyBorder="1" applyAlignment="1">
      <alignment horizontal="center" vertical="center"/>
    </xf>
    <xf numFmtId="3" fontId="5" fillId="0" borderId="3" xfId="0" applyNumberFormat="1" applyFont="1" applyFill="1" applyBorder="1" applyAlignment="1">
      <alignment horizontal="center" vertical="center"/>
    </xf>
    <xf numFmtId="0" fontId="2" fillId="0" borderId="24"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168" fontId="29" fillId="8" borderId="4" xfId="0" applyNumberFormat="1" applyFont="1" applyFill="1" applyBorder="1" applyAlignment="1">
      <alignment horizontal="center" vertical="center" wrapText="1"/>
    </xf>
    <xf numFmtId="0" fontId="0" fillId="0" borderId="4" xfId="0" applyBorder="1"/>
    <xf numFmtId="0" fontId="0" fillId="0" borderId="1" xfId="0" applyBorder="1"/>
    <xf numFmtId="3" fontId="29" fillId="8" borderId="8" xfId="0" applyNumberFormat="1" applyFont="1" applyFill="1" applyBorder="1" applyAlignment="1">
      <alignment horizontal="center" vertical="center" wrapText="1"/>
    </xf>
    <xf numFmtId="9" fontId="7" fillId="0" borderId="3" xfId="23" applyFont="1" applyFill="1" applyBorder="1" applyAlignment="1">
      <alignment horizontal="center" vertical="center" wrapText="1"/>
    </xf>
    <xf numFmtId="10" fontId="7" fillId="0" borderId="3" xfId="23" applyNumberFormat="1" applyFont="1" applyFill="1" applyBorder="1" applyAlignment="1">
      <alignment horizontal="center" vertical="center" wrapText="1"/>
    </xf>
    <xf numFmtId="0" fontId="0" fillId="0" borderId="5" xfId="0" applyBorder="1"/>
    <xf numFmtId="9" fontId="26" fillId="0" borderId="3" xfId="23" applyFont="1" applyBorder="1" applyAlignment="1">
      <alignment horizontal="center" vertical="center"/>
    </xf>
    <xf numFmtId="168" fontId="29" fillId="8" borderId="21" xfId="0" applyNumberFormat="1" applyFont="1" applyFill="1" applyBorder="1" applyAlignment="1">
      <alignment horizontal="center" vertical="center" wrapText="1"/>
    </xf>
    <xf numFmtId="0" fontId="0" fillId="0" borderId="1" xfId="0" applyFill="1" applyBorder="1"/>
    <xf numFmtId="10" fontId="7" fillId="0" borderId="43" xfId="25" applyNumberFormat="1" applyFont="1" applyFill="1" applyBorder="1" applyAlignment="1">
      <alignment horizontal="center" vertical="center" wrapText="1"/>
    </xf>
    <xf numFmtId="0" fontId="0" fillId="0" borderId="2" xfId="0" applyBorder="1"/>
    <xf numFmtId="3" fontId="7" fillId="0" borderId="65" xfId="0" applyNumberFormat="1" applyFont="1" applyFill="1" applyBorder="1" applyAlignment="1">
      <alignment horizontal="center" vertical="center" wrapText="1"/>
    </xf>
    <xf numFmtId="0" fontId="0" fillId="0" borderId="3" xfId="0" applyBorder="1"/>
    <xf numFmtId="0" fontId="0" fillId="0" borderId="33" xfId="0" applyBorder="1" applyAlignment="1">
      <alignment horizontal="center"/>
    </xf>
    <xf numFmtId="0" fontId="38" fillId="0" borderId="4" xfId="0" applyFont="1" applyBorder="1"/>
    <xf numFmtId="0" fontId="2" fillId="6" borderId="19" xfId="19" applyFont="1" applyFill="1" applyBorder="1" applyAlignment="1">
      <alignment horizontal="center" vertical="center" wrapText="1"/>
    </xf>
    <xf numFmtId="0" fontId="2" fillId="6" borderId="49" xfId="19" applyFont="1" applyFill="1" applyBorder="1" applyAlignment="1">
      <alignment horizontal="center" vertical="center" wrapText="1"/>
    </xf>
    <xf numFmtId="0" fontId="2" fillId="6" borderId="18" xfId="19" applyFont="1" applyFill="1" applyBorder="1" applyAlignment="1">
      <alignment horizontal="center" vertical="center" wrapText="1"/>
    </xf>
  </cellXfs>
  <cellStyles count="26">
    <cellStyle name="Coma 2" xfId="1"/>
    <cellStyle name="Coma 2 2" xfId="2"/>
    <cellStyle name="Hipervínculo" xfId="24" builtinId="8"/>
    <cellStyle name="Millares" xfId="3" builtinId="3"/>
    <cellStyle name="Millares 2" xfId="4"/>
    <cellStyle name="Millares 2 2" xfId="5"/>
    <cellStyle name="Millares 3" xfId="6"/>
    <cellStyle name="Millares 3 2" xfId="7"/>
    <cellStyle name="Millares 4" xfId="8"/>
    <cellStyle name="Moneda" xfId="9" builtinId="4"/>
    <cellStyle name="Moneda 2" xfId="10"/>
    <cellStyle name="Moneda 2 2" xfId="11"/>
    <cellStyle name="Moneda 2 2 2" xfId="12"/>
    <cellStyle name="Moneda 2 3" xfId="13"/>
    <cellStyle name="Moneda 3" xfId="14"/>
    <cellStyle name="Moneda 4" xfId="15"/>
    <cellStyle name="Normal" xfId="0" builtinId="0"/>
    <cellStyle name="Normal 2" xfId="16"/>
    <cellStyle name="Normal 2 10" xfId="17"/>
    <cellStyle name="Normal 3" xfId="18"/>
    <cellStyle name="Normal 3 2" xfId="19"/>
    <cellStyle name="Normal 4 2" xfId="20"/>
    <cellStyle name="Porcentaje" xfId="21" builtinId="5"/>
    <cellStyle name="Porcentaje 2" xfId="25"/>
    <cellStyle name="Porcentual 2" xfId="22"/>
    <cellStyle name="Porcentual 2 2" xfId="23"/>
  </cellStyles>
  <dxfs count="0"/>
  <tableStyles count="0" defaultTableStyle="TableStyleMedium9" defaultPivotStyle="PivotStyleLight16"/>
  <colors>
    <mruColors>
      <color rgb="FF76B531"/>
      <color rgb="FF7BB800"/>
      <color rgb="FF669900"/>
      <color rgb="FF9CD35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876300</xdr:colOff>
      <xdr:row>2</xdr:row>
      <xdr:rowOff>133350</xdr:rowOff>
    </xdr:from>
    <xdr:to>
      <xdr:col>4</xdr:col>
      <xdr:colOff>0</xdr:colOff>
      <xdr:row>4</xdr:row>
      <xdr:rowOff>66675</xdr:rowOff>
    </xdr:to>
    <xdr:pic>
      <xdr:nvPicPr>
        <xdr:cNvPr id="15579" name="Picture 110"/>
        <xdr:cNvPicPr>
          <a:picLocks noChangeAspect="1" noChangeArrowheads="1"/>
        </xdr:cNvPicPr>
      </xdr:nvPicPr>
      <xdr:blipFill>
        <a:blip xmlns:r="http://schemas.openxmlformats.org/officeDocument/2006/relationships" r:embed="rId1" cstate="print"/>
        <a:srcRect/>
        <a:stretch>
          <a:fillRect/>
        </a:stretch>
      </xdr:blipFill>
      <xdr:spPr bwMode="auto">
        <a:xfrm>
          <a:off x="1466850" y="895350"/>
          <a:ext cx="2914650" cy="942975"/>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476250</xdr:colOff>
      <xdr:row>0</xdr:row>
      <xdr:rowOff>180975</xdr:rowOff>
    </xdr:from>
    <xdr:to>
      <xdr:col>2</xdr:col>
      <xdr:colOff>1873250</xdr:colOff>
      <xdr:row>3</xdr:row>
      <xdr:rowOff>213916</xdr:rowOff>
    </xdr:to>
    <xdr:pic>
      <xdr:nvPicPr>
        <xdr:cNvPr id="9967"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2270125" y="180975"/>
          <a:ext cx="1397000" cy="1366441"/>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568779</xdr:colOff>
      <xdr:row>0</xdr:row>
      <xdr:rowOff>308881</xdr:rowOff>
    </xdr:from>
    <xdr:to>
      <xdr:col>1</xdr:col>
      <xdr:colOff>1171329</xdr:colOff>
      <xdr:row>3</xdr:row>
      <xdr:rowOff>13607</xdr:rowOff>
    </xdr:to>
    <xdr:pic>
      <xdr:nvPicPr>
        <xdr:cNvPr id="2" name="Imagen 2">
          <a:extLst>
            <a:ext uri="{FF2B5EF4-FFF2-40B4-BE49-F238E27FC236}">
              <a16:creationId xmlns="" xmlns:a16="http://schemas.microsoft.com/office/drawing/2014/main" id="{00000000-0008-0000-0200-0000DB2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68779" y="308881"/>
          <a:ext cx="1595871" cy="861333"/>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185697</xdr:colOff>
      <xdr:row>0</xdr:row>
      <xdr:rowOff>118410</xdr:rowOff>
    </xdr:from>
    <xdr:to>
      <xdr:col>2</xdr:col>
      <xdr:colOff>1311089</xdr:colOff>
      <xdr:row>3</xdr:row>
      <xdr:rowOff>212911</xdr:rowOff>
    </xdr:to>
    <xdr:pic>
      <xdr:nvPicPr>
        <xdr:cNvPr id="2" name="Imagen 2">
          <a:extLst>
            <a:ext uri="{FF2B5EF4-FFF2-40B4-BE49-F238E27FC236}">
              <a16:creationId xmlns:a16="http://schemas.microsoft.com/office/drawing/2014/main" xmlns=""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09697" y="118410"/>
          <a:ext cx="572942" cy="646951"/>
        </a:xfrm>
        <a:prstGeom prst="rect">
          <a:avLst/>
        </a:prstGeom>
        <a:solidFill>
          <a:srgbClr val="FFFFFF"/>
        </a:solid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ica.ortiz.SDA/AppData/Local/Temp/Temp1_ParaPublicar.zip/ParaPublicar/10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mbientebogota.gov.co/web/transparencia/inicio"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mbientebogota.gov.co/web/transparencia/inicio" TargetMode="External"/><Relationship Id="rId1" Type="http://schemas.openxmlformats.org/officeDocument/2006/relationships/hyperlink" Target="https://drive.google.com/drive/folders/0BwgngE3wTIWYRW9aNFNpQ3R4c1k?usp=sharing"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5"/>
  <sheetViews>
    <sheetView tabSelected="1" view="pageBreakPreview" topLeftCell="A13" zoomScale="60" zoomScaleNormal="50" workbookViewId="0">
      <selection activeCell="A15" sqref="A15:AQ15"/>
    </sheetView>
  </sheetViews>
  <sheetFormatPr baseColWidth="10" defaultColWidth="11.42578125" defaultRowHeight="15" x14ac:dyDescent="0.25"/>
  <cols>
    <col min="1" max="1" width="8.85546875" style="1" customWidth="1"/>
    <col min="2" max="2" width="20.85546875" style="1" customWidth="1"/>
    <col min="3" max="3" width="8.85546875" style="1" customWidth="1"/>
    <col min="4" max="4" width="27.140625" style="1" customWidth="1"/>
    <col min="5" max="5" width="7.5703125" style="1" customWidth="1"/>
    <col min="6" max="6" width="16" style="1" customWidth="1"/>
    <col min="7" max="8" width="12.85546875" style="1" customWidth="1"/>
    <col min="9" max="9" width="13.5703125" style="16" bestFit="1" customWidth="1"/>
    <col min="10" max="10" width="12.7109375" style="25" customWidth="1"/>
    <col min="11" max="11" width="12.7109375" style="16" customWidth="1"/>
    <col min="12" max="12" width="19" style="26" customWidth="1"/>
    <col min="13" max="13" width="12.7109375" style="25" customWidth="1"/>
    <col min="14" max="14" width="14.28515625" style="25" customWidth="1"/>
    <col min="15" max="16" width="12.7109375" style="25" customWidth="1"/>
    <col min="17" max="17" width="12.7109375" style="26" customWidth="1"/>
    <col min="18" max="18" width="11.7109375" style="25" customWidth="1"/>
    <col min="19" max="21" width="12.7109375" style="25" customWidth="1"/>
    <col min="22" max="22" width="12.7109375" style="26" customWidth="1"/>
    <col min="23" max="23" width="11.85546875" style="25" customWidth="1"/>
    <col min="24" max="26" width="13" style="25" customWidth="1"/>
    <col min="27" max="28" width="13" style="26" customWidth="1"/>
    <col min="29" max="32" width="12.7109375" style="26" customWidth="1"/>
    <col min="33" max="33" width="12.85546875" style="1" customWidth="1"/>
    <col min="34" max="34" width="16.5703125" style="1" customWidth="1"/>
    <col min="35" max="35" width="12.85546875" style="1" customWidth="1"/>
    <col min="36" max="36" width="14.28515625" style="1" customWidth="1"/>
    <col min="37" max="37" width="13.140625" style="1" customWidth="1"/>
    <col min="38" max="38" width="12.28515625" style="1" customWidth="1"/>
    <col min="39" max="39" width="127" style="1" customWidth="1"/>
    <col min="40" max="40" width="25.28515625" style="1" customWidth="1"/>
    <col min="41" max="41" width="21.42578125" style="1" customWidth="1"/>
    <col min="42" max="42" width="52.28515625" style="1" customWidth="1"/>
    <col min="43" max="43" width="30" style="1" customWidth="1"/>
    <col min="44" max="16384" width="11.42578125" style="1"/>
  </cols>
  <sheetData>
    <row r="1" spans="1:43" ht="21" customHeight="1" thickBot="1" x14ac:dyDescent="0.3">
      <c r="A1" s="4"/>
      <c r="B1" s="4"/>
      <c r="C1" s="4"/>
      <c r="D1" s="4"/>
      <c r="E1" s="4"/>
      <c r="F1" s="4"/>
      <c r="G1" s="4"/>
      <c r="H1" s="4"/>
      <c r="I1" s="15"/>
      <c r="J1" s="15"/>
      <c r="K1" s="15"/>
      <c r="L1" s="15"/>
      <c r="M1" s="15"/>
      <c r="N1" s="15"/>
      <c r="O1" s="15"/>
      <c r="P1" s="15"/>
      <c r="Q1" s="15"/>
      <c r="R1" s="15"/>
      <c r="S1" s="15"/>
      <c r="T1" s="15"/>
      <c r="U1" s="15"/>
      <c r="V1" s="15"/>
      <c r="W1" s="15"/>
      <c r="X1" s="15"/>
      <c r="Y1" s="15"/>
      <c r="Z1" s="15"/>
      <c r="AA1" s="15"/>
      <c r="AB1" s="15"/>
      <c r="AC1" s="15"/>
      <c r="AD1" s="15"/>
      <c r="AE1" s="15"/>
      <c r="AF1" s="15"/>
      <c r="AG1" s="4"/>
      <c r="AH1" s="4"/>
      <c r="AI1" s="4"/>
      <c r="AJ1" s="4"/>
      <c r="AK1" s="4"/>
      <c r="AL1" s="4"/>
      <c r="AM1" s="4"/>
      <c r="AN1" s="4"/>
      <c r="AO1" s="4"/>
      <c r="AP1" s="4"/>
      <c r="AQ1" s="4"/>
    </row>
    <row r="2" spans="1:43" ht="38.25" customHeight="1" x14ac:dyDescent="0.25">
      <c r="A2" s="227"/>
      <c r="B2" s="228"/>
      <c r="C2" s="228"/>
      <c r="D2" s="228"/>
      <c r="E2" s="228"/>
      <c r="F2" s="229"/>
      <c r="G2" s="226" t="s">
        <v>0</v>
      </c>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row>
    <row r="3" spans="1:43" ht="28.5" customHeight="1" x14ac:dyDescent="0.25">
      <c r="A3" s="230"/>
      <c r="B3" s="231"/>
      <c r="C3" s="231"/>
      <c r="D3" s="231"/>
      <c r="E3" s="231"/>
      <c r="F3" s="232"/>
      <c r="G3" s="226" t="s">
        <v>121</v>
      </c>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row>
    <row r="4" spans="1:43" ht="43.5" customHeight="1" x14ac:dyDescent="0.25">
      <c r="A4" s="230"/>
      <c r="B4" s="231"/>
      <c r="C4" s="231"/>
      <c r="D4" s="231"/>
      <c r="E4" s="231"/>
      <c r="F4" s="232"/>
      <c r="G4" s="226" t="s">
        <v>1</v>
      </c>
      <c r="H4" s="226"/>
      <c r="I4" s="226" t="s">
        <v>128</v>
      </c>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row>
    <row r="5" spans="1:43" ht="49.5" customHeight="1" x14ac:dyDescent="0.25">
      <c r="A5" s="230"/>
      <c r="B5" s="231"/>
      <c r="C5" s="231"/>
      <c r="D5" s="231"/>
      <c r="E5" s="231"/>
      <c r="F5" s="232"/>
      <c r="G5" s="226" t="s">
        <v>3</v>
      </c>
      <c r="H5" s="226"/>
      <c r="I5" s="226" t="s">
        <v>120</v>
      </c>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row>
    <row r="6" spans="1:43" ht="15.75" x14ac:dyDescent="0.25">
      <c r="A6" s="33"/>
      <c r="B6" s="34"/>
      <c r="C6" s="34"/>
      <c r="D6" s="34"/>
      <c r="E6" s="34"/>
      <c r="F6" s="34"/>
      <c r="G6" s="34"/>
      <c r="H6" s="34"/>
      <c r="I6" s="35"/>
      <c r="J6" s="35"/>
      <c r="K6" s="35"/>
      <c r="L6" s="35"/>
      <c r="M6" s="35"/>
      <c r="N6" s="35"/>
      <c r="O6" s="35"/>
      <c r="P6" s="35"/>
      <c r="Q6" s="35"/>
      <c r="R6" s="35"/>
      <c r="S6" s="35"/>
      <c r="T6" s="35"/>
      <c r="U6" s="35"/>
      <c r="V6" s="35"/>
      <c r="W6" s="35"/>
      <c r="X6" s="35"/>
      <c r="Y6" s="35"/>
      <c r="Z6" s="35"/>
      <c r="AA6" s="35"/>
      <c r="AB6" s="35"/>
      <c r="AC6" s="35"/>
      <c r="AD6" s="35"/>
      <c r="AE6" s="35"/>
      <c r="AF6" s="35"/>
      <c r="AG6" s="34"/>
      <c r="AH6" s="34"/>
      <c r="AI6" s="34"/>
      <c r="AJ6" s="34"/>
      <c r="AK6" s="34"/>
      <c r="AL6" s="34"/>
      <c r="AM6" s="34"/>
      <c r="AN6" s="34"/>
      <c r="AO6" s="34"/>
      <c r="AP6" s="34"/>
      <c r="AQ6" s="36"/>
    </row>
    <row r="7" spans="1:43" ht="30" customHeight="1" x14ac:dyDescent="0.25">
      <c r="A7" s="235" t="s">
        <v>4</v>
      </c>
      <c r="B7" s="226"/>
      <c r="C7" s="226"/>
      <c r="D7" s="226"/>
      <c r="E7" s="226"/>
      <c r="F7" s="226"/>
      <c r="G7" s="226"/>
      <c r="H7" s="226"/>
      <c r="I7" s="226"/>
      <c r="J7" s="226"/>
      <c r="K7" s="226"/>
      <c r="L7" s="226"/>
      <c r="M7" s="226"/>
      <c r="N7" s="226"/>
      <c r="O7" s="226"/>
      <c r="P7" s="225" t="s">
        <v>131</v>
      </c>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5"/>
    </row>
    <row r="8" spans="1:43" ht="36" customHeight="1" thickBot="1" x14ac:dyDescent="0.3">
      <c r="A8" s="236" t="s">
        <v>2</v>
      </c>
      <c r="B8" s="237"/>
      <c r="C8" s="237" t="s">
        <v>2</v>
      </c>
      <c r="D8" s="237"/>
      <c r="E8" s="237"/>
      <c r="F8" s="237"/>
      <c r="G8" s="237"/>
      <c r="H8" s="237"/>
      <c r="I8" s="237"/>
      <c r="J8" s="237"/>
      <c r="K8" s="237"/>
      <c r="L8" s="237"/>
      <c r="M8" s="237"/>
      <c r="N8" s="237"/>
      <c r="O8" s="237"/>
      <c r="P8" s="225" t="s">
        <v>132</v>
      </c>
      <c r="Q8" s="225"/>
      <c r="R8" s="225"/>
      <c r="S8" s="225"/>
      <c r="T8" s="225"/>
      <c r="U8" s="225"/>
      <c r="V8" s="225"/>
      <c r="W8" s="225"/>
      <c r="X8" s="225"/>
      <c r="Y8" s="225"/>
      <c r="Z8" s="225"/>
      <c r="AA8" s="225"/>
      <c r="AB8" s="225"/>
      <c r="AC8" s="225"/>
      <c r="AD8" s="225"/>
      <c r="AE8" s="225"/>
      <c r="AF8" s="225"/>
      <c r="AG8" s="225"/>
      <c r="AH8" s="225"/>
      <c r="AI8" s="225"/>
      <c r="AJ8" s="225"/>
      <c r="AK8" s="225"/>
      <c r="AL8" s="225"/>
      <c r="AM8" s="225"/>
      <c r="AN8" s="225"/>
      <c r="AO8" s="225"/>
      <c r="AP8" s="225"/>
      <c r="AQ8" s="225"/>
    </row>
    <row r="9" spans="1:43" ht="36" customHeight="1" thickBot="1" x14ac:dyDescent="0.3">
      <c r="A9" s="30"/>
      <c r="B9" s="31"/>
      <c r="C9" s="31"/>
      <c r="D9" s="31"/>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4"/>
      <c r="AH9" s="34"/>
      <c r="AI9" s="34"/>
      <c r="AJ9" s="34"/>
      <c r="AK9" s="34"/>
      <c r="AL9" s="34"/>
      <c r="AM9" s="34"/>
      <c r="AN9" s="34"/>
      <c r="AO9" s="34"/>
      <c r="AP9" s="34"/>
      <c r="AQ9" s="36"/>
    </row>
    <row r="10" spans="1:43" s="2" customFormat="1" ht="39" customHeight="1" x14ac:dyDescent="0.25">
      <c r="A10" s="233" t="s">
        <v>86</v>
      </c>
      <c r="B10" s="234"/>
      <c r="C10" s="234" t="s">
        <v>89</v>
      </c>
      <c r="D10" s="234"/>
      <c r="E10" s="234" t="s">
        <v>91</v>
      </c>
      <c r="F10" s="234"/>
      <c r="G10" s="234"/>
      <c r="H10" s="234"/>
      <c r="I10" s="234"/>
      <c r="J10" s="234"/>
      <c r="K10" s="234"/>
      <c r="L10" s="234"/>
      <c r="M10" s="234"/>
      <c r="N10" s="234"/>
      <c r="O10" s="234"/>
      <c r="P10" s="234"/>
      <c r="Q10" s="234"/>
      <c r="R10" s="234"/>
      <c r="S10" s="234"/>
      <c r="T10" s="234"/>
      <c r="U10" s="234"/>
      <c r="V10" s="234"/>
      <c r="W10" s="234"/>
      <c r="X10" s="234"/>
      <c r="Y10" s="234"/>
      <c r="Z10" s="234"/>
      <c r="AA10" s="234"/>
      <c r="AB10" s="234"/>
      <c r="AC10" s="234"/>
      <c r="AD10" s="234"/>
      <c r="AE10" s="234"/>
      <c r="AF10" s="234"/>
      <c r="AG10" s="234"/>
      <c r="AH10" s="234"/>
      <c r="AI10" s="234"/>
      <c r="AJ10" s="234"/>
      <c r="AK10" s="234" t="s">
        <v>99</v>
      </c>
      <c r="AL10" s="234" t="s">
        <v>100</v>
      </c>
      <c r="AM10" s="238" t="s">
        <v>147</v>
      </c>
      <c r="AN10" s="238" t="s">
        <v>101</v>
      </c>
      <c r="AO10" s="238" t="s">
        <v>102</v>
      </c>
      <c r="AP10" s="238" t="s">
        <v>103</v>
      </c>
      <c r="AQ10" s="247" t="s">
        <v>104</v>
      </c>
    </row>
    <row r="11" spans="1:43" s="3" customFormat="1" ht="30.75" customHeight="1" x14ac:dyDescent="0.2">
      <c r="A11" s="242" t="s">
        <v>87</v>
      </c>
      <c r="B11" s="244" t="s">
        <v>88</v>
      </c>
      <c r="C11" s="244" t="s">
        <v>75</v>
      </c>
      <c r="D11" s="244" t="s">
        <v>90</v>
      </c>
      <c r="E11" s="244" t="s">
        <v>92</v>
      </c>
      <c r="F11" s="244" t="s">
        <v>93</v>
      </c>
      <c r="G11" s="244" t="s">
        <v>94</v>
      </c>
      <c r="H11" s="244" t="s">
        <v>95</v>
      </c>
      <c r="I11" s="244" t="s">
        <v>96</v>
      </c>
      <c r="J11" s="250" t="s">
        <v>97</v>
      </c>
      <c r="K11" s="251"/>
      <c r="L11" s="251"/>
      <c r="M11" s="251"/>
      <c r="N11" s="251"/>
      <c r="O11" s="251"/>
      <c r="P11" s="251"/>
      <c r="Q11" s="251"/>
      <c r="R11" s="251"/>
      <c r="S11" s="251"/>
      <c r="T11" s="251"/>
      <c r="U11" s="251"/>
      <c r="V11" s="251"/>
      <c r="W11" s="251"/>
      <c r="X11" s="251"/>
      <c r="Y11" s="251"/>
      <c r="Z11" s="251"/>
      <c r="AA11" s="251"/>
      <c r="AB11" s="251"/>
      <c r="AC11" s="251"/>
      <c r="AD11" s="251"/>
      <c r="AE11" s="251"/>
      <c r="AF11" s="252"/>
      <c r="AG11" s="246" t="s">
        <v>98</v>
      </c>
      <c r="AH11" s="246"/>
      <c r="AI11" s="246"/>
      <c r="AJ11" s="246"/>
      <c r="AK11" s="244"/>
      <c r="AL11" s="244"/>
      <c r="AM11" s="239"/>
      <c r="AN11" s="239"/>
      <c r="AO11" s="239"/>
      <c r="AP11" s="239"/>
      <c r="AQ11" s="248"/>
    </row>
    <row r="12" spans="1:43" s="3" customFormat="1" ht="34.5" customHeight="1" x14ac:dyDescent="0.2">
      <c r="A12" s="242"/>
      <c r="B12" s="244"/>
      <c r="C12" s="244"/>
      <c r="D12" s="244"/>
      <c r="E12" s="244"/>
      <c r="F12" s="244"/>
      <c r="G12" s="244"/>
      <c r="H12" s="244"/>
      <c r="I12" s="244"/>
      <c r="J12" s="241">
        <v>2016</v>
      </c>
      <c r="K12" s="241"/>
      <c r="L12" s="241"/>
      <c r="M12" s="241">
        <v>2017</v>
      </c>
      <c r="N12" s="241"/>
      <c r="O12" s="241"/>
      <c r="P12" s="241"/>
      <c r="Q12" s="241"/>
      <c r="R12" s="241">
        <v>2018</v>
      </c>
      <c r="S12" s="241"/>
      <c r="T12" s="241"/>
      <c r="U12" s="241"/>
      <c r="V12" s="241"/>
      <c r="W12" s="241">
        <v>2019</v>
      </c>
      <c r="X12" s="241"/>
      <c r="Y12" s="241"/>
      <c r="Z12" s="241"/>
      <c r="AA12" s="241"/>
      <c r="AB12" s="241">
        <v>2020</v>
      </c>
      <c r="AC12" s="241"/>
      <c r="AD12" s="241"/>
      <c r="AE12" s="241"/>
      <c r="AF12" s="241"/>
      <c r="AG12" s="244" t="s">
        <v>5</v>
      </c>
      <c r="AH12" s="244" t="s">
        <v>6</v>
      </c>
      <c r="AI12" s="244" t="s">
        <v>7</v>
      </c>
      <c r="AJ12" s="244" t="s">
        <v>8</v>
      </c>
      <c r="AK12" s="244"/>
      <c r="AL12" s="244"/>
      <c r="AM12" s="239"/>
      <c r="AN12" s="239"/>
      <c r="AO12" s="239"/>
      <c r="AP12" s="239"/>
      <c r="AQ12" s="248"/>
    </row>
    <row r="13" spans="1:43" s="3" customFormat="1" ht="44.25" customHeight="1" thickBot="1" x14ac:dyDescent="0.25">
      <c r="A13" s="243"/>
      <c r="B13" s="245"/>
      <c r="C13" s="245"/>
      <c r="D13" s="245"/>
      <c r="E13" s="245"/>
      <c r="F13" s="245"/>
      <c r="G13" s="245"/>
      <c r="H13" s="245"/>
      <c r="I13" s="245"/>
      <c r="J13" s="45" t="s">
        <v>7</v>
      </c>
      <c r="K13" s="45" t="s">
        <v>8</v>
      </c>
      <c r="L13" s="45" t="s">
        <v>31</v>
      </c>
      <c r="M13" s="45" t="s">
        <v>5</v>
      </c>
      <c r="N13" s="45" t="s">
        <v>6</v>
      </c>
      <c r="O13" s="45" t="s">
        <v>7</v>
      </c>
      <c r="P13" s="45" t="s">
        <v>8</v>
      </c>
      <c r="Q13" s="45" t="s">
        <v>31</v>
      </c>
      <c r="R13" s="45" t="s">
        <v>5</v>
      </c>
      <c r="S13" s="45" t="s">
        <v>6</v>
      </c>
      <c r="T13" s="45" t="s">
        <v>7</v>
      </c>
      <c r="U13" s="45" t="s">
        <v>8</v>
      </c>
      <c r="V13" s="45" t="s">
        <v>31</v>
      </c>
      <c r="W13" s="45" t="s">
        <v>5</v>
      </c>
      <c r="X13" s="45" t="s">
        <v>6</v>
      </c>
      <c r="Y13" s="45" t="s">
        <v>7</v>
      </c>
      <c r="Z13" s="45" t="s">
        <v>8</v>
      </c>
      <c r="AA13" s="45" t="s">
        <v>31</v>
      </c>
      <c r="AB13" s="45" t="s">
        <v>5</v>
      </c>
      <c r="AC13" s="45" t="s">
        <v>6</v>
      </c>
      <c r="AD13" s="45" t="s">
        <v>7</v>
      </c>
      <c r="AE13" s="45" t="s">
        <v>8</v>
      </c>
      <c r="AF13" s="45" t="s">
        <v>31</v>
      </c>
      <c r="AG13" s="245"/>
      <c r="AH13" s="245"/>
      <c r="AI13" s="245"/>
      <c r="AJ13" s="245"/>
      <c r="AK13" s="245"/>
      <c r="AL13" s="245"/>
      <c r="AM13" s="240"/>
      <c r="AN13" s="240"/>
      <c r="AO13" s="240"/>
      <c r="AP13" s="240"/>
      <c r="AQ13" s="249"/>
    </row>
    <row r="14" spans="1:43" s="3" customFormat="1" ht="409.6" customHeight="1" thickBot="1" x14ac:dyDescent="0.25">
      <c r="A14" s="136">
        <v>185</v>
      </c>
      <c r="B14" s="117" t="s">
        <v>150</v>
      </c>
      <c r="C14" s="136">
        <v>70</v>
      </c>
      <c r="D14" s="20" t="s">
        <v>151</v>
      </c>
      <c r="E14" s="136">
        <v>390</v>
      </c>
      <c r="F14" s="117" t="s">
        <v>152</v>
      </c>
      <c r="G14" s="21" t="s">
        <v>140</v>
      </c>
      <c r="H14" s="136" t="s">
        <v>153</v>
      </c>
      <c r="I14" s="145">
        <v>1</v>
      </c>
      <c r="J14" s="145">
        <v>0.04</v>
      </c>
      <c r="K14" s="145">
        <v>0.04</v>
      </c>
      <c r="L14" s="193">
        <v>0.04</v>
      </c>
      <c r="M14" s="183">
        <v>0.28000000000000003</v>
      </c>
      <c r="N14" s="183"/>
      <c r="O14" s="183"/>
      <c r="P14" s="183"/>
      <c r="Q14" s="183"/>
      <c r="R14" s="183">
        <v>0.28000000000000003</v>
      </c>
      <c r="S14" s="145"/>
      <c r="T14" s="145"/>
      <c r="U14" s="147"/>
      <c r="V14" s="148"/>
      <c r="W14" s="145">
        <v>0.3</v>
      </c>
      <c r="X14" s="145"/>
      <c r="Y14" s="145"/>
      <c r="Z14" s="145"/>
      <c r="AA14" s="145"/>
      <c r="AB14" s="145">
        <v>0.1</v>
      </c>
      <c r="AC14" s="47"/>
      <c r="AD14" s="47"/>
      <c r="AE14" s="46"/>
      <c r="AF14" s="46"/>
      <c r="AG14" s="146">
        <v>7.0000000000000007E-2</v>
      </c>
      <c r="AH14" s="24"/>
      <c r="AI14" s="180"/>
      <c r="AJ14" s="146"/>
      <c r="AK14" s="43">
        <f>AG14/M14</f>
        <v>0.25</v>
      </c>
      <c r="AL14" s="43">
        <f>(AG14+L14)/I14</f>
        <v>0.11000000000000001</v>
      </c>
      <c r="AM14" s="201" t="s">
        <v>154</v>
      </c>
      <c r="AN14" s="202" t="s">
        <v>149</v>
      </c>
      <c r="AO14" s="202" t="s">
        <v>149</v>
      </c>
      <c r="AP14" s="203" t="s">
        <v>155</v>
      </c>
      <c r="AQ14" s="204" t="s">
        <v>156</v>
      </c>
    </row>
    <row r="15" spans="1:43" ht="66.75" customHeight="1" thickBot="1" x14ac:dyDescent="0.3">
      <c r="A15" s="222" t="s">
        <v>105</v>
      </c>
      <c r="B15" s="223"/>
      <c r="C15" s="223"/>
      <c r="D15" s="223"/>
      <c r="E15" s="223"/>
      <c r="F15" s="223"/>
      <c r="G15" s="223"/>
      <c r="H15" s="223"/>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4"/>
    </row>
  </sheetData>
  <mergeCells count="42">
    <mergeCell ref="AP10:AP13"/>
    <mergeCell ref="AQ10:AQ13"/>
    <mergeCell ref="F11:F13"/>
    <mergeCell ref="G11:G13"/>
    <mergeCell ref="AI12:AI13"/>
    <mergeCell ref="AJ12:AJ13"/>
    <mergeCell ref="AK10:AK13"/>
    <mergeCell ref="AL10:AL13"/>
    <mergeCell ref="AN10:AN13"/>
    <mergeCell ref="R12:V12"/>
    <mergeCell ref="W12:AA12"/>
    <mergeCell ref="AM10:AM13"/>
    <mergeCell ref="E10:AJ10"/>
    <mergeCell ref="J11:AF11"/>
    <mergeCell ref="AG12:AG13"/>
    <mergeCell ref="AH12:AH13"/>
    <mergeCell ref="I11:I13"/>
    <mergeCell ref="A11:A13"/>
    <mergeCell ref="B11:B13"/>
    <mergeCell ref="C11:C13"/>
    <mergeCell ref="D11:D13"/>
    <mergeCell ref="AG11:AJ11"/>
    <mergeCell ref="J12:L12"/>
    <mergeCell ref="M12:Q12"/>
    <mergeCell ref="E11:E13"/>
    <mergeCell ref="H11:H13"/>
    <mergeCell ref="A15:AQ15"/>
    <mergeCell ref="P8:AQ8"/>
    <mergeCell ref="G2:AQ2"/>
    <mergeCell ref="G3:AQ3"/>
    <mergeCell ref="I4:AQ4"/>
    <mergeCell ref="I5:AQ5"/>
    <mergeCell ref="P7:AQ7"/>
    <mergeCell ref="G4:H4"/>
    <mergeCell ref="G5:H5"/>
    <mergeCell ref="A2:F5"/>
    <mergeCell ref="A10:B10"/>
    <mergeCell ref="C10:D10"/>
    <mergeCell ref="A7:O7"/>
    <mergeCell ref="A8:O8"/>
    <mergeCell ref="AO10:AO13"/>
    <mergeCell ref="AB12:AF12"/>
  </mergeCells>
  <phoneticPr fontId="8" type="noConversion"/>
  <hyperlinks>
    <hyperlink ref="AQ14" r:id="rId1"/>
  </hyperlinks>
  <printOptions horizontalCentered="1" verticalCentered="1"/>
  <pageMargins left="0" right="0" top="0.55118110236220474" bottom="0" header="0.31496062992125984" footer="0.31496062992125984"/>
  <pageSetup scale="17" fitToWidth="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1"/>
  <sheetViews>
    <sheetView view="pageBreakPreview" topLeftCell="A28" zoomScale="60" zoomScaleNormal="60" workbookViewId="0">
      <selection activeCell="A36" sqref="A36:AP36"/>
    </sheetView>
  </sheetViews>
  <sheetFormatPr baseColWidth="10" defaultColWidth="11.42578125" defaultRowHeight="15.75" x14ac:dyDescent="0.25"/>
  <cols>
    <col min="1" max="1" width="19.5703125" style="1" customWidth="1"/>
    <col min="2" max="2" width="7.28515625" style="1" customWidth="1"/>
    <col min="3" max="3" width="43.7109375" style="1" customWidth="1"/>
    <col min="4" max="4" width="18.42578125" style="1" customWidth="1"/>
    <col min="5" max="5" width="13.28515625" style="6" customWidth="1"/>
    <col min="6" max="6" width="11.85546875" style="6" customWidth="1"/>
    <col min="7" max="7" width="13.85546875" style="22" customWidth="1"/>
    <col min="8" max="8" width="17.7109375" style="7" customWidth="1"/>
    <col min="9" max="9" width="15.28515625" style="7" customWidth="1"/>
    <col min="10" max="10" width="18.140625" style="7" customWidth="1"/>
    <col min="11" max="11" width="18.28515625" style="7" customWidth="1"/>
    <col min="12" max="15" width="16.85546875" style="7" customWidth="1"/>
    <col min="16" max="16" width="18.28515625" style="7" customWidth="1"/>
    <col min="17" max="17" width="16" style="7" customWidth="1"/>
    <col min="18" max="18" width="18.28515625" style="7" customWidth="1"/>
    <col min="19" max="19" width="17.140625" style="7" customWidth="1"/>
    <col min="20" max="20" width="15.5703125" style="7" customWidth="1"/>
    <col min="21" max="21" width="15.28515625" style="7" customWidth="1"/>
    <col min="22" max="24" width="16.140625" style="7" customWidth="1"/>
    <col min="25" max="25" width="16.28515625" style="7" customWidth="1"/>
    <col min="26" max="26" width="18.28515625" style="7" customWidth="1"/>
    <col min="27" max="30" width="16.28515625" style="7" customWidth="1"/>
    <col min="31" max="31" width="18.28515625" style="7" customWidth="1"/>
    <col min="32" max="32" width="19" style="1" customWidth="1"/>
    <col min="33" max="33" width="23.28515625" style="1" customWidth="1"/>
    <col min="34" max="34" width="18.28515625" style="16" customWidth="1"/>
    <col min="35" max="35" width="19.140625" style="16" customWidth="1"/>
    <col min="36" max="36" width="13.42578125" style="1" customWidth="1"/>
    <col min="37" max="37" width="13.7109375" style="1" customWidth="1"/>
    <col min="38" max="38" width="93.42578125" style="1" customWidth="1"/>
    <col min="39" max="39" width="41.5703125" style="1" customWidth="1"/>
    <col min="40" max="40" width="33.7109375" style="1" customWidth="1"/>
    <col min="41" max="41" width="32.85546875" style="1" customWidth="1"/>
    <col min="42" max="42" width="22.42578125" style="1" customWidth="1"/>
    <col min="43" max="16384" width="11.42578125" style="1"/>
  </cols>
  <sheetData>
    <row r="1" spans="1:42" ht="38.25" customHeight="1" x14ac:dyDescent="0.25">
      <c r="A1" s="306"/>
      <c r="B1" s="307"/>
      <c r="C1" s="307"/>
      <c r="D1" s="307"/>
      <c r="E1" s="307"/>
      <c r="F1" s="226" t="s">
        <v>0</v>
      </c>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row>
    <row r="2" spans="1:42" ht="30.75" customHeight="1" x14ac:dyDescent="0.25">
      <c r="A2" s="308"/>
      <c r="B2" s="309"/>
      <c r="C2" s="309"/>
      <c r="D2" s="309"/>
      <c r="E2" s="309"/>
      <c r="F2" s="226" t="s">
        <v>107</v>
      </c>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row>
    <row r="3" spans="1:42" ht="35.450000000000003" customHeight="1" x14ac:dyDescent="0.25">
      <c r="A3" s="308"/>
      <c r="B3" s="309"/>
      <c r="C3" s="309"/>
      <c r="D3" s="309"/>
      <c r="E3" s="309"/>
      <c r="F3" s="226" t="s">
        <v>1</v>
      </c>
      <c r="G3" s="226"/>
      <c r="H3" s="226"/>
      <c r="I3" s="226"/>
      <c r="J3" s="226"/>
      <c r="K3" s="226"/>
      <c r="L3" s="226"/>
      <c r="M3" s="226"/>
      <c r="N3" s="226"/>
      <c r="O3" s="226" t="s">
        <v>110</v>
      </c>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row>
    <row r="4" spans="1:42" ht="34.9" customHeight="1" thickBot="1" x14ac:dyDescent="0.3">
      <c r="A4" s="310"/>
      <c r="B4" s="311"/>
      <c r="C4" s="311"/>
      <c r="D4" s="311"/>
      <c r="E4" s="311"/>
      <c r="F4" s="226" t="s">
        <v>3</v>
      </c>
      <c r="G4" s="226"/>
      <c r="H4" s="226"/>
      <c r="I4" s="226"/>
      <c r="J4" s="226"/>
      <c r="K4" s="226"/>
      <c r="L4" s="226"/>
      <c r="M4" s="226"/>
      <c r="N4" s="226"/>
      <c r="O4" s="226" t="s">
        <v>127</v>
      </c>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row>
    <row r="5" spans="1:42" ht="14.25" customHeight="1" thickBot="1" x14ac:dyDescent="0.3">
      <c r="AI5" s="23"/>
    </row>
    <row r="6" spans="1:42" s="29" customFormat="1" ht="32.450000000000003" customHeight="1" x14ac:dyDescent="0.25">
      <c r="A6" s="242" t="s">
        <v>64</v>
      </c>
      <c r="B6" s="244" t="s">
        <v>74</v>
      </c>
      <c r="C6" s="244"/>
      <c r="D6" s="244"/>
      <c r="E6" s="244" t="s">
        <v>78</v>
      </c>
      <c r="F6" s="234" t="s">
        <v>133</v>
      </c>
      <c r="G6" s="244" t="s">
        <v>79</v>
      </c>
      <c r="H6" s="244" t="s">
        <v>80</v>
      </c>
      <c r="I6" s="250" t="s">
        <v>81</v>
      </c>
      <c r="J6" s="251"/>
      <c r="K6" s="251"/>
      <c r="L6" s="251"/>
      <c r="M6" s="251"/>
      <c r="N6" s="251"/>
      <c r="O6" s="251"/>
      <c r="P6" s="251"/>
      <c r="Q6" s="251"/>
      <c r="R6" s="251"/>
      <c r="S6" s="251"/>
      <c r="T6" s="251"/>
      <c r="U6" s="251"/>
      <c r="V6" s="251"/>
      <c r="W6" s="251"/>
      <c r="X6" s="251"/>
      <c r="Y6" s="251"/>
      <c r="Z6" s="251"/>
      <c r="AA6" s="251"/>
      <c r="AB6" s="251"/>
      <c r="AC6" s="251"/>
      <c r="AD6" s="251"/>
      <c r="AE6" s="252"/>
      <c r="AF6" s="244" t="s">
        <v>82</v>
      </c>
      <c r="AG6" s="244"/>
      <c r="AH6" s="244"/>
      <c r="AI6" s="244"/>
      <c r="AJ6" s="244" t="s">
        <v>84</v>
      </c>
      <c r="AK6" s="244" t="s">
        <v>85</v>
      </c>
      <c r="AL6" s="271" t="s">
        <v>148</v>
      </c>
      <c r="AM6" s="271" t="s">
        <v>143</v>
      </c>
      <c r="AN6" s="271" t="s">
        <v>144</v>
      </c>
      <c r="AO6" s="271" t="s">
        <v>145</v>
      </c>
      <c r="AP6" s="271" t="s">
        <v>146</v>
      </c>
    </row>
    <row r="7" spans="1:42" s="29" customFormat="1" ht="27" customHeight="1" x14ac:dyDescent="0.25">
      <c r="A7" s="242"/>
      <c r="B7" s="244"/>
      <c r="C7" s="244"/>
      <c r="D7" s="244"/>
      <c r="E7" s="244"/>
      <c r="F7" s="244"/>
      <c r="G7" s="244"/>
      <c r="H7" s="244"/>
      <c r="I7" s="241">
        <v>2016</v>
      </c>
      <c r="J7" s="241"/>
      <c r="K7" s="241"/>
      <c r="L7" s="241">
        <v>2017</v>
      </c>
      <c r="M7" s="241"/>
      <c r="N7" s="241"/>
      <c r="O7" s="241"/>
      <c r="P7" s="241"/>
      <c r="Q7" s="241">
        <v>2018</v>
      </c>
      <c r="R7" s="241"/>
      <c r="S7" s="241"/>
      <c r="T7" s="241"/>
      <c r="U7" s="241"/>
      <c r="V7" s="250">
        <v>2019</v>
      </c>
      <c r="W7" s="251"/>
      <c r="X7" s="251"/>
      <c r="Y7" s="251"/>
      <c r="Z7" s="252"/>
      <c r="AA7" s="250">
        <v>2020</v>
      </c>
      <c r="AB7" s="251"/>
      <c r="AC7" s="251"/>
      <c r="AD7" s="251"/>
      <c r="AE7" s="252"/>
      <c r="AF7" s="241" t="s">
        <v>83</v>
      </c>
      <c r="AG7" s="241"/>
      <c r="AH7" s="241"/>
      <c r="AI7" s="241"/>
      <c r="AJ7" s="244"/>
      <c r="AK7" s="244"/>
      <c r="AL7" s="272"/>
      <c r="AM7" s="272"/>
      <c r="AN7" s="272"/>
      <c r="AO7" s="272"/>
      <c r="AP7" s="272"/>
    </row>
    <row r="8" spans="1:42" s="29" customFormat="1" ht="28.5" customHeight="1" thickBot="1" x14ac:dyDescent="0.3">
      <c r="A8" s="300"/>
      <c r="B8" s="137" t="s">
        <v>75</v>
      </c>
      <c r="C8" s="137" t="s">
        <v>76</v>
      </c>
      <c r="D8" s="152" t="s">
        <v>77</v>
      </c>
      <c r="E8" s="301"/>
      <c r="F8" s="301"/>
      <c r="G8" s="301"/>
      <c r="H8" s="302"/>
      <c r="I8" s="137" t="s">
        <v>7</v>
      </c>
      <c r="J8" s="137" t="s">
        <v>8</v>
      </c>
      <c r="K8" s="137" t="s">
        <v>31</v>
      </c>
      <c r="L8" s="137" t="s">
        <v>5</v>
      </c>
      <c r="M8" s="137" t="s">
        <v>6</v>
      </c>
      <c r="N8" s="137" t="s">
        <v>7</v>
      </c>
      <c r="O8" s="137" t="s">
        <v>8</v>
      </c>
      <c r="P8" s="137" t="s">
        <v>31</v>
      </c>
      <c r="Q8" s="137" t="s">
        <v>5</v>
      </c>
      <c r="R8" s="137" t="s">
        <v>6</v>
      </c>
      <c r="S8" s="137" t="s">
        <v>7</v>
      </c>
      <c r="T8" s="137" t="s">
        <v>8</v>
      </c>
      <c r="U8" s="137" t="s">
        <v>31</v>
      </c>
      <c r="V8" s="137" t="s">
        <v>5</v>
      </c>
      <c r="W8" s="137" t="s">
        <v>6</v>
      </c>
      <c r="X8" s="137" t="s">
        <v>7</v>
      </c>
      <c r="Y8" s="137" t="s">
        <v>8</v>
      </c>
      <c r="Z8" s="137" t="s">
        <v>31</v>
      </c>
      <c r="AA8" s="137" t="s">
        <v>5</v>
      </c>
      <c r="AB8" s="137" t="s">
        <v>6</v>
      </c>
      <c r="AC8" s="137" t="s">
        <v>7</v>
      </c>
      <c r="AD8" s="137" t="s">
        <v>8</v>
      </c>
      <c r="AE8" s="137" t="s">
        <v>31</v>
      </c>
      <c r="AF8" s="137" t="s">
        <v>5</v>
      </c>
      <c r="AG8" s="137" t="s">
        <v>6</v>
      </c>
      <c r="AH8" s="137" t="s">
        <v>7</v>
      </c>
      <c r="AI8" s="137" t="s">
        <v>8</v>
      </c>
      <c r="AJ8" s="301"/>
      <c r="AK8" s="301"/>
      <c r="AL8" s="273"/>
      <c r="AM8" s="273"/>
      <c r="AN8" s="273"/>
      <c r="AO8" s="273"/>
      <c r="AP8" s="273"/>
    </row>
    <row r="9" spans="1:42" s="5" customFormat="1" ht="117.75" customHeight="1" thickBot="1" x14ac:dyDescent="0.3">
      <c r="A9" s="276" t="s">
        <v>122</v>
      </c>
      <c r="B9" s="278">
        <v>1</v>
      </c>
      <c r="C9" s="281" t="s">
        <v>134</v>
      </c>
      <c r="D9" s="305" t="s">
        <v>119</v>
      </c>
      <c r="E9" s="274" t="s">
        <v>139</v>
      </c>
      <c r="F9" s="303" t="s">
        <v>109</v>
      </c>
      <c r="G9" s="39" t="s">
        <v>9</v>
      </c>
      <c r="H9" s="118">
        <v>0.3</v>
      </c>
      <c r="I9" s="118">
        <v>0.04</v>
      </c>
      <c r="J9" s="118">
        <v>0.04</v>
      </c>
      <c r="K9" s="181">
        <v>0.04</v>
      </c>
      <c r="L9" s="118">
        <v>0.08</v>
      </c>
      <c r="M9" s="118"/>
      <c r="N9" s="118"/>
      <c r="O9" s="118"/>
      <c r="P9" s="130"/>
      <c r="Q9" s="118">
        <v>0.1</v>
      </c>
      <c r="R9" s="118"/>
      <c r="S9" s="118"/>
      <c r="T9" s="140"/>
      <c r="U9" s="141"/>
      <c r="V9" s="118">
        <v>0.06</v>
      </c>
      <c r="W9" s="118"/>
      <c r="X9" s="118"/>
      <c r="Y9" s="118"/>
      <c r="Z9" s="118"/>
      <c r="AA9" s="166">
        <v>0.02</v>
      </c>
      <c r="AB9" s="142"/>
      <c r="AC9" s="142"/>
      <c r="AD9" s="142"/>
      <c r="AE9" s="143"/>
      <c r="AF9" s="205">
        <v>0.02</v>
      </c>
      <c r="AG9" s="144"/>
      <c r="AH9" s="169"/>
      <c r="AI9" s="181"/>
      <c r="AJ9" s="155">
        <f>AF9/L9</f>
        <v>0.25</v>
      </c>
      <c r="AK9" s="156">
        <f>(AF9+K9)/H9</f>
        <v>0.2</v>
      </c>
      <c r="AL9" s="264" t="s">
        <v>157</v>
      </c>
      <c r="AM9" s="261" t="s">
        <v>109</v>
      </c>
      <c r="AN9" s="261" t="s">
        <v>109</v>
      </c>
      <c r="AO9" s="267" t="s">
        <v>160</v>
      </c>
      <c r="AP9" s="267" t="s">
        <v>161</v>
      </c>
    </row>
    <row r="10" spans="1:42" s="5" customFormat="1" ht="93" customHeight="1" x14ac:dyDescent="0.25">
      <c r="A10" s="276"/>
      <c r="B10" s="279"/>
      <c r="C10" s="282"/>
      <c r="D10" s="305"/>
      <c r="E10" s="274"/>
      <c r="F10" s="274"/>
      <c r="G10" s="37" t="s">
        <v>10</v>
      </c>
      <c r="H10" s="57">
        <f>+L10+Q10+V10+AA10+J10</f>
        <v>6093657121</v>
      </c>
      <c r="I10" s="127">
        <v>1215000000</v>
      </c>
      <c r="J10" s="127">
        <v>1017857121</v>
      </c>
      <c r="K10" s="153">
        <v>971913980</v>
      </c>
      <c r="L10" s="128">
        <v>1325800000</v>
      </c>
      <c r="M10" s="127"/>
      <c r="N10" s="127"/>
      <c r="O10" s="127"/>
      <c r="P10" s="127"/>
      <c r="Q10" s="127">
        <v>1350000000</v>
      </c>
      <c r="R10" s="127"/>
      <c r="S10" s="128"/>
      <c r="T10" s="112"/>
      <c r="U10" s="129"/>
      <c r="V10" s="127">
        <v>1200000000</v>
      </c>
      <c r="W10" s="127"/>
      <c r="X10" s="127"/>
      <c r="Y10" s="127"/>
      <c r="Z10" s="127"/>
      <c r="AA10" s="127">
        <v>1200000000</v>
      </c>
      <c r="AB10" s="57"/>
      <c r="AC10" s="57"/>
      <c r="AD10" s="57"/>
      <c r="AE10" s="57"/>
      <c r="AF10" s="101">
        <v>391038500</v>
      </c>
      <c r="AG10" s="101"/>
      <c r="AH10" s="165"/>
      <c r="AI10" s="153"/>
      <c r="AJ10" s="155">
        <f>AF10/L10</f>
        <v>0.29494531603560115</v>
      </c>
      <c r="AK10" s="156">
        <f>(AF10+K10)/H10</f>
        <v>0.22366740578543293</v>
      </c>
      <c r="AL10" s="265"/>
      <c r="AM10" s="261"/>
      <c r="AN10" s="261"/>
      <c r="AO10" s="268"/>
      <c r="AP10" s="268"/>
    </row>
    <row r="11" spans="1:42" s="5" customFormat="1" ht="178.5" customHeight="1" x14ac:dyDescent="0.25">
      <c r="A11" s="276"/>
      <c r="B11" s="279"/>
      <c r="C11" s="282"/>
      <c r="D11" s="305"/>
      <c r="E11" s="274"/>
      <c r="F11" s="274"/>
      <c r="G11" s="37" t="s">
        <v>11</v>
      </c>
      <c r="H11" s="60"/>
      <c r="I11" s="66"/>
      <c r="J11" s="66"/>
      <c r="K11" s="154"/>
      <c r="L11" s="60">
        <v>0</v>
      </c>
      <c r="M11" s="60"/>
      <c r="N11" s="60"/>
      <c r="O11" s="60"/>
      <c r="P11" s="59"/>
      <c r="Q11" s="60"/>
      <c r="R11" s="60"/>
      <c r="S11" s="60"/>
      <c r="T11" s="109"/>
      <c r="U11" s="120"/>
      <c r="V11" s="60"/>
      <c r="W11" s="60"/>
      <c r="X11" s="60"/>
      <c r="Y11" s="60"/>
      <c r="Z11" s="60"/>
      <c r="AA11" s="60"/>
      <c r="AB11" s="60"/>
      <c r="AC11" s="60"/>
      <c r="AD11" s="60"/>
      <c r="AE11" s="60"/>
      <c r="AF11" s="121"/>
      <c r="AG11" s="121"/>
      <c r="AH11" s="121"/>
      <c r="AI11" s="154"/>
      <c r="AJ11" s="159"/>
      <c r="AK11" s="160"/>
      <c r="AL11" s="265"/>
      <c r="AM11" s="261"/>
      <c r="AN11" s="261"/>
      <c r="AO11" s="268"/>
      <c r="AP11" s="268"/>
    </row>
    <row r="12" spans="1:42" s="5" customFormat="1" ht="93" customHeight="1" x14ac:dyDescent="0.25">
      <c r="A12" s="276"/>
      <c r="B12" s="279"/>
      <c r="C12" s="282"/>
      <c r="D12" s="305"/>
      <c r="E12" s="274"/>
      <c r="F12" s="274"/>
      <c r="G12" s="37" t="s">
        <v>12</v>
      </c>
      <c r="H12" s="60"/>
      <c r="I12" s="66"/>
      <c r="J12" s="66"/>
      <c r="K12" s="154"/>
      <c r="L12" s="60">
        <v>625903419</v>
      </c>
      <c r="M12" s="60"/>
      <c r="N12" s="60"/>
      <c r="O12" s="60"/>
      <c r="P12" s="60"/>
      <c r="Q12" s="57"/>
      <c r="R12" s="57"/>
      <c r="S12" s="106"/>
      <c r="T12" s="122"/>
      <c r="U12" s="115"/>
      <c r="V12" s="115"/>
      <c r="W12" s="60"/>
      <c r="X12" s="60"/>
      <c r="Y12" s="60"/>
      <c r="Z12" s="60"/>
      <c r="AA12" s="60"/>
      <c r="AB12" s="60"/>
      <c r="AC12" s="60"/>
      <c r="AD12" s="60"/>
      <c r="AE12" s="60"/>
      <c r="AF12" s="101">
        <v>139387372</v>
      </c>
      <c r="AG12" s="101"/>
      <c r="AH12" s="121"/>
      <c r="AI12" s="154"/>
      <c r="AJ12" s="161"/>
      <c r="AK12" s="160"/>
      <c r="AL12" s="265"/>
      <c r="AM12" s="261"/>
      <c r="AN12" s="261"/>
      <c r="AO12" s="268"/>
      <c r="AP12" s="268"/>
    </row>
    <row r="13" spans="1:42" s="5" customFormat="1" ht="147.75" customHeight="1" x14ac:dyDescent="0.25">
      <c r="A13" s="276"/>
      <c r="B13" s="279"/>
      <c r="C13" s="282"/>
      <c r="D13" s="305"/>
      <c r="E13" s="274"/>
      <c r="F13" s="274"/>
      <c r="G13" s="37" t="s">
        <v>13</v>
      </c>
      <c r="H13" s="118">
        <f t="shared" ref="H13:AA13" si="0">+H9+H11</f>
        <v>0.3</v>
      </c>
      <c r="I13" s="118">
        <f t="shared" si="0"/>
        <v>0.04</v>
      </c>
      <c r="J13" s="118">
        <f t="shared" ref="J13:K14" si="1">+J9+J11</f>
        <v>0.04</v>
      </c>
      <c r="K13" s="168">
        <f t="shared" si="1"/>
        <v>0.04</v>
      </c>
      <c r="L13" s="51">
        <v>0.08</v>
      </c>
      <c r="M13" s="51">
        <f t="shared" si="0"/>
        <v>0</v>
      </c>
      <c r="N13" s="51">
        <f t="shared" si="0"/>
        <v>0</v>
      </c>
      <c r="O13" s="51">
        <f t="shared" si="0"/>
        <v>0</v>
      </c>
      <c r="P13" s="123">
        <f t="shared" si="0"/>
        <v>0</v>
      </c>
      <c r="Q13" s="51">
        <f t="shared" si="0"/>
        <v>0.1</v>
      </c>
      <c r="R13" s="51">
        <f t="shared" si="0"/>
        <v>0</v>
      </c>
      <c r="S13" s="51">
        <f t="shared" si="0"/>
        <v>0</v>
      </c>
      <c r="T13" s="114">
        <f t="shared" si="0"/>
        <v>0</v>
      </c>
      <c r="U13" s="124">
        <f t="shared" si="0"/>
        <v>0</v>
      </c>
      <c r="V13" s="51">
        <f t="shared" si="0"/>
        <v>0.06</v>
      </c>
      <c r="W13" s="51"/>
      <c r="X13" s="51"/>
      <c r="Y13" s="51"/>
      <c r="Z13" s="51"/>
      <c r="AA13" s="51">
        <f t="shared" si="0"/>
        <v>0.02</v>
      </c>
      <c r="AB13" s="51">
        <f t="shared" ref="AB13:AE13" si="2">+AB9+AB11</f>
        <v>0</v>
      </c>
      <c r="AC13" s="51">
        <f t="shared" si="2"/>
        <v>0</v>
      </c>
      <c r="AD13" s="51">
        <f t="shared" si="2"/>
        <v>0</v>
      </c>
      <c r="AE13" s="51">
        <f t="shared" si="2"/>
        <v>0</v>
      </c>
      <c r="AF13" s="51">
        <v>0.02</v>
      </c>
      <c r="AG13" s="51"/>
      <c r="AH13" s="168"/>
      <c r="AI13" s="168"/>
      <c r="AJ13" s="157"/>
      <c r="AK13" s="158"/>
      <c r="AL13" s="265"/>
      <c r="AM13" s="261"/>
      <c r="AN13" s="261"/>
      <c r="AO13" s="268"/>
      <c r="AP13" s="268"/>
    </row>
    <row r="14" spans="1:42" s="5" customFormat="1" ht="93" customHeight="1" thickBot="1" x14ac:dyDescent="0.3">
      <c r="A14" s="277"/>
      <c r="B14" s="280"/>
      <c r="C14" s="283"/>
      <c r="D14" s="305"/>
      <c r="E14" s="274"/>
      <c r="F14" s="274"/>
      <c r="G14" s="38" t="s">
        <v>14</v>
      </c>
      <c r="H14" s="61">
        <f>+H10+H12</f>
        <v>6093657121</v>
      </c>
      <c r="I14" s="99">
        <f>+I10+I12</f>
        <v>1215000000</v>
      </c>
      <c r="J14" s="99">
        <f>+J10+J12</f>
        <v>1017857121</v>
      </c>
      <c r="K14" s="164">
        <f t="shared" si="1"/>
        <v>971913980</v>
      </c>
      <c r="L14" s="182">
        <v>1951703419</v>
      </c>
      <c r="M14" s="99">
        <f t="shared" ref="M14:AA14" si="3">+M10+M12</f>
        <v>0</v>
      </c>
      <c r="N14" s="99">
        <f t="shared" si="3"/>
        <v>0</v>
      </c>
      <c r="O14" s="99">
        <f t="shared" si="3"/>
        <v>0</v>
      </c>
      <c r="P14" s="99">
        <f t="shared" si="3"/>
        <v>0</v>
      </c>
      <c r="Q14" s="99">
        <f t="shared" si="3"/>
        <v>1350000000</v>
      </c>
      <c r="R14" s="99">
        <f t="shared" si="3"/>
        <v>0</v>
      </c>
      <c r="S14" s="99">
        <f t="shared" si="3"/>
        <v>0</v>
      </c>
      <c r="T14" s="99">
        <f t="shared" si="3"/>
        <v>0</v>
      </c>
      <c r="U14" s="99">
        <f t="shared" si="3"/>
        <v>0</v>
      </c>
      <c r="V14" s="99">
        <f t="shared" si="3"/>
        <v>1200000000</v>
      </c>
      <c r="W14" s="99"/>
      <c r="X14" s="99"/>
      <c r="Y14" s="99"/>
      <c r="Z14" s="99"/>
      <c r="AA14" s="99">
        <f t="shared" si="3"/>
        <v>1200000000</v>
      </c>
      <c r="AB14" s="99">
        <f t="shared" ref="AB14:AE14" si="4">+AB10+AB12</f>
        <v>0</v>
      </c>
      <c r="AC14" s="99">
        <f t="shared" si="4"/>
        <v>0</v>
      </c>
      <c r="AD14" s="99">
        <f t="shared" si="4"/>
        <v>0</v>
      </c>
      <c r="AE14" s="99">
        <f t="shared" si="4"/>
        <v>0</v>
      </c>
      <c r="AF14" s="99">
        <v>530425872</v>
      </c>
      <c r="AG14" s="99"/>
      <c r="AH14" s="164"/>
      <c r="AI14" s="164"/>
      <c r="AJ14" s="162"/>
      <c r="AK14" s="163"/>
      <c r="AL14" s="266"/>
      <c r="AM14" s="261"/>
      <c r="AN14" s="261"/>
      <c r="AO14" s="269"/>
      <c r="AP14" s="269"/>
    </row>
    <row r="15" spans="1:42" s="5" customFormat="1" ht="53.45" customHeight="1" x14ac:dyDescent="0.25">
      <c r="A15" s="275" t="s">
        <v>123</v>
      </c>
      <c r="B15" s="284">
        <v>2</v>
      </c>
      <c r="C15" s="290" t="s">
        <v>135</v>
      </c>
      <c r="D15" s="305" t="s">
        <v>119</v>
      </c>
      <c r="E15" s="274"/>
      <c r="F15" s="274"/>
      <c r="G15" s="39" t="s">
        <v>9</v>
      </c>
      <c r="H15" s="118">
        <v>0.5</v>
      </c>
      <c r="I15" s="170">
        <v>0.09</v>
      </c>
      <c r="J15" s="170">
        <v>0.09</v>
      </c>
      <c r="K15" s="118">
        <v>0.09</v>
      </c>
      <c r="L15" s="118">
        <v>0.14000000000000001</v>
      </c>
      <c r="M15" s="118">
        <f t="shared" ref="M15:U15" si="5">+M11+M13</f>
        <v>0</v>
      </c>
      <c r="N15" s="118">
        <f t="shared" si="5"/>
        <v>0</v>
      </c>
      <c r="O15" s="118">
        <f t="shared" si="5"/>
        <v>0</v>
      </c>
      <c r="P15" s="130">
        <f t="shared" si="5"/>
        <v>0</v>
      </c>
      <c r="Q15" s="118">
        <v>0.28000000000000003</v>
      </c>
      <c r="R15" s="118">
        <f t="shared" si="5"/>
        <v>0</v>
      </c>
      <c r="S15" s="118">
        <f t="shared" si="5"/>
        <v>0</v>
      </c>
      <c r="T15" s="131">
        <f t="shared" si="5"/>
        <v>0</v>
      </c>
      <c r="U15" s="132">
        <f t="shared" si="5"/>
        <v>0</v>
      </c>
      <c r="V15" s="118">
        <v>0.42</v>
      </c>
      <c r="W15" s="118"/>
      <c r="X15" s="118"/>
      <c r="Y15" s="118"/>
      <c r="Z15" s="118"/>
      <c r="AA15" s="118">
        <v>0.5</v>
      </c>
      <c r="AB15" s="118"/>
      <c r="AC15" s="118"/>
      <c r="AD15" s="118"/>
      <c r="AE15" s="118"/>
      <c r="AF15" s="118">
        <v>4.2000000000000003E-2</v>
      </c>
      <c r="AG15" s="118"/>
      <c r="AH15" s="170"/>
      <c r="AI15" s="118"/>
      <c r="AJ15" s="155">
        <f>AF15/L15</f>
        <v>0.3</v>
      </c>
      <c r="AK15" s="156">
        <f>(AF15+K15)/H15</f>
        <v>0.26400000000000001</v>
      </c>
      <c r="AL15" s="264" t="s">
        <v>158</v>
      </c>
      <c r="AM15" s="261" t="s">
        <v>109</v>
      </c>
      <c r="AN15" s="261" t="s">
        <v>109</v>
      </c>
      <c r="AO15" s="267" t="s">
        <v>162</v>
      </c>
      <c r="AP15" s="270" t="s">
        <v>163</v>
      </c>
    </row>
    <row r="16" spans="1:42" s="5" customFormat="1" ht="53.45" customHeight="1" x14ac:dyDescent="0.25">
      <c r="A16" s="276"/>
      <c r="B16" s="285"/>
      <c r="C16" s="282"/>
      <c r="D16" s="305"/>
      <c r="E16" s="274"/>
      <c r="F16" s="274"/>
      <c r="G16" s="37" t="s">
        <v>10</v>
      </c>
      <c r="H16" s="57">
        <f>+L16+Q16+V16+AA16+J16</f>
        <v>5348481573</v>
      </c>
      <c r="I16" s="58">
        <v>1499125475</v>
      </c>
      <c r="J16" s="58">
        <v>1444010457</v>
      </c>
      <c r="K16" s="119">
        <v>1435292010</v>
      </c>
      <c r="L16" s="128">
        <v>386092000</v>
      </c>
      <c r="M16" s="57"/>
      <c r="N16" s="57"/>
      <c r="O16" s="57"/>
      <c r="P16" s="57"/>
      <c r="Q16" s="57">
        <f>2025000000-68873628</f>
        <v>1956126372</v>
      </c>
      <c r="R16" s="57"/>
      <c r="S16" s="105"/>
      <c r="T16" s="108"/>
      <c r="U16" s="115"/>
      <c r="V16" s="115">
        <f>1390000000-68873628</f>
        <v>1321126372</v>
      </c>
      <c r="W16" s="57"/>
      <c r="X16" s="57"/>
      <c r="Y16" s="57"/>
      <c r="Z16" s="57"/>
      <c r="AA16" s="57">
        <f>310000000-68873628</f>
        <v>241126372</v>
      </c>
      <c r="AB16" s="57"/>
      <c r="AC16" s="57"/>
      <c r="AD16" s="57"/>
      <c r="AE16" s="57"/>
      <c r="AF16" s="125">
        <v>162320000</v>
      </c>
      <c r="AG16" s="125"/>
      <c r="AH16" s="126"/>
      <c r="AI16" s="119"/>
      <c r="AJ16" s="157">
        <f>AF16/L16</f>
        <v>0.4204179314774717</v>
      </c>
      <c r="AK16" s="158">
        <f>(AF16+K16)/H16</f>
        <v>0.29870384485664192</v>
      </c>
      <c r="AL16" s="265"/>
      <c r="AM16" s="261"/>
      <c r="AN16" s="261"/>
      <c r="AO16" s="268"/>
      <c r="AP16" s="268"/>
    </row>
    <row r="17" spans="1:42" s="5" customFormat="1" ht="33" customHeight="1" x14ac:dyDescent="0.25">
      <c r="A17" s="276"/>
      <c r="B17" s="285"/>
      <c r="C17" s="282"/>
      <c r="D17" s="305"/>
      <c r="E17" s="274"/>
      <c r="F17" s="274"/>
      <c r="G17" s="37" t="s">
        <v>11</v>
      </c>
      <c r="H17" s="60"/>
      <c r="I17" s="66"/>
      <c r="J17" s="66"/>
      <c r="K17" s="121"/>
      <c r="L17" s="60">
        <v>0</v>
      </c>
      <c r="M17" s="60"/>
      <c r="N17" s="60"/>
      <c r="O17" s="60"/>
      <c r="P17" s="60"/>
      <c r="Q17" s="60"/>
      <c r="R17" s="60"/>
      <c r="S17" s="60"/>
      <c r="T17" s="109"/>
      <c r="U17" s="120"/>
      <c r="V17" s="60"/>
      <c r="W17" s="60"/>
      <c r="X17" s="60"/>
      <c r="Y17" s="60"/>
      <c r="Z17" s="60"/>
      <c r="AA17" s="60"/>
      <c r="AB17" s="60"/>
      <c r="AC17" s="60"/>
      <c r="AD17" s="60"/>
      <c r="AE17" s="60"/>
      <c r="AF17" s="121"/>
      <c r="AG17" s="121"/>
      <c r="AH17" s="121"/>
      <c r="AI17" s="121"/>
      <c r="AJ17" s="159"/>
      <c r="AK17" s="160"/>
      <c r="AL17" s="265"/>
      <c r="AM17" s="261"/>
      <c r="AN17" s="261"/>
      <c r="AO17" s="268"/>
      <c r="AP17" s="268"/>
    </row>
    <row r="18" spans="1:42" s="5" customFormat="1" ht="31.5" customHeight="1" x14ac:dyDescent="0.25">
      <c r="A18" s="276"/>
      <c r="B18" s="285"/>
      <c r="C18" s="282"/>
      <c r="D18" s="305"/>
      <c r="E18" s="274"/>
      <c r="F18" s="274"/>
      <c r="G18" s="37" t="s">
        <v>12</v>
      </c>
      <c r="H18" s="67"/>
      <c r="I18" s="66"/>
      <c r="J18" s="66"/>
      <c r="K18" s="119"/>
      <c r="L18" s="67">
        <v>1343085300</v>
      </c>
      <c r="M18" s="67"/>
      <c r="N18" s="67"/>
      <c r="O18" s="67"/>
      <c r="P18" s="67"/>
      <c r="Q18" s="68"/>
      <c r="R18" s="68"/>
      <c r="S18" s="107"/>
      <c r="T18" s="60"/>
      <c r="U18" s="115"/>
      <c r="V18" s="115"/>
      <c r="W18" s="60"/>
      <c r="X18" s="60"/>
      <c r="Y18" s="60"/>
      <c r="Z18" s="60"/>
      <c r="AA18" s="60"/>
      <c r="AB18" s="60"/>
      <c r="AC18" s="60"/>
      <c r="AD18" s="60"/>
      <c r="AE18" s="60"/>
      <c r="AF18" s="125">
        <v>37290635</v>
      </c>
      <c r="AG18" s="125"/>
      <c r="AH18" s="119"/>
      <c r="AI18" s="119"/>
      <c r="AJ18" s="161"/>
      <c r="AK18" s="160"/>
      <c r="AL18" s="265"/>
      <c r="AM18" s="261"/>
      <c r="AN18" s="261"/>
      <c r="AO18" s="268"/>
      <c r="AP18" s="268"/>
    </row>
    <row r="19" spans="1:42" s="5" customFormat="1" ht="53.45" customHeight="1" x14ac:dyDescent="0.25">
      <c r="A19" s="276"/>
      <c r="B19" s="285"/>
      <c r="C19" s="282"/>
      <c r="D19" s="305"/>
      <c r="E19" s="274"/>
      <c r="F19" s="274"/>
      <c r="G19" s="37" t="s">
        <v>13</v>
      </c>
      <c r="H19" s="118">
        <f t="shared" ref="H19:AA19" si="6">+H15+H17</f>
        <v>0.5</v>
      </c>
      <c r="I19" s="118">
        <f t="shared" si="6"/>
        <v>0.09</v>
      </c>
      <c r="J19" s="118">
        <f t="shared" ref="J19:K20" si="7">+J15+J17</f>
        <v>0.09</v>
      </c>
      <c r="K19" s="168">
        <f t="shared" si="7"/>
        <v>0.09</v>
      </c>
      <c r="L19" s="51">
        <v>0.14000000000000001</v>
      </c>
      <c r="M19" s="51">
        <f t="shared" si="6"/>
        <v>0</v>
      </c>
      <c r="N19" s="51">
        <f t="shared" si="6"/>
        <v>0</v>
      </c>
      <c r="O19" s="51">
        <f t="shared" si="6"/>
        <v>0</v>
      </c>
      <c r="P19" s="123">
        <f t="shared" si="6"/>
        <v>0</v>
      </c>
      <c r="Q19" s="51">
        <f t="shared" si="6"/>
        <v>0.28000000000000003</v>
      </c>
      <c r="R19" s="51">
        <f t="shared" si="6"/>
        <v>0</v>
      </c>
      <c r="S19" s="51">
        <f t="shared" si="6"/>
        <v>0</v>
      </c>
      <c r="T19" s="114">
        <f t="shared" si="6"/>
        <v>0</v>
      </c>
      <c r="U19" s="124">
        <f t="shared" si="6"/>
        <v>0</v>
      </c>
      <c r="V19" s="51">
        <f t="shared" si="6"/>
        <v>0.42</v>
      </c>
      <c r="W19" s="51"/>
      <c r="X19" s="51"/>
      <c r="Y19" s="51"/>
      <c r="Z19" s="51"/>
      <c r="AA19" s="51">
        <f t="shared" si="6"/>
        <v>0.5</v>
      </c>
      <c r="AB19" s="51">
        <f t="shared" ref="AB19:AE19" si="8">+AB15+AB17</f>
        <v>0</v>
      </c>
      <c r="AC19" s="51">
        <f t="shared" si="8"/>
        <v>0</v>
      </c>
      <c r="AD19" s="51">
        <f t="shared" si="8"/>
        <v>0</v>
      </c>
      <c r="AE19" s="51">
        <f t="shared" si="8"/>
        <v>0</v>
      </c>
      <c r="AF19" s="51">
        <v>4.2000000000000003E-2</v>
      </c>
      <c r="AG19" s="51"/>
      <c r="AH19" s="168"/>
      <c r="AI19" s="168"/>
      <c r="AJ19" s="157"/>
      <c r="AK19" s="158"/>
      <c r="AL19" s="265"/>
      <c r="AM19" s="261"/>
      <c r="AN19" s="261"/>
      <c r="AO19" s="268"/>
      <c r="AP19" s="268"/>
    </row>
    <row r="20" spans="1:42" s="5" customFormat="1" ht="53.45" customHeight="1" thickBot="1" x14ac:dyDescent="0.3">
      <c r="A20" s="276"/>
      <c r="B20" s="286"/>
      <c r="C20" s="291"/>
      <c r="D20" s="305"/>
      <c r="E20" s="274"/>
      <c r="F20" s="274"/>
      <c r="G20" s="38" t="s">
        <v>14</v>
      </c>
      <c r="H20" s="61">
        <f>+H16+H18</f>
        <v>5348481573</v>
      </c>
      <c r="I20" s="99">
        <f>+I16+I18</f>
        <v>1499125475</v>
      </c>
      <c r="J20" s="99">
        <f>+J16+J18</f>
        <v>1444010457</v>
      </c>
      <c r="K20" s="99">
        <f t="shared" si="7"/>
        <v>1435292010</v>
      </c>
      <c r="L20" s="182">
        <v>1729177300</v>
      </c>
      <c r="M20" s="99">
        <f t="shared" ref="M20:AA20" si="9">+M16+M18</f>
        <v>0</v>
      </c>
      <c r="N20" s="99">
        <f t="shared" si="9"/>
        <v>0</v>
      </c>
      <c r="O20" s="99">
        <f t="shared" si="9"/>
        <v>0</v>
      </c>
      <c r="P20" s="99">
        <f t="shared" si="9"/>
        <v>0</v>
      </c>
      <c r="Q20" s="99">
        <f t="shared" si="9"/>
        <v>1956126372</v>
      </c>
      <c r="R20" s="99">
        <f t="shared" si="9"/>
        <v>0</v>
      </c>
      <c r="S20" s="99">
        <f t="shared" si="9"/>
        <v>0</v>
      </c>
      <c r="T20" s="99">
        <f t="shared" si="9"/>
        <v>0</v>
      </c>
      <c r="U20" s="99">
        <f t="shared" si="9"/>
        <v>0</v>
      </c>
      <c r="V20" s="99">
        <f t="shared" si="9"/>
        <v>1321126372</v>
      </c>
      <c r="W20" s="99"/>
      <c r="X20" s="99"/>
      <c r="Y20" s="99"/>
      <c r="Z20" s="99"/>
      <c r="AA20" s="99">
        <f t="shared" si="9"/>
        <v>241126372</v>
      </c>
      <c r="AB20" s="99">
        <f t="shared" ref="AB20:AE20" si="10">+AB16+AB18</f>
        <v>0</v>
      </c>
      <c r="AC20" s="99">
        <f t="shared" si="10"/>
        <v>0</v>
      </c>
      <c r="AD20" s="99">
        <f t="shared" si="10"/>
        <v>0</v>
      </c>
      <c r="AE20" s="99">
        <f t="shared" si="10"/>
        <v>0</v>
      </c>
      <c r="AF20" s="99">
        <v>199610635</v>
      </c>
      <c r="AG20" s="99"/>
      <c r="AH20" s="99"/>
      <c r="AI20" s="99"/>
      <c r="AJ20" s="162"/>
      <c r="AK20" s="163"/>
      <c r="AL20" s="266"/>
      <c r="AM20" s="261"/>
      <c r="AN20" s="261"/>
      <c r="AO20" s="269"/>
      <c r="AP20" s="269"/>
    </row>
    <row r="21" spans="1:42" s="5" customFormat="1" ht="25.15" customHeight="1" x14ac:dyDescent="0.25">
      <c r="A21" s="276"/>
      <c r="B21" s="284">
        <v>4</v>
      </c>
      <c r="C21" s="290" t="s">
        <v>141</v>
      </c>
      <c r="D21" s="274" t="s">
        <v>119</v>
      </c>
      <c r="E21" s="274"/>
      <c r="F21" s="274"/>
      <c r="G21" s="39" t="s">
        <v>9</v>
      </c>
      <c r="H21" s="118">
        <f>+I21+L21+Q21+V21+AA21</f>
        <v>1.0000000000000002</v>
      </c>
      <c r="I21" s="118">
        <v>0</v>
      </c>
      <c r="J21" s="118">
        <v>0</v>
      </c>
      <c r="K21" s="100">
        <v>0</v>
      </c>
      <c r="L21" s="118">
        <v>0.32</v>
      </c>
      <c r="M21" s="118">
        <f t="shared" ref="M21:P22" si="11">+M11+M13</f>
        <v>0</v>
      </c>
      <c r="N21" s="118">
        <f t="shared" si="11"/>
        <v>0</v>
      </c>
      <c r="O21" s="118">
        <f t="shared" si="11"/>
        <v>0</v>
      </c>
      <c r="P21" s="130">
        <f t="shared" si="11"/>
        <v>0</v>
      </c>
      <c r="Q21" s="118">
        <v>0.28000000000000003</v>
      </c>
      <c r="R21" s="118">
        <f t="shared" ref="R21:U22" si="12">+R11+R13</f>
        <v>0</v>
      </c>
      <c r="S21" s="118">
        <f t="shared" si="12"/>
        <v>0</v>
      </c>
      <c r="T21" s="131">
        <f t="shared" si="12"/>
        <v>0</v>
      </c>
      <c r="U21" s="132">
        <f t="shared" si="12"/>
        <v>0</v>
      </c>
      <c r="V21" s="118">
        <v>0.3</v>
      </c>
      <c r="W21" s="118"/>
      <c r="X21" s="118"/>
      <c r="Y21" s="118"/>
      <c r="Z21" s="118"/>
      <c r="AA21" s="118">
        <v>0.1</v>
      </c>
      <c r="AB21" s="62"/>
      <c r="AC21" s="62"/>
      <c r="AD21" s="62"/>
      <c r="AE21" s="62"/>
      <c r="AF21" s="206">
        <v>5.6000000000000001E-2</v>
      </c>
      <c r="AG21" s="133"/>
      <c r="AH21" s="100"/>
      <c r="AI21" s="100"/>
      <c r="AJ21" s="171">
        <f>AF21/L21</f>
        <v>0.17499999999999999</v>
      </c>
      <c r="AK21" s="172">
        <f>(AF21+K21)/H21</f>
        <v>5.5999999999999987E-2</v>
      </c>
      <c r="AL21" s="264" t="s">
        <v>154</v>
      </c>
      <c r="AM21" s="261" t="s">
        <v>109</v>
      </c>
      <c r="AN21" s="261" t="s">
        <v>109</v>
      </c>
      <c r="AO21" s="267" t="s">
        <v>164</v>
      </c>
      <c r="AP21" s="270" t="s">
        <v>156</v>
      </c>
    </row>
    <row r="22" spans="1:42" s="5" customFormat="1" ht="25.15" customHeight="1" x14ac:dyDescent="0.25">
      <c r="A22" s="276"/>
      <c r="B22" s="285"/>
      <c r="C22" s="282"/>
      <c r="D22" s="274"/>
      <c r="E22" s="274"/>
      <c r="F22" s="274"/>
      <c r="G22" s="37" t="s">
        <v>10</v>
      </c>
      <c r="H22" s="57">
        <f>+L22+Q22+V22+AA22+J22</f>
        <v>758275884</v>
      </c>
      <c r="I22" s="58">
        <v>0</v>
      </c>
      <c r="J22" s="58">
        <v>0</v>
      </c>
      <c r="K22" s="69">
        <v>0</v>
      </c>
      <c r="L22" s="149">
        <v>551655000</v>
      </c>
      <c r="M22" s="58">
        <f t="shared" si="11"/>
        <v>0</v>
      </c>
      <c r="N22" s="58">
        <f t="shared" si="11"/>
        <v>0</v>
      </c>
      <c r="O22" s="58">
        <f t="shared" si="11"/>
        <v>0</v>
      </c>
      <c r="P22" s="58">
        <f t="shared" si="11"/>
        <v>0</v>
      </c>
      <c r="Q22" s="58">
        <v>68873628</v>
      </c>
      <c r="R22" s="58">
        <f t="shared" si="12"/>
        <v>0</v>
      </c>
      <c r="S22" s="58">
        <f t="shared" si="12"/>
        <v>0</v>
      </c>
      <c r="T22" s="58">
        <f t="shared" si="12"/>
        <v>0</v>
      </c>
      <c r="U22" s="58">
        <f t="shared" si="12"/>
        <v>0</v>
      </c>
      <c r="V22" s="58">
        <v>68873628</v>
      </c>
      <c r="W22" s="58"/>
      <c r="X22" s="58"/>
      <c r="Y22" s="58"/>
      <c r="Z22" s="58"/>
      <c r="AA22" s="58">
        <v>68873628</v>
      </c>
      <c r="AB22" s="57"/>
      <c r="AC22" s="57"/>
      <c r="AD22" s="57"/>
      <c r="AE22" s="57"/>
      <c r="AF22" s="125">
        <v>51622733</v>
      </c>
      <c r="AG22" s="125"/>
      <c r="AH22" s="69"/>
      <c r="AI22" s="69"/>
      <c r="AJ22" s="173">
        <f>AF22/L22</f>
        <v>9.3577930046858993E-2</v>
      </c>
      <c r="AK22" s="174">
        <f>(AF22+K22)/H22</f>
        <v>6.8079091118767532E-2</v>
      </c>
      <c r="AL22" s="265"/>
      <c r="AM22" s="261"/>
      <c r="AN22" s="261"/>
      <c r="AO22" s="268"/>
      <c r="AP22" s="268"/>
    </row>
    <row r="23" spans="1:42" s="5" customFormat="1" ht="25.15" customHeight="1" x14ac:dyDescent="0.25">
      <c r="A23" s="276"/>
      <c r="B23" s="285"/>
      <c r="C23" s="282"/>
      <c r="D23" s="274"/>
      <c r="E23" s="274"/>
      <c r="F23" s="274"/>
      <c r="G23" s="37" t="s">
        <v>11</v>
      </c>
      <c r="H23" s="60"/>
      <c r="I23" s="66"/>
      <c r="J23" s="66"/>
      <c r="K23" s="70"/>
      <c r="L23" s="134">
        <v>0</v>
      </c>
      <c r="M23" s="134"/>
      <c r="N23" s="134"/>
      <c r="O23" s="134"/>
      <c r="P23" s="134"/>
      <c r="Q23" s="65"/>
      <c r="R23" s="65"/>
      <c r="S23" s="65"/>
      <c r="T23" s="111"/>
      <c r="U23" s="135"/>
      <c r="V23" s="65"/>
      <c r="W23" s="65"/>
      <c r="X23" s="65"/>
      <c r="Y23" s="65"/>
      <c r="Z23" s="65"/>
      <c r="AA23" s="65"/>
      <c r="AB23" s="64"/>
      <c r="AC23" s="64"/>
      <c r="AD23" s="64"/>
      <c r="AE23" s="64"/>
      <c r="AF23" s="121"/>
      <c r="AG23" s="121"/>
      <c r="AH23" s="70"/>
      <c r="AI23" s="70"/>
      <c r="AJ23" s="175"/>
      <c r="AK23" s="176"/>
      <c r="AL23" s="265"/>
      <c r="AM23" s="261"/>
      <c r="AN23" s="261"/>
      <c r="AO23" s="268"/>
      <c r="AP23" s="268"/>
    </row>
    <row r="24" spans="1:42" s="5" customFormat="1" ht="79.5" customHeight="1" x14ac:dyDescent="0.25">
      <c r="A24" s="276"/>
      <c r="B24" s="285"/>
      <c r="C24" s="282"/>
      <c r="D24" s="274"/>
      <c r="E24" s="274"/>
      <c r="F24" s="274"/>
      <c r="G24" s="37" t="s">
        <v>12</v>
      </c>
      <c r="H24" s="60"/>
      <c r="I24" s="66"/>
      <c r="J24" s="66"/>
      <c r="K24" s="69"/>
      <c r="L24" s="106">
        <v>0</v>
      </c>
      <c r="M24" s="63"/>
      <c r="N24" s="63"/>
      <c r="O24" s="63"/>
      <c r="P24" s="63"/>
      <c r="Q24" s="64"/>
      <c r="R24" s="64"/>
      <c r="S24" s="64"/>
      <c r="T24" s="110"/>
      <c r="U24" s="113"/>
      <c r="V24" s="57"/>
      <c r="W24" s="64"/>
      <c r="X24" s="64"/>
      <c r="Y24" s="64"/>
      <c r="Z24" s="64"/>
      <c r="AA24" s="64"/>
      <c r="AB24" s="64"/>
      <c r="AC24" s="64"/>
      <c r="AD24" s="64"/>
      <c r="AE24" s="64"/>
      <c r="AF24" s="121"/>
      <c r="AG24" s="121"/>
      <c r="AH24" s="69"/>
      <c r="AI24" s="69"/>
      <c r="AJ24" s="177"/>
      <c r="AK24" s="176"/>
      <c r="AL24" s="265"/>
      <c r="AM24" s="261"/>
      <c r="AN24" s="261"/>
      <c r="AO24" s="268"/>
      <c r="AP24" s="268"/>
    </row>
    <row r="25" spans="1:42" s="5" customFormat="1" ht="57.75" customHeight="1" x14ac:dyDescent="0.25">
      <c r="A25" s="276"/>
      <c r="B25" s="285"/>
      <c r="C25" s="282"/>
      <c r="D25" s="274"/>
      <c r="E25" s="274"/>
      <c r="F25" s="274"/>
      <c r="G25" s="37" t="s">
        <v>13</v>
      </c>
      <c r="H25" s="118">
        <f t="shared" ref="H25:AA25" si="13">+H21+H23</f>
        <v>1.0000000000000002</v>
      </c>
      <c r="I25" s="118">
        <f t="shared" si="13"/>
        <v>0</v>
      </c>
      <c r="J25" s="118">
        <f t="shared" ref="J25:K26" si="14">+J21+J23</f>
        <v>0</v>
      </c>
      <c r="K25" s="51">
        <f t="shared" si="14"/>
        <v>0</v>
      </c>
      <c r="L25" s="51">
        <v>0.32</v>
      </c>
      <c r="M25" s="51">
        <f t="shared" si="13"/>
        <v>0</v>
      </c>
      <c r="N25" s="51">
        <f t="shared" si="13"/>
        <v>0</v>
      </c>
      <c r="O25" s="51">
        <f t="shared" si="13"/>
        <v>0</v>
      </c>
      <c r="P25" s="123">
        <f t="shared" si="13"/>
        <v>0</v>
      </c>
      <c r="Q25" s="51">
        <f t="shared" si="13"/>
        <v>0.28000000000000003</v>
      </c>
      <c r="R25" s="51">
        <f t="shared" si="13"/>
        <v>0</v>
      </c>
      <c r="S25" s="51">
        <f t="shared" si="13"/>
        <v>0</v>
      </c>
      <c r="T25" s="114">
        <f t="shared" si="13"/>
        <v>0</v>
      </c>
      <c r="U25" s="124">
        <f t="shared" si="13"/>
        <v>0</v>
      </c>
      <c r="V25" s="51">
        <f t="shared" si="13"/>
        <v>0.3</v>
      </c>
      <c r="W25" s="51"/>
      <c r="X25" s="51"/>
      <c r="Y25" s="51"/>
      <c r="Z25" s="51"/>
      <c r="AA25" s="51">
        <f t="shared" si="13"/>
        <v>0.1</v>
      </c>
      <c r="AB25" s="51">
        <f t="shared" ref="AB25:AE25" si="15">+AB21+AB23</f>
        <v>0</v>
      </c>
      <c r="AC25" s="51">
        <f t="shared" si="15"/>
        <v>0</v>
      </c>
      <c r="AD25" s="51">
        <f t="shared" si="15"/>
        <v>0</v>
      </c>
      <c r="AE25" s="51">
        <f t="shared" si="15"/>
        <v>0</v>
      </c>
      <c r="AF25" s="51">
        <v>5.6000000000000001E-2</v>
      </c>
      <c r="AG25" s="51"/>
      <c r="AH25" s="51"/>
      <c r="AI25" s="51"/>
      <c r="AJ25" s="173"/>
      <c r="AK25" s="174"/>
      <c r="AL25" s="265"/>
      <c r="AM25" s="261"/>
      <c r="AN25" s="261"/>
      <c r="AO25" s="268"/>
      <c r="AP25" s="268"/>
    </row>
    <row r="26" spans="1:42" s="5" customFormat="1" ht="25.15" customHeight="1" thickBot="1" x14ac:dyDescent="0.3">
      <c r="A26" s="277"/>
      <c r="B26" s="286"/>
      <c r="C26" s="291"/>
      <c r="D26" s="274"/>
      <c r="E26" s="274"/>
      <c r="F26" s="274"/>
      <c r="G26" s="38" t="s">
        <v>14</v>
      </c>
      <c r="H26" s="61">
        <f>+H22+H24</f>
        <v>758275884</v>
      </c>
      <c r="I26" s="99">
        <f>+I22+I24</f>
        <v>0</v>
      </c>
      <c r="J26" s="99">
        <f>+J22+J24</f>
        <v>0</v>
      </c>
      <c r="K26" s="99">
        <f t="shared" si="14"/>
        <v>0</v>
      </c>
      <c r="L26" s="182">
        <v>551655000</v>
      </c>
      <c r="M26" s="99">
        <f t="shared" ref="M26:AA26" si="16">+M22+M24</f>
        <v>0</v>
      </c>
      <c r="N26" s="99">
        <f t="shared" si="16"/>
        <v>0</v>
      </c>
      <c r="O26" s="99">
        <f t="shared" si="16"/>
        <v>0</v>
      </c>
      <c r="P26" s="99">
        <f t="shared" si="16"/>
        <v>0</v>
      </c>
      <c r="Q26" s="99">
        <f t="shared" si="16"/>
        <v>68873628</v>
      </c>
      <c r="R26" s="99">
        <f t="shared" si="16"/>
        <v>0</v>
      </c>
      <c r="S26" s="99">
        <f t="shared" si="16"/>
        <v>0</v>
      </c>
      <c r="T26" s="99">
        <f t="shared" si="16"/>
        <v>0</v>
      </c>
      <c r="U26" s="99">
        <f t="shared" si="16"/>
        <v>0</v>
      </c>
      <c r="V26" s="99">
        <f t="shared" si="16"/>
        <v>68873628</v>
      </c>
      <c r="W26" s="99"/>
      <c r="X26" s="99"/>
      <c r="Y26" s="99"/>
      <c r="Z26" s="99"/>
      <c r="AA26" s="99">
        <f t="shared" si="16"/>
        <v>68873628</v>
      </c>
      <c r="AB26" s="99">
        <f t="shared" ref="AB26:AE26" si="17">+AB22+AB24</f>
        <v>0</v>
      </c>
      <c r="AC26" s="99">
        <f t="shared" si="17"/>
        <v>0</v>
      </c>
      <c r="AD26" s="99">
        <f t="shared" si="17"/>
        <v>0</v>
      </c>
      <c r="AE26" s="99">
        <f t="shared" si="17"/>
        <v>0</v>
      </c>
      <c r="AF26" s="99">
        <v>51622733</v>
      </c>
      <c r="AG26" s="99"/>
      <c r="AH26" s="99"/>
      <c r="AI26" s="99"/>
      <c r="AJ26" s="178"/>
      <c r="AK26" s="179"/>
      <c r="AL26" s="266"/>
      <c r="AM26" s="261"/>
      <c r="AN26" s="261"/>
      <c r="AO26" s="269"/>
      <c r="AP26" s="269"/>
    </row>
    <row r="27" spans="1:42" s="5" customFormat="1" ht="49.9" customHeight="1" x14ac:dyDescent="0.25">
      <c r="A27" s="276" t="s">
        <v>124</v>
      </c>
      <c r="B27" s="284">
        <v>3</v>
      </c>
      <c r="C27" s="287" t="s">
        <v>136</v>
      </c>
      <c r="D27" s="312" t="s">
        <v>119</v>
      </c>
      <c r="E27" s="274"/>
      <c r="F27" s="274"/>
      <c r="G27" s="39" t="s">
        <v>9</v>
      </c>
      <c r="H27" s="118">
        <v>0.3</v>
      </c>
      <c r="I27" s="118">
        <v>0.02</v>
      </c>
      <c r="J27" s="118">
        <v>0.02</v>
      </c>
      <c r="K27" s="167">
        <v>1.4E-2</v>
      </c>
      <c r="L27" s="118">
        <v>7.0000000000000007E-2</v>
      </c>
      <c r="M27" s="118">
        <f t="shared" ref="M27:P28" si="18">+M17+M19</f>
        <v>0</v>
      </c>
      <c r="N27" s="118">
        <f t="shared" si="18"/>
        <v>0</v>
      </c>
      <c r="O27" s="118">
        <f t="shared" si="18"/>
        <v>0</v>
      </c>
      <c r="P27" s="130">
        <f t="shared" si="18"/>
        <v>0</v>
      </c>
      <c r="Q27" s="118">
        <v>0.08</v>
      </c>
      <c r="R27" s="118">
        <f t="shared" ref="R27:U28" si="19">+R17+R19</f>
        <v>0</v>
      </c>
      <c r="S27" s="118">
        <f t="shared" si="19"/>
        <v>0</v>
      </c>
      <c r="T27" s="131">
        <f t="shared" si="19"/>
        <v>0</v>
      </c>
      <c r="U27" s="132">
        <f t="shared" si="19"/>
        <v>0</v>
      </c>
      <c r="V27" s="118">
        <v>0.08</v>
      </c>
      <c r="W27" s="118"/>
      <c r="X27" s="118"/>
      <c r="Y27" s="118"/>
      <c r="Z27" s="118"/>
      <c r="AA27" s="118">
        <v>0.05</v>
      </c>
      <c r="AB27" s="62"/>
      <c r="AC27" s="62"/>
      <c r="AD27" s="62"/>
      <c r="AE27" s="62"/>
      <c r="AF27" s="133">
        <v>1.7500000000000002E-2</v>
      </c>
      <c r="AG27" s="133"/>
      <c r="AH27" s="167"/>
      <c r="AI27" s="167"/>
      <c r="AJ27" s="155">
        <v>0.17499999999999999</v>
      </c>
      <c r="AK27" s="156">
        <v>5.5999999999999987E-2</v>
      </c>
      <c r="AL27" s="260" t="s">
        <v>159</v>
      </c>
      <c r="AM27" s="261" t="s">
        <v>109</v>
      </c>
      <c r="AN27" s="261" t="s">
        <v>109</v>
      </c>
      <c r="AO27" s="262" t="s">
        <v>165</v>
      </c>
      <c r="AP27" s="263" t="s">
        <v>166</v>
      </c>
    </row>
    <row r="28" spans="1:42" s="5" customFormat="1" ht="49.9" customHeight="1" x14ac:dyDescent="0.25">
      <c r="A28" s="276"/>
      <c r="B28" s="285"/>
      <c r="C28" s="288"/>
      <c r="D28" s="274"/>
      <c r="E28" s="274"/>
      <c r="F28" s="274"/>
      <c r="G28" s="37" t="s">
        <v>10</v>
      </c>
      <c r="H28" s="57">
        <f>+L28+Q28+V28+AA28+J28</f>
        <v>7954676097</v>
      </c>
      <c r="I28" s="149">
        <v>650000000</v>
      </c>
      <c r="J28" s="149">
        <v>1097041097</v>
      </c>
      <c r="K28" s="69">
        <v>531056664</v>
      </c>
      <c r="L28" s="149">
        <v>647635000</v>
      </c>
      <c r="M28" s="58">
        <f t="shared" si="18"/>
        <v>0</v>
      </c>
      <c r="N28" s="58">
        <f t="shared" si="18"/>
        <v>0</v>
      </c>
      <c r="O28" s="58">
        <f t="shared" si="18"/>
        <v>0</v>
      </c>
      <c r="P28" s="58">
        <f t="shared" si="18"/>
        <v>0</v>
      </c>
      <c r="Q28" s="58">
        <v>2160000000</v>
      </c>
      <c r="R28" s="58">
        <f t="shared" si="19"/>
        <v>0</v>
      </c>
      <c r="S28" s="58">
        <f t="shared" si="19"/>
        <v>0</v>
      </c>
      <c r="T28" s="58">
        <f t="shared" si="19"/>
        <v>0</v>
      </c>
      <c r="U28" s="58">
        <f t="shared" si="19"/>
        <v>0</v>
      </c>
      <c r="V28" s="58">
        <v>2160000000</v>
      </c>
      <c r="W28" s="58"/>
      <c r="X28" s="58"/>
      <c r="Y28" s="58"/>
      <c r="Z28" s="58"/>
      <c r="AA28" s="58">
        <v>1890000000</v>
      </c>
      <c r="AB28" s="57"/>
      <c r="AC28" s="57"/>
      <c r="AD28" s="57"/>
      <c r="AE28" s="57"/>
      <c r="AF28" s="125">
        <v>86121000</v>
      </c>
      <c r="AG28" s="125"/>
      <c r="AH28" s="69"/>
      <c r="AI28" s="69"/>
      <c r="AJ28" s="157">
        <v>9.3577930046858993E-2</v>
      </c>
      <c r="AK28" s="158">
        <v>6.8079091118767532E-2</v>
      </c>
      <c r="AL28" s="260"/>
      <c r="AM28" s="261"/>
      <c r="AN28" s="261"/>
      <c r="AO28" s="262"/>
      <c r="AP28" s="263"/>
    </row>
    <row r="29" spans="1:42" s="5" customFormat="1" ht="49.9" customHeight="1" x14ac:dyDescent="0.25">
      <c r="A29" s="276"/>
      <c r="B29" s="285"/>
      <c r="C29" s="288"/>
      <c r="D29" s="274"/>
      <c r="E29" s="274"/>
      <c r="F29" s="274"/>
      <c r="G29" s="37" t="s">
        <v>11</v>
      </c>
      <c r="H29" s="60"/>
      <c r="I29" s="66"/>
      <c r="J29" s="66"/>
      <c r="K29" s="70"/>
      <c r="L29" s="134"/>
      <c r="M29" s="134"/>
      <c r="N29" s="134"/>
      <c r="O29" s="134"/>
      <c r="P29" s="134"/>
      <c r="Q29" s="65"/>
      <c r="R29" s="65"/>
      <c r="S29" s="65"/>
      <c r="T29" s="111"/>
      <c r="U29" s="135"/>
      <c r="V29" s="65"/>
      <c r="W29" s="65"/>
      <c r="X29" s="65"/>
      <c r="Y29" s="65"/>
      <c r="Z29" s="65"/>
      <c r="AA29" s="65"/>
      <c r="AB29" s="64"/>
      <c r="AC29" s="64"/>
      <c r="AD29" s="64"/>
      <c r="AE29" s="64"/>
      <c r="AF29" s="121"/>
      <c r="AG29" s="121"/>
      <c r="AH29" s="70"/>
      <c r="AI29" s="70"/>
      <c r="AJ29" s="159"/>
      <c r="AK29" s="160"/>
      <c r="AL29" s="260"/>
      <c r="AM29" s="261"/>
      <c r="AN29" s="261"/>
      <c r="AO29" s="262"/>
      <c r="AP29" s="263"/>
    </row>
    <row r="30" spans="1:42" s="5" customFormat="1" ht="49.9" customHeight="1" x14ac:dyDescent="0.25">
      <c r="A30" s="276"/>
      <c r="B30" s="285"/>
      <c r="C30" s="288"/>
      <c r="D30" s="274"/>
      <c r="E30" s="274"/>
      <c r="F30" s="274"/>
      <c r="G30" s="37" t="s">
        <v>12</v>
      </c>
      <c r="H30" s="60"/>
      <c r="I30" s="66"/>
      <c r="J30" s="66"/>
      <c r="K30" s="69"/>
      <c r="L30" s="106">
        <v>463926449</v>
      </c>
      <c r="M30" s="63"/>
      <c r="N30" s="63"/>
      <c r="O30" s="63"/>
      <c r="P30" s="63"/>
      <c r="Q30" s="64"/>
      <c r="R30" s="64"/>
      <c r="S30" s="64"/>
      <c r="T30" s="110"/>
      <c r="U30" s="113"/>
      <c r="V30" s="57"/>
      <c r="W30" s="64"/>
      <c r="X30" s="64"/>
      <c r="Y30" s="64"/>
      <c r="Z30" s="64"/>
      <c r="AA30" s="64"/>
      <c r="AB30" s="64"/>
      <c r="AC30" s="64"/>
      <c r="AD30" s="64"/>
      <c r="AE30" s="64"/>
      <c r="AF30" s="121">
        <v>25758652</v>
      </c>
      <c r="AG30" s="121"/>
      <c r="AH30" s="69"/>
      <c r="AI30" s="69"/>
      <c r="AJ30" s="161"/>
      <c r="AK30" s="160"/>
      <c r="AL30" s="260"/>
      <c r="AM30" s="261"/>
      <c r="AN30" s="261"/>
      <c r="AO30" s="262"/>
      <c r="AP30" s="263"/>
    </row>
    <row r="31" spans="1:42" s="5" customFormat="1" ht="49.9" customHeight="1" x14ac:dyDescent="0.25">
      <c r="A31" s="276"/>
      <c r="B31" s="285"/>
      <c r="C31" s="288"/>
      <c r="D31" s="274"/>
      <c r="E31" s="274"/>
      <c r="F31" s="274"/>
      <c r="G31" s="37" t="s">
        <v>13</v>
      </c>
      <c r="H31" s="118">
        <f t="shared" ref="H31:V32" si="20">+H27+H29</f>
        <v>0.3</v>
      </c>
      <c r="I31" s="118">
        <f t="shared" si="20"/>
        <v>0.02</v>
      </c>
      <c r="J31" s="118">
        <f t="shared" ref="J31:K32" si="21">+J27+J29</f>
        <v>0.02</v>
      </c>
      <c r="K31" s="168">
        <f t="shared" si="21"/>
        <v>1.4E-2</v>
      </c>
      <c r="L31" s="51">
        <v>7.0000000000000007E-2</v>
      </c>
      <c r="M31" s="51">
        <f t="shared" si="20"/>
        <v>0</v>
      </c>
      <c r="N31" s="51">
        <f t="shared" si="20"/>
        <v>0</v>
      </c>
      <c r="O31" s="51">
        <f t="shared" si="20"/>
        <v>0</v>
      </c>
      <c r="P31" s="123">
        <f t="shared" si="20"/>
        <v>0</v>
      </c>
      <c r="Q31" s="51">
        <f t="shared" si="20"/>
        <v>0.08</v>
      </c>
      <c r="R31" s="51">
        <f t="shared" si="20"/>
        <v>0</v>
      </c>
      <c r="S31" s="51">
        <f t="shared" si="20"/>
        <v>0</v>
      </c>
      <c r="T31" s="114">
        <f t="shared" si="20"/>
        <v>0</v>
      </c>
      <c r="U31" s="124">
        <f t="shared" si="20"/>
        <v>0</v>
      </c>
      <c r="V31" s="51">
        <f t="shared" si="20"/>
        <v>0.08</v>
      </c>
      <c r="W31" s="51"/>
      <c r="X31" s="51"/>
      <c r="Y31" s="51"/>
      <c r="Z31" s="51"/>
      <c r="AA31" s="51">
        <f t="shared" ref="AA31:AA32" si="22">+AA27+AA29</f>
        <v>0.05</v>
      </c>
      <c r="AB31" s="51"/>
      <c r="AC31" s="51"/>
      <c r="AD31" s="51"/>
      <c r="AE31" s="51"/>
      <c r="AF31" s="51">
        <v>1.7500000000000002E-2</v>
      </c>
      <c r="AG31" s="51"/>
      <c r="AH31" s="168"/>
      <c r="AI31" s="168"/>
      <c r="AJ31" s="157"/>
      <c r="AK31" s="158"/>
      <c r="AL31" s="260"/>
      <c r="AM31" s="261"/>
      <c r="AN31" s="261"/>
      <c r="AO31" s="262"/>
      <c r="AP31" s="263"/>
    </row>
    <row r="32" spans="1:42" s="5" customFormat="1" ht="49.9" customHeight="1" thickBot="1" x14ac:dyDescent="0.3">
      <c r="A32" s="276"/>
      <c r="B32" s="286"/>
      <c r="C32" s="289"/>
      <c r="D32" s="304"/>
      <c r="E32" s="304"/>
      <c r="F32" s="304"/>
      <c r="G32" s="38" t="s">
        <v>14</v>
      </c>
      <c r="H32" s="61">
        <f>+H28+H30</f>
        <v>7954676097</v>
      </c>
      <c r="I32" s="99">
        <f>+I28+I30</f>
        <v>650000000</v>
      </c>
      <c r="J32" s="99">
        <f>+J28+J30</f>
        <v>1097041097</v>
      </c>
      <c r="K32" s="99">
        <f t="shared" si="21"/>
        <v>531056664</v>
      </c>
      <c r="L32" s="182">
        <v>1111561449</v>
      </c>
      <c r="M32" s="99">
        <f t="shared" si="20"/>
        <v>0</v>
      </c>
      <c r="N32" s="99">
        <f t="shared" si="20"/>
        <v>0</v>
      </c>
      <c r="O32" s="99">
        <f t="shared" si="20"/>
        <v>0</v>
      </c>
      <c r="P32" s="99">
        <f t="shared" si="20"/>
        <v>0</v>
      </c>
      <c r="Q32" s="99">
        <f t="shared" si="20"/>
        <v>2160000000</v>
      </c>
      <c r="R32" s="99">
        <f t="shared" si="20"/>
        <v>0</v>
      </c>
      <c r="S32" s="99">
        <f t="shared" si="20"/>
        <v>0</v>
      </c>
      <c r="T32" s="99">
        <f t="shared" si="20"/>
        <v>0</v>
      </c>
      <c r="U32" s="99">
        <f t="shared" si="20"/>
        <v>0</v>
      </c>
      <c r="V32" s="99">
        <f t="shared" si="20"/>
        <v>2160000000</v>
      </c>
      <c r="W32" s="99"/>
      <c r="X32" s="99"/>
      <c r="Y32" s="99"/>
      <c r="Z32" s="99"/>
      <c r="AA32" s="99">
        <f t="shared" si="22"/>
        <v>1890000000</v>
      </c>
      <c r="AB32" s="99"/>
      <c r="AC32" s="99"/>
      <c r="AD32" s="99"/>
      <c r="AE32" s="99"/>
      <c r="AF32" s="99">
        <v>111879652</v>
      </c>
      <c r="AG32" s="99"/>
      <c r="AH32" s="99"/>
      <c r="AI32" s="99"/>
      <c r="AJ32" s="162"/>
      <c r="AK32" s="163"/>
      <c r="AL32" s="260"/>
      <c r="AM32" s="261"/>
      <c r="AN32" s="261"/>
      <c r="AO32" s="262"/>
      <c r="AP32" s="263"/>
    </row>
    <row r="33" spans="1:42" ht="25.15" customHeight="1" x14ac:dyDescent="0.25">
      <c r="A33" s="292" t="s">
        <v>15</v>
      </c>
      <c r="B33" s="293"/>
      <c r="C33" s="293"/>
      <c r="D33" s="294"/>
      <c r="E33" s="294"/>
      <c r="F33" s="295"/>
      <c r="G33" s="39" t="s">
        <v>10</v>
      </c>
      <c r="H33" s="27">
        <f>H10+H16+H28+H22</f>
        <v>20155090675</v>
      </c>
      <c r="I33" s="27">
        <f t="shared" ref="I33:K33" si="23">I10+I16+I28</f>
        <v>3364125475</v>
      </c>
      <c r="J33" s="27">
        <f t="shared" si="23"/>
        <v>3558908675</v>
      </c>
      <c r="K33" s="27">
        <f t="shared" si="23"/>
        <v>2938262654</v>
      </c>
      <c r="L33" s="27">
        <f>L10+L16+L28+L22</f>
        <v>2911182000</v>
      </c>
      <c r="M33" s="27"/>
      <c r="N33" s="27"/>
      <c r="O33" s="27"/>
      <c r="P33" s="27"/>
      <c r="Q33" s="27">
        <f t="shared" ref="Q33:AA33" si="24">Q10+Q16+Q28+Q22</f>
        <v>5535000000</v>
      </c>
      <c r="R33" s="27">
        <f t="shared" si="24"/>
        <v>0</v>
      </c>
      <c r="S33" s="27">
        <f t="shared" si="24"/>
        <v>0</v>
      </c>
      <c r="T33" s="27">
        <f t="shared" si="24"/>
        <v>0</v>
      </c>
      <c r="U33" s="27">
        <f t="shared" si="24"/>
        <v>0</v>
      </c>
      <c r="V33" s="27">
        <f t="shared" si="24"/>
        <v>4750000000</v>
      </c>
      <c r="W33" s="27"/>
      <c r="X33" s="27"/>
      <c r="Y33" s="27"/>
      <c r="Z33" s="27"/>
      <c r="AA33" s="27">
        <f t="shared" si="24"/>
        <v>3400000000</v>
      </c>
      <c r="AB33" s="27"/>
      <c r="AC33" s="27"/>
      <c r="AD33" s="27"/>
      <c r="AE33" s="27"/>
      <c r="AF33" s="27">
        <f t="shared" ref="AF33" si="25">AF10+AF16+AF28+AF22</f>
        <v>691102233</v>
      </c>
      <c r="AG33" s="27"/>
      <c r="AH33" s="27"/>
      <c r="AI33" s="27"/>
      <c r="AJ33" s="253"/>
      <c r="AK33" s="254"/>
      <c r="AL33" s="221"/>
      <c r="AM33" s="221"/>
      <c r="AN33" s="221"/>
      <c r="AO33" s="221"/>
      <c r="AP33" s="221"/>
    </row>
    <row r="34" spans="1:42" ht="25.15" customHeight="1" x14ac:dyDescent="0.25">
      <c r="A34" s="296"/>
      <c r="B34" s="294"/>
      <c r="C34" s="294"/>
      <c r="D34" s="294"/>
      <c r="E34" s="294"/>
      <c r="F34" s="295"/>
      <c r="G34" s="37" t="s">
        <v>12</v>
      </c>
      <c r="H34" s="27">
        <f>+H12+H18+H30</f>
        <v>0</v>
      </c>
      <c r="I34" s="27">
        <f t="shared" ref="I34:AA34" si="26">+I12+I18+I30</f>
        <v>0</v>
      </c>
      <c r="J34" s="27">
        <f t="shared" si="26"/>
        <v>0</v>
      </c>
      <c r="K34" s="27">
        <f t="shared" si="26"/>
        <v>0</v>
      </c>
      <c r="L34" s="27">
        <f t="shared" si="26"/>
        <v>2432915168</v>
      </c>
      <c r="M34" s="27"/>
      <c r="N34" s="27"/>
      <c r="O34" s="27"/>
      <c r="P34" s="27"/>
      <c r="Q34" s="27">
        <f t="shared" si="26"/>
        <v>0</v>
      </c>
      <c r="R34" s="27">
        <f t="shared" si="26"/>
        <v>0</v>
      </c>
      <c r="S34" s="27">
        <f t="shared" si="26"/>
        <v>0</v>
      </c>
      <c r="T34" s="27">
        <f t="shared" si="26"/>
        <v>0</v>
      </c>
      <c r="U34" s="27">
        <f t="shared" si="26"/>
        <v>0</v>
      </c>
      <c r="V34" s="27">
        <f t="shared" si="26"/>
        <v>0</v>
      </c>
      <c r="W34" s="27"/>
      <c r="X34" s="27"/>
      <c r="Y34" s="27"/>
      <c r="Z34" s="27"/>
      <c r="AA34" s="27">
        <f t="shared" si="26"/>
        <v>0</v>
      </c>
      <c r="AB34" s="27"/>
      <c r="AC34" s="27"/>
      <c r="AD34" s="27"/>
      <c r="AE34" s="27"/>
      <c r="AF34" s="27">
        <f t="shared" ref="AF34" si="27">+AF12+AF18+AF30</f>
        <v>202436659</v>
      </c>
      <c r="AG34" s="27"/>
      <c r="AH34" s="27"/>
      <c r="AI34" s="27"/>
      <c r="AJ34" s="255"/>
      <c r="AK34" s="256"/>
      <c r="AL34" s="221"/>
      <c r="AM34" s="221"/>
      <c r="AN34" s="221"/>
      <c r="AO34" s="221"/>
      <c r="AP34" s="221"/>
    </row>
    <row r="35" spans="1:42" ht="25.15" customHeight="1" thickBot="1" x14ac:dyDescent="0.3">
      <c r="A35" s="297"/>
      <c r="B35" s="298"/>
      <c r="C35" s="298"/>
      <c r="D35" s="298"/>
      <c r="E35" s="298"/>
      <c r="F35" s="299"/>
      <c r="G35" s="38" t="s">
        <v>15</v>
      </c>
      <c r="H35" s="40">
        <f t="shared" ref="H35" si="28">H33+H34</f>
        <v>20155090675</v>
      </c>
      <c r="I35" s="40">
        <f t="shared" ref="I35:J35" si="29">I33+I34</f>
        <v>3364125475</v>
      </c>
      <c r="J35" s="40">
        <f t="shared" si="29"/>
        <v>3558908675</v>
      </c>
      <c r="K35" s="40">
        <f t="shared" ref="K35:AA35" si="30">K33+K34</f>
        <v>2938262654</v>
      </c>
      <c r="L35" s="40">
        <f t="shared" si="30"/>
        <v>5344097168</v>
      </c>
      <c r="M35" s="40"/>
      <c r="N35" s="40"/>
      <c r="O35" s="40"/>
      <c r="P35" s="40"/>
      <c r="Q35" s="40">
        <f t="shared" si="30"/>
        <v>5535000000</v>
      </c>
      <c r="R35" s="40">
        <f t="shared" si="30"/>
        <v>0</v>
      </c>
      <c r="S35" s="40">
        <f t="shared" si="30"/>
        <v>0</v>
      </c>
      <c r="T35" s="40">
        <f t="shared" si="30"/>
        <v>0</v>
      </c>
      <c r="U35" s="40">
        <f t="shared" si="30"/>
        <v>0</v>
      </c>
      <c r="V35" s="40">
        <f t="shared" si="30"/>
        <v>4750000000</v>
      </c>
      <c r="W35" s="40"/>
      <c r="X35" s="40"/>
      <c r="Y35" s="40"/>
      <c r="Z35" s="40"/>
      <c r="AA35" s="40">
        <f t="shared" si="30"/>
        <v>3400000000</v>
      </c>
      <c r="AB35" s="40"/>
      <c r="AC35" s="40"/>
      <c r="AD35" s="40"/>
      <c r="AE35" s="40"/>
      <c r="AF35" s="40">
        <f t="shared" ref="AF35" si="31">AF33+AF34</f>
        <v>893538892</v>
      </c>
      <c r="AG35" s="40"/>
      <c r="AH35" s="40"/>
      <c r="AI35" s="40"/>
      <c r="AJ35" s="257"/>
      <c r="AK35" s="258"/>
      <c r="AL35" s="221"/>
      <c r="AM35" s="221"/>
      <c r="AN35" s="221"/>
      <c r="AO35" s="221"/>
      <c r="AP35" s="221"/>
    </row>
    <row r="36" spans="1:42" ht="71.25" customHeight="1" x14ac:dyDescent="0.25">
      <c r="A36" s="259" t="s">
        <v>32</v>
      </c>
      <c r="B36" s="259"/>
      <c r="C36" s="259"/>
      <c r="D36" s="259"/>
      <c r="E36" s="259"/>
      <c r="F36" s="259"/>
      <c r="G36" s="259"/>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row>
    <row r="38" spans="1:42" x14ac:dyDescent="0.25">
      <c r="S38" s="103"/>
      <c r="AF38" s="102"/>
    </row>
    <row r="42" spans="1:42" x14ac:dyDescent="0.25">
      <c r="R42" s="104"/>
    </row>
    <row r="45" spans="1:42" x14ac:dyDescent="0.25">
      <c r="V45" s="104"/>
    </row>
    <row r="56" spans="15:15" x14ac:dyDescent="0.25">
      <c r="O56" s="7">
        <v>81000</v>
      </c>
    </row>
    <row r="57" spans="15:15" x14ac:dyDescent="0.25">
      <c r="O57" s="7">
        <v>350000</v>
      </c>
    </row>
    <row r="58" spans="15:15" x14ac:dyDescent="0.25">
      <c r="O58" s="7">
        <v>100000</v>
      </c>
    </row>
    <row r="59" spans="15:15" x14ac:dyDescent="0.25">
      <c r="O59" s="7">
        <v>150000</v>
      </c>
    </row>
    <row r="60" spans="15:15" x14ac:dyDescent="0.25">
      <c r="O60" s="7">
        <v>400000</v>
      </c>
    </row>
    <row r="61" spans="15:15" x14ac:dyDescent="0.25">
      <c r="O61" s="7">
        <f>SUM(O56:O60)</f>
        <v>1081000</v>
      </c>
    </row>
  </sheetData>
  <mergeCells count="68">
    <mergeCell ref="AJ6:AJ8"/>
    <mergeCell ref="F1:AP1"/>
    <mergeCell ref="F2:AP2"/>
    <mergeCell ref="A1:E4"/>
    <mergeCell ref="Q7:U7"/>
    <mergeCell ref="F3:N3"/>
    <mergeCell ref="F4:N4"/>
    <mergeCell ref="F6:F8"/>
    <mergeCell ref="AF6:AI6"/>
    <mergeCell ref="E6:E8"/>
    <mergeCell ref="AA7:AE7"/>
    <mergeCell ref="AF7:AI7"/>
    <mergeCell ref="I7:K7"/>
    <mergeCell ref="L7:P7"/>
    <mergeCell ref="B27:B32"/>
    <mergeCell ref="C27:C32"/>
    <mergeCell ref="B21:B26"/>
    <mergeCell ref="C21:C26"/>
    <mergeCell ref="A33:F35"/>
    <mergeCell ref="F9:F32"/>
    <mergeCell ref="E9:E32"/>
    <mergeCell ref="D9:D14"/>
    <mergeCell ref="D15:D20"/>
    <mergeCell ref="D27:D32"/>
    <mergeCell ref="A27:A32"/>
    <mergeCell ref="A9:A14"/>
    <mergeCell ref="D21:D26"/>
    <mergeCell ref="A15:A26"/>
    <mergeCell ref="AL6:AL8"/>
    <mergeCell ref="AM6:AM8"/>
    <mergeCell ref="AN6:AN8"/>
    <mergeCell ref="B9:B14"/>
    <mergeCell ref="C9:C14"/>
    <mergeCell ref="B15:B20"/>
    <mergeCell ref="C15:C20"/>
    <mergeCell ref="A6:A8"/>
    <mergeCell ref="G6:G8"/>
    <mergeCell ref="H6:H8"/>
    <mergeCell ref="AK6:AK8"/>
    <mergeCell ref="B6:D7"/>
    <mergeCell ref="I6:AE6"/>
    <mergeCell ref="V7:Z7"/>
    <mergeCell ref="AL9:AL14"/>
    <mergeCell ref="AM9:AM14"/>
    <mergeCell ref="AN9:AN14"/>
    <mergeCell ref="AO9:AO14"/>
    <mergeCell ref="AP9:AP14"/>
    <mergeCell ref="AN15:AN20"/>
    <mergeCell ref="AO15:AO20"/>
    <mergeCell ref="AO6:AO8"/>
    <mergeCell ref="AP6:AP8"/>
    <mergeCell ref="AP15:AP20"/>
    <mergeCell ref="AJ33:AK35"/>
    <mergeCell ref="A36:AP36"/>
    <mergeCell ref="O3:AP3"/>
    <mergeCell ref="O4:AP4"/>
    <mergeCell ref="AL27:AL32"/>
    <mergeCell ref="AM27:AM32"/>
    <mergeCell ref="AN27:AN32"/>
    <mergeCell ref="AO27:AO32"/>
    <mergeCell ref="AP27:AP32"/>
    <mergeCell ref="AL21:AL26"/>
    <mergeCell ref="AM21:AM26"/>
    <mergeCell ref="AN21:AN26"/>
    <mergeCell ref="AO21:AO26"/>
    <mergeCell ref="AP21:AP26"/>
    <mergeCell ref="AL15:AL20"/>
    <mergeCell ref="AM15:AM20"/>
  </mergeCells>
  <hyperlinks>
    <hyperlink ref="AP15" r:id="rId1"/>
    <hyperlink ref="AP21" r:id="rId2"/>
  </hyperlinks>
  <printOptions horizontalCentered="1" verticalCentered="1"/>
  <pageMargins left="0" right="0" top="0.74803149606299213" bottom="0" header="0.31496062992125984" footer="0"/>
  <pageSetup scale="27" fitToHeight="0" orientation="landscape" r:id="rId3"/>
  <colBreaks count="1" manualBreakCount="1">
    <brk id="22" max="35" man="1"/>
  </col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89"/>
  <sheetViews>
    <sheetView view="pageBreakPreview" zoomScale="60" zoomScaleNormal="70" workbookViewId="0">
      <selection activeCell="I8" sqref="I8"/>
    </sheetView>
  </sheetViews>
  <sheetFormatPr baseColWidth="10" defaultColWidth="11.42578125" defaultRowHeight="12.75" x14ac:dyDescent="0.25"/>
  <cols>
    <col min="1" max="1" width="14.85546875" style="8" customWidth="1"/>
    <col min="2" max="2" width="33" style="8" customWidth="1"/>
    <col min="3" max="3" width="47.7109375" style="19" customWidth="1"/>
    <col min="4" max="4" width="6.140625" style="8" customWidth="1"/>
    <col min="5" max="5" width="7.85546875" style="8" customWidth="1"/>
    <col min="6" max="6" width="12" style="8" customWidth="1"/>
    <col min="7" max="7" width="7" style="8" customWidth="1"/>
    <col min="8" max="8" width="6.7109375" style="8" customWidth="1"/>
    <col min="9" max="11" width="7" style="8" customWidth="1"/>
    <col min="12" max="13" width="7.7109375" style="8" customWidth="1"/>
    <col min="14" max="14" width="8.140625" style="9" customWidth="1"/>
    <col min="15" max="15" width="8.5703125" style="9" customWidth="1"/>
    <col min="16" max="16" width="8.85546875" style="9" customWidth="1"/>
    <col min="17" max="17" width="8.42578125" style="9" customWidth="1"/>
    <col min="18" max="18" width="8.28515625" style="9" customWidth="1"/>
    <col min="19" max="19" width="11.7109375" style="9" customWidth="1"/>
    <col min="20" max="20" width="12.28515625" style="9" customWidth="1"/>
    <col min="21" max="21" width="14.5703125" style="9" customWidth="1"/>
    <col min="22" max="22" width="110.28515625" style="13" customWidth="1"/>
    <col min="23" max="58" width="11.42578125" style="13"/>
    <col min="59" max="16384" width="11.42578125" style="8"/>
  </cols>
  <sheetData>
    <row r="1" spans="1:51" s="10" customFormat="1" ht="33" customHeight="1" x14ac:dyDescent="0.25">
      <c r="A1" s="345"/>
      <c r="B1" s="346"/>
      <c r="C1" s="351" t="s">
        <v>0</v>
      </c>
      <c r="D1" s="351"/>
      <c r="E1" s="351"/>
      <c r="F1" s="351"/>
      <c r="G1" s="351"/>
      <c r="H1" s="351"/>
      <c r="I1" s="351"/>
      <c r="J1" s="351"/>
      <c r="K1" s="351"/>
      <c r="L1" s="351"/>
      <c r="M1" s="351"/>
      <c r="N1" s="351"/>
      <c r="O1" s="351"/>
      <c r="P1" s="351"/>
      <c r="Q1" s="351"/>
      <c r="R1" s="351"/>
      <c r="S1" s="351"/>
      <c r="T1" s="351"/>
      <c r="U1" s="351"/>
      <c r="V1" s="352"/>
    </row>
    <row r="2" spans="1:51" s="10" customFormat="1" ht="30" customHeight="1" x14ac:dyDescent="0.25">
      <c r="A2" s="347"/>
      <c r="B2" s="348"/>
      <c r="C2" s="353" t="s">
        <v>108</v>
      </c>
      <c r="D2" s="353"/>
      <c r="E2" s="353"/>
      <c r="F2" s="353"/>
      <c r="G2" s="353"/>
      <c r="H2" s="353"/>
      <c r="I2" s="353"/>
      <c r="J2" s="353"/>
      <c r="K2" s="353"/>
      <c r="L2" s="353"/>
      <c r="M2" s="353"/>
      <c r="N2" s="353"/>
      <c r="O2" s="353"/>
      <c r="P2" s="353"/>
      <c r="Q2" s="353"/>
      <c r="R2" s="353"/>
      <c r="S2" s="353"/>
      <c r="T2" s="353"/>
      <c r="U2" s="353"/>
      <c r="V2" s="354"/>
    </row>
    <row r="3" spans="1:51" s="10" customFormat="1" ht="27.75" customHeight="1" x14ac:dyDescent="0.25">
      <c r="A3" s="347"/>
      <c r="B3" s="348"/>
      <c r="C3" s="28" t="s">
        <v>1</v>
      </c>
      <c r="D3" s="355" t="s">
        <v>110</v>
      </c>
      <c r="E3" s="355"/>
      <c r="F3" s="355"/>
      <c r="G3" s="355"/>
      <c r="H3" s="355"/>
      <c r="I3" s="355"/>
      <c r="J3" s="355"/>
      <c r="K3" s="355"/>
      <c r="L3" s="355"/>
      <c r="M3" s="355"/>
      <c r="N3" s="355"/>
      <c r="O3" s="355"/>
      <c r="P3" s="355"/>
      <c r="Q3" s="355"/>
      <c r="R3" s="355"/>
      <c r="S3" s="355"/>
      <c r="T3" s="355"/>
      <c r="U3" s="355"/>
      <c r="V3" s="356"/>
    </row>
    <row r="4" spans="1:51" s="10" customFormat="1" ht="33" customHeight="1" thickBot="1" x14ac:dyDescent="0.3">
      <c r="A4" s="349"/>
      <c r="B4" s="350"/>
      <c r="C4" s="41" t="s">
        <v>16</v>
      </c>
      <c r="D4" s="357" t="s">
        <v>129</v>
      </c>
      <c r="E4" s="357"/>
      <c r="F4" s="357"/>
      <c r="G4" s="357"/>
      <c r="H4" s="357"/>
      <c r="I4" s="357"/>
      <c r="J4" s="357"/>
      <c r="K4" s="357"/>
      <c r="L4" s="357"/>
      <c r="M4" s="357"/>
      <c r="N4" s="357"/>
      <c r="O4" s="357"/>
      <c r="P4" s="357"/>
      <c r="Q4" s="357"/>
      <c r="R4" s="357"/>
      <c r="S4" s="357"/>
      <c r="T4" s="357"/>
      <c r="U4" s="357"/>
      <c r="V4" s="358"/>
    </row>
    <row r="5" spans="1:51" s="10" customFormat="1" ht="13.5" thickBot="1" x14ac:dyDescent="0.3">
      <c r="A5" s="11"/>
      <c r="B5" s="8"/>
      <c r="C5" s="17"/>
      <c r="D5" s="8"/>
      <c r="E5" s="8"/>
      <c r="F5" s="8"/>
      <c r="G5" s="8"/>
      <c r="H5" s="8"/>
      <c r="I5" s="8"/>
      <c r="J5" s="8"/>
      <c r="K5" s="8"/>
      <c r="L5" s="8"/>
      <c r="M5" s="8"/>
      <c r="N5" s="9"/>
      <c r="O5" s="9"/>
      <c r="P5" s="9"/>
      <c r="Q5" s="9"/>
      <c r="R5" s="9"/>
      <c r="S5" s="9"/>
      <c r="T5" s="9"/>
      <c r="U5" s="9"/>
    </row>
    <row r="6" spans="1:51" s="12" customFormat="1" ht="25.5" customHeight="1" x14ac:dyDescent="0.25">
      <c r="A6" s="320" t="s">
        <v>64</v>
      </c>
      <c r="B6" s="339" t="s">
        <v>65</v>
      </c>
      <c r="C6" s="361" t="s">
        <v>66</v>
      </c>
      <c r="D6" s="337" t="s">
        <v>67</v>
      </c>
      <c r="E6" s="338"/>
      <c r="F6" s="339" t="s">
        <v>176</v>
      </c>
      <c r="G6" s="339"/>
      <c r="H6" s="339"/>
      <c r="I6" s="339"/>
      <c r="J6" s="339"/>
      <c r="K6" s="339"/>
      <c r="L6" s="339"/>
      <c r="M6" s="339"/>
      <c r="N6" s="339"/>
      <c r="O6" s="339"/>
      <c r="P6" s="339"/>
      <c r="Q6" s="339"/>
      <c r="R6" s="339"/>
      <c r="S6" s="339"/>
      <c r="T6" s="339" t="s">
        <v>71</v>
      </c>
      <c r="U6" s="339"/>
      <c r="V6" s="359" t="s">
        <v>175</v>
      </c>
    </row>
    <row r="7" spans="1:51" s="12" customFormat="1" ht="19.899999999999999" customHeight="1" thickBot="1" x14ac:dyDescent="0.3">
      <c r="A7" s="321"/>
      <c r="B7" s="340"/>
      <c r="C7" s="362"/>
      <c r="D7" s="138" t="s">
        <v>68</v>
      </c>
      <c r="E7" s="138" t="s">
        <v>69</v>
      </c>
      <c r="F7" s="138" t="s">
        <v>70</v>
      </c>
      <c r="G7" s="139" t="s">
        <v>17</v>
      </c>
      <c r="H7" s="139" t="s">
        <v>18</v>
      </c>
      <c r="I7" s="139" t="s">
        <v>19</v>
      </c>
      <c r="J7" s="139" t="s">
        <v>20</v>
      </c>
      <c r="K7" s="139" t="s">
        <v>21</v>
      </c>
      <c r="L7" s="139" t="s">
        <v>22</v>
      </c>
      <c r="M7" s="139" t="s">
        <v>23</v>
      </c>
      <c r="N7" s="139" t="s">
        <v>24</v>
      </c>
      <c r="O7" s="139" t="s">
        <v>25</v>
      </c>
      <c r="P7" s="139" t="s">
        <v>26</v>
      </c>
      <c r="Q7" s="139" t="s">
        <v>27</v>
      </c>
      <c r="R7" s="139" t="s">
        <v>28</v>
      </c>
      <c r="S7" s="42" t="s">
        <v>29</v>
      </c>
      <c r="T7" s="42" t="s">
        <v>72</v>
      </c>
      <c r="U7" s="42" t="s">
        <v>73</v>
      </c>
      <c r="V7" s="360"/>
    </row>
    <row r="8" spans="1:51" s="48" customFormat="1" ht="234.6" customHeight="1" x14ac:dyDescent="0.25">
      <c r="A8" s="322" t="s">
        <v>122</v>
      </c>
      <c r="B8" s="325" t="s">
        <v>125</v>
      </c>
      <c r="C8" s="330" t="s">
        <v>137</v>
      </c>
      <c r="D8" s="318" t="s">
        <v>111</v>
      </c>
      <c r="E8" s="343"/>
      <c r="F8" s="55" t="s">
        <v>112</v>
      </c>
      <c r="G8" s="52">
        <v>0.05</v>
      </c>
      <c r="H8" s="52">
        <v>0.05</v>
      </c>
      <c r="I8" s="52">
        <v>0.05</v>
      </c>
      <c r="J8" s="52">
        <v>0.1</v>
      </c>
      <c r="K8" s="52">
        <v>0.15</v>
      </c>
      <c r="L8" s="52">
        <v>0.15</v>
      </c>
      <c r="M8" s="52">
        <v>0.15</v>
      </c>
      <c r="N8" s="52">
        <v>0.1</v>
      </c>
      <c r="O8" s="52">
        <v>0.1</v>
      </c>
      <c r="P8" s="52">
        <v>0.05</v>
      </c>
      <c r="Q8" s="52">
        <v>0.03</v>
      </c>
      <c r="R8" s="213">
        <v>0.02</v>
      </c>
      <c r="S8" s="219">
        <f t="shared" ref="S8:S19" si="0">SUM(G8:R8)</f>
        <v>1</v>
      </c>
      <c r="T8" s="327">
        <v>0.4</v>
      </c>
      <c r="U8" s="332">
        <v>0.2</v>
      </c>
      <c r="V8" s="335" t="s">
        <v>174</v>
      </c>
    </row>
    <row r="9" spans="1:51" s="48" customFormat="1" ht="234.6" customHeight="1" thickBot="1" x14ac:dyDescent="0.3">
      <c r="A9" s="323"/>
      <c r="B9" s="326"/>
      <c r="C9" s="331"/>
      <c r="D9" s="319"/>
      <c r="E9" s="317"/>
      <c r="F9" s="53" t="s">
        <v>113</v>
      </c>
      <c r="G9" s="216">
        <v>0.05</v>
      </c>
      <c r="H9" s="216">
        <v>0.05</v>
      </c>
      <c r="I9" s="216">
        <v>0.05</v>
      </c>
      <c r="J9" s="216"/>
      <c r="K9" s="216"/>
      <c r="L9" s="216"/>
      <c r="M9" s="54"/>
      <c r="N9" s="54"/>
      <c r="O9" s="54"/>
      <c r="P9" s="54"/>
      <c r="Q9" s="54"/>
      <c r="R9" s="215"/>
      <c r="S9" s="218">
        <f t="shared" si="0"/>
        <v>0.15000000000000002</v>
      </c>
      <c r="T9" s="328"/>
      <c r="U9" s="333"/>
      <c r="V9" s="336"/>
    </row>
    <row r="10" spans="1:51" s="48" customFormat="1" ht="91.15" customHeight="1" x14ac:dyDescent="0.25">
      <c r="A10" s="323"/>
      <c r="B10" s="326"/>
      <c r="C10" s="331" t="s">
        <v>173</v>
      </c>
      <c r="D10" s="319" t="s">
        <v>111</v>
      </c>
      <c r="E10" s="317"/>
      <c r="F10" s="55" t="s">
        <v>112</v>
      </c>
      <c r="G10" s="52">
        <v>0.05</v>
      </c>
      <c r="H10" s="52">
        <v>0.2</v>
      </c>
      <c r="I10" s="52">
        <v>0.1</v>
      </c>
      <c r="J10" s="52">
        <v>0.05</v>
      </c>
      <c r="K10" s="52">
        <v>0.1</v>
      </c>
      <c r="L10" s="52">
        <v>0.1</v>
      </c>
      <c r="M10" s="52">
        <v>0.1</v>
      </c>
      <c r="N10" s="52">
        <v>0.15</v>
      </c>
      <c r="O10" s="52">
        <v>0.05</v>
      </c>
      <c r="P10" s="52">
        <v>0.05</v>
      </c>
      <c r="Q10" s="52">
        <v>0.03</v>
      </c>
      <c r="R10" s="213">
        <v>0.02</v>
      </c>
      <c r="S10" s="212">
        <f t="shared" si="0"/>
        <v>1</v>
      </c>
      <c r="T10" s="328"/>
      <c r="U10" s="334">
        <v>0.2</v>
      </c>
      <c r="V10" s="315" t="s">
        <v>172</v>
      </c>
    </row>
    <row r="11" spans="1:51" s="48" customFormat="1" ht="91.15" customHeight="1" thickBot="1" x14ac:dyDescent="0.3">
      <c r="A11" s="324"/>
      <c r="B11" s="326"/>
      <c r="C11" s="331"/>
      <c r="D11" s="319"/>
      <c r="E11" s="317"/>
      <c r="F11" s="53" t="s">
        <v>113</v>
      </c>
      <c r="G11" s="216">
        <v>0.05</v>
      </c>
      <c r="H11" s="216">
        <v>0.2</v>
      </c>
      <c r="I11" s="216">
        <v>0.1</v>
      </c>
      <c r="J11" s="216"/>
      <c r="K11" s="216"/>
      <c r="L11" s="216"/>
      <c r="M11" s="54"/>
      <c r="N11" s="54"/>
      <c r="O11" s="54"/>
      <c r="P11" s="54"/>
      <c r="Q11" s="54"/>
      <c r="R11" s="215"/>
      <c r="S11" s="220">
        <f t="shared" si="0"/>
        <v>0.35</v>
      </c>
      <c r="T11" s="329"/>
      <c r="U11" s="333"/>
      <c r="V11" s="315"/>
    </row>
    <row r="12" spans="1:51" s="50" customFormat="1" ht="112.15" customHeight="1" x14ac:dyDescent="0.25">
      <c r="A12" s="323" t="s">
        <v>123</v>
      </c>
      <c r="B12" s="326" t="s">
        <v>135</v>
      </c>
      <c r="C12" s="331" t="s">
        <v>171</v>
      </c>
      <c r="D12" s="319" t="s">
        <v>111</v>
      </c>
      <c r="E12" s="49"/>
      <c r="F12" s="55" t="s">
        <v>112</v>
      </c>
      <c r="G12" s="52">
        <v>0.05</v>
      </c>
      <c r="H12" s="52">
        <v>0.1</v>
      </c>
      <c r="I12" s="52">
        <v>0.15</v>
      </c>
      <c r="J12" s="52">
        <v>0.05</v>
      </c>
      <c r="K12" s="52">
        <v>0.1</v>
      </c>
      <c r="L12" s="52">
        <v>0.15</v>
      </c>
      <c r="M12" s="52">
        <v>0.05</v>
      </c>
      <c r="N12" s="52">
        <v>0.1</v>
      </c>
      <c r="O12" s="52">
        <v>0.1</v>
      </c>
      <c r="P12" s="52">
        <v>0.05</v>
      </c>
      <c r="Q12" s="52">
        <v>0.05</v>
      </c>
      <c r="R12" s="213">
        <v>0.05</v>
      </c>
      <c r="S12" s="219">
        <f t="shared" si="0"/>
        <v>1.0000000000000002</v>
      </c>
      <c r="T12" s="341">
        <f>+U12+U16</f>
        <v>0.25</v>
      </c>
      <c r="U12" s="316">
        <v>0.15</v>
      </c>
      <c r="V12" s="315" t="s">
        <v>170</v>
      </c>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row>
    <row r="13" spans="1:51" s="50" customFormat="1" ht="112.15" customHeight="1" thickBot="1" x14ac:dyDescent="0.3">
      <c r="A13" s="323"/>
      <c r="B13" s="326"/>
      <c r="C13" s="331"/>
      <c r="D13" s="319"/>
      <c r="E13" s="49"/>
      <c r="F13" s="53" t="s">
        <v>113</v>
      </c>
      <c r="G13" s="216">
        <v>0.05</v>
      </c>
      <c r="H13" s="216">
        <v>0.1</v>
      </c>
      <c r="I13" s="216">
        <v>0.15</v>
      </c>
      <c r="J13" s="216"/>
      <c r="K13" s="216"/>
      <c r="L13" s="216"/>
      <c r="M13" s="54"/>
      <c r="N13" s="54"/>
      <c r="O13" s="54"/>
      <c r="P13" s="54"/>
      <c r="Q13" s="54"/>
      <c r="R13" s="215"/>
      <c r="S13" s="218">
        <f t="shared" si="0"/>
        <v>0.30000000000000004</v>
      </c>
      <c r="T13" s="341"/>
      <c r="U13" s="316"/>
      <c r="V13" s="315"/>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row>
    <row r="14" spans="1:51" s="50" customFormat="1" ht="52.15" customHeight="1" x14ac:dyDescent="0.25">
      <c r="A14" s="323"/>
      <c r="B14" s="326"/>
      <c r="C14" s="331" t="s">
        <v>169</v>
      </c>
      <c r="D14" s="319" t="s">
        <v>111</v>
      </c>
      <c r="E14" s="49"/>
      <c r="F14" s="55" t="s">
        <v>112</v>
      </c>
      <c r="G14" s="52">
        <v>0.05</v>
      </c>
      <c r="H14" s="52">
        <v>0.1</v>
      </c>
      <c r="I14" s="52">
        <v>0.15</v>
      </c>
      <c r="J14" s="52">
        <v>0.05</v>
      </c>
      <c r="K14" s="52">
        <v>0.1</v>
      </c>
      <c r="L14" s="52">
        <v>0.15</v>
      </c>
      <c r="M14" s="52">
        <v>0.05</v>
      </c>
      <c r="N14" s="52">
        <v>0.1</v>
      </c>
      <c r="O14" s="52">
        <v>0.1</v>
      </c>
      <c r="P14" s="52">
        <v>0.05</v>
      </c>
      <c r="Q14" s="52">
        <v>0.05</v>
      </c>
      <c r="R14" s="213">
        <v>0.05</v>
      </c>
      <c r="S14" s="212">
        <f t="shared" si="0"/>
        <v>1.0000000000000002</v>
      </c>
      <c r="T14" s="341"/>
      <c r="U14" s="316">
        <v>0.1</v>
      </c>
      <c r="V14" s="315" t="s">
        <v>168</v>
      </c>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row>
    <row r="15" spans="1:51" s="50" customFormat="1" ht="52.15" customHeight="1" thickBot="1" x14ac:dyDescent="0.3">
      <c r="A15" s="323"/>
      <c r="B15" s="326"/>
      <c r="C15" s="331"/>
      <c r="D15" s="319"/>
      <c r="E15" s="49"/>
      <c r="F15" s="53" t="s">
        <v>113</v>
      </c>
      <c r="G15" s="216">
        <v>0.05</v>
      </c>
      <c r="H15" s="216">
        <v>0.1</v>
      </c>
      <c r="I15" s="216">
        <v>0.15</v>
      </c>
      <c r="J15" s="216"/>
      <c r="K15" s="216"/>
      <c r="L15" s="216"/>
      <c r="M15" s="54"/>
      <c r="N15" s="54"/>
      <c r="O15" s="54"/>
      <c r="P15" s="54"/>
      <c r="Q15" s="54"/>
      <c r="R15" s="215"/>
      <c r="S15" s="218">
        <f t="shared" si="0"/>
        <v>0.30000000000000004</v>
      </c>
      <c r="T15" s="341"/>
      <c r="U15" s="316"/>
      <c r="V15" s="315"/>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row>
    <row r="16" spans="1:51" ht="54" customHeight="1" x14ac:dyDescent="0.25">
      <c r="A16" s="323"/>
      <c r="B16" s="342" t="s">
        <v>141</v>
      </c>
      <c r="C16" s="331" t="s">
        <v>167</v>
      </c>
      <c r="D16" s="367" t="s">
        <v>111</v>
      </c>
      <c r="E16" s="217"/>
      <c r="F16" s="55" t="s">
        <v>112</v>
      </c>
      <c r="G16" s="52">
        <v>0.05</v>
      </c>
      <c r="H16" s="52">
        <v>0.05</v>
      </c>
      <c r="I16" s="52">
        <v>0.1</v>
      </c>
      <c r="J16" s="52">
        <v>0.1</v>
      </c>
      <c r="K16" s="52">
        <v>0.1</v>
      </c>
      <c r="L16" s="52">
        <v>0.05</v>
      </c>
      <c r="M16" s="52">
        <v>0.1</v>
      </c>
      <c r="N16" s="52">
        <v>0.1</v>
      </c>
      <c r="O16" s="52">
        <v>0.1</v>
      </c>
      <c r="P16" s="52">
        <v>0.1</v>
      </c>
      <c r="Q16" s="52">
        <v>0.1</v>
      </c>
      <c r="R16" s="213">
        <v>0.05</v>
      </c>
      <c r="S16" s="212">
        <f t="shared" si="0"/>
        <v>1</v>
      </c>
      <c r="T16" s="363">
        <f>+U16</f>
        <v>0.1</v>
      </c>
      <c r="U16" s="344">
        <v>0.1</v>
      </c>
      <c r="V16" s="315" t="s">
        <v>154</v>
      </c>
    </row>
    <row r="17" spans="1:22" ht="54" customHeight="1" thickBot="1" x14ac:dyDescent="0.3">
      <c r="A17" s="324"/>
      <c r="B17" s="342"/>
      <c r="C17" s="331"/>
      <c r="D17" s="367"/>
      <c r="E17" s="217"/>
      <c r="F17" s="53" t="s">
        <v>113</v>
      </c>
      <c r="G17" s="216">
        <v>0.05</v>
      </c>
      <c r="H17" s="216">
        <v>0.05</v>
      </c>
      <c r="I17" s="216">
        <v>0.1</v>
      </c>
      <c r="J17" s="216"/>
      <c r="K17" s="216"/>
      <c r="L17" s="216"/>
      <c r="M17" s="54"/>
      <c r="N17" s="54"/>
      <c r="O17" s="54"/>
      <c r="P17" s="54"/>
      <c r="Q17" s="54"/>
      <c r="R17" s="215"/>
      <c r="S17" s="214">
        <f t="shared" si="0"/>
        <v>0.2</v>
      </c>
      <c r="T17" s="329"/>
      <c r="U17" s="333"/>
      <c r="V17" s="315"/>
    </row>
    <row r="18" spans="1:22" ht="45" customHeight="1" x14ac:dyDescent="0.25">
      <c r="A18" s="364" t="s">
        <v>124</v>
      </c>
      <c r="B18" s="326" t="s">
        <v>126</v>
      </c>
      <c r="C18" s="331" t="s">
        <v>130</v>
      </c>
      <c r="D18" s="319" t="s">
        <v>111</v>
      </c>
      <c r="E18" s="49"/>
      <c r="F18" s="55" t="s">
        <v>112</v>
      </c>
      <c r="G18" s="52">
        <v>0.05</v>
      </c>
      <c r="H18" s="52">
        <v>0.05</v>
      </c>
      <c r="I18" s="52">
        <v>0.15</v>
      </c>
      <c r="J18" s="52">
        <v>0.1</v>
      </c>
      <c r="K18" s="52">
        <v>0.1</v>
      </c>
      <c r="L18" s="52">
        <v>0.1</v>
      </c>
      <c r="M18" s="52">
        <v>0.1</v>
      </c>
      <c r="N18" s="52">
        <v>0.15</v>
      </c>
      <c r="O18" s="52">
        <v>0.1</v>
      </c>
      <c r="P18" s="52">
        <v>0.05</v>
      </c>
      <c r="Q18" s="52">
        <v>0.03</v>
      </c>
      <c r="R18" s="213">
        <v>0.02</v>
      </c>
      <c r="S18" s="212">
        <f t="shared" si="0"/>
        <v>1</v>
      </c>
      <c r="T18" s="328">
        <f>+U18</f>
        <v>0.25</v>
      </c>
      <c r="U18" s="334">
        <v>0.25</v>
      </c>
      <c r="V18" s="315" t="s">
        <v>159</v>
      </c>
    </row>
    <row r="19" spans="1:22" ht="45" customHeight="1" thickBot="1" x14ac:dyDescent="0.3">
      <c r="A19" s="365"/>
      <c r="B19" s="366"/>
      <c r="C19" s="369"/>
      <c r="D19" s="370"/>
      <c r="E19" s="211"/>
      <c r="F19" s="53" t="s">
        <v>113</v>
      </c>
      <c r="G19" s="210">
        <v>0.05</v>
      </c>
      <c r="H19" s="210">
        <v>0.05</v>
      </c>
      <c r="I19" s="210">
        <v>0.15</v>
      </c>
      <c r="J19" s="210"/>
      <c r="K19" s="210"/>
      <c r="L19" s="210"/>
      <c r="M19" s="56"/>
      <c r="N19" s="56"/>
      <c r="O19" s="56"/>
      <c r="P19" s="56"/>
      <c r="Q19" s="56"/>
      <c r="R19" s="209"/>
      <c r="S19" s="208">
        <f t="shared" si="0"/>
        <v>0.25</v>
      </c>
      <c r="T19" s="375"/>
      <c r="U19" s="371"/>
      <c r="V19" s="368"/>
    </row>
    <row r="20" spans="1:22" ht="40.9" customHeight="1" thickBot="1" x14ac:dyDescent="0.3">
      <c r="A20" s="372" t="s">
        <v>30</v>
      </c>
      <c r="B20" s="373"/>
      <c r="C20" s="373"/>
      <c r="D20" s="373"/>
      <c r="E20" s="373"/>
      <c r="F20" s="373"/>
      <c r="G20" s="373"/>
      <c r="H20" s="373"/>
      <c r="I20" s="373"/>
      <c r="J20" s="373"/>
      <c r="K20" s="373"/>
      <c r="L20" s="373"/>
      <c r="M20" s="373"/>
      <c r="N20" s="373"/>
      <c r="O20" s="373"/>
      <c r="P20" s="373"/>
      <c r="Q20" s="373"/>
      <c r="R20" s="373"/>
      <c r="S20" s="374"/>
      <c r="T20" s="207">
        <f>SUM(T8:T19)</f>
        <v>1</v>
      </c>
      <c r="U20" s="44">
        <f>SUM(U8:U19)</f>
        <v>1</v>
      </c>
      <c r="V20" s="44"/>
    </row>
    <row r="21" spans="1:22" ht="15" customHeight="1" x14ac:dyDescent="0.25">
      <c r="A21" s="313" t="s">
        <v>32</v>
      </c>
      <c r="B21" s="313"/>
      <c r="C21" s="313"/>
      <c r="D21" s="313"/>
      <c r="E21" s="313"/>
      <c r="F21" s="313"/>
      <c r="G21" s="313"/>
      <c r="H21" s="313"/>
      <c r="I21" s="313"/>
      <c r="J21" s="313"/>
      <c r="K21" s="313"/>
      <c r="L21" s="313"/>
      <c r="M21" s="313"/>
      <c r="N21" s="313"/>
      <c r="O21" s="313"/>
      <c r="P21" s="313"/>
      <c r="Q21" s="313"/>
      <c r="R21" s="313"/>
      <c r="S21" s="313"/>
      <c r="T21" s="313"/>
      <c r="U21" s="313"/>
      <c r="V21" s="313"/>
    </row>
    <row r="22" spans="1:22" x14ac:dyDescent="0.25">
      <c r="A22" s="314"/>
      <c r="B22" s="314"/>
      <c r="C22" s="314"/>
      <c r="D22" s="314"/>
      <c r="E22" s="314"/>
      <c r="F22" s="314"/>
      <c r="G22" s="314"/>
      <c r="H22" s="314"/>
      <c r="I22" s="314"/>
      <c r="J22" s="314"/>
      <c r="K22" s="314"/>
      <c r="L22" s="314"/>
      <c r="M22" s="314"/>
      <c r="N22" s="314"/>
      <c r="O22" s="314"/>
      <c r="P22" s="314"/>
      <c r="Q22" s="314"/>
      <c r="R22" s="314"/>
      <c r="S22" s="314"/>
      <c r="T22" s="314"/>
      <c r="U22" s="314"/>
      <c r="V22" s="314"/>
    </row>
    <row r="23" spans="1:22" x14ac:dyDescent="0.25">
      <c r="A23" s="13"/>
      <c r="B23" s="13"/>
      <c r="C23" s="18"/>
      <c r="D23" s="13"/>
      <c r="E23" s="13"/>
      <c r="F23" s="13"/>
      <c r="G23" s="13"/>
      <c r="H23" s="13"/>
      <c r="I23" s="13"/>
      <c r="J23" s="13"/>
      <c r="K23" s="13"/>
      <c r="L23" s="13"/>
      <c r="M23" s="13"/>
      <c r="N23" s="14"/>
      <c r="O23" s="14"/>
      <c r="P23" s="14"/>
      <c r="Q23" s="14"/>
      <c r="R23" s="14"/>
      <c r="S23" s="14"/>
      <c r="T23" s="14"/>
      <c r="U23" s="14"/>
    </row>
    <row r="24" spans="1:22" x14ac:dyDescent="0.25">
      <c r="A24" s="13"/>
      <c r="B24" s="13"/>
      <c r="C24" s="18"/>
      <c r="D24" s="13"/>
      <c r="E24" s="13"/>
      <c r="F24" s="13"/>
      <c r="G24" s="13"/>
      <c r="H24" s="13"/>
      <c r="I24" s="13"/>
      <c r="J24" s="13"/>
      <c r="K24" s="13"/>
      <c r="L24" s="13"/>
      <c r="M24" s="13"/>
      <c r="N24" s="14"/>
      <c r="O24" s="14"/>
      <c r="P24" s="14"/>
      <c r="Q24" s="14"/>
      <c r="R24" s="14"/>
      <c r="S24" s="14"/>
      <c r="T24" s="14"/>
      <c r="U24" s="14"/>
    </row>
    <row r="25" spans="1:22" x14ac:dyDescent="0.25">
      <c r="A25" s="13"/>
      <c r="B25" s="13"/>
      <c r="C25" s="18"/>
      <c r="D25" s="13"/>
      <c r="E25" s="13"/>
      <c r="F25" s="13"/>
      <c r="G25" s="13"/>
      <c r="H25" s="13"/>
      <c r="I25" s="13"/>
      <c r="J25" s="13"/>
      <c r="K25" s="13"/>
      <c r="L25" s="13"/>
      <c r="M25" s="13"/>
      <c r="N25" s="14"/>
      <c r="O25" s="14"/>
      <c r="P25" s="14"/>
      <c r="Q25" s="14"/>
      <c r="R25" s="14"/>
      <c r="S25" s="14"/>
      <c r="T25" s="14"/>
      <c r="U25" s="14"/>
    </row>
    <row r="26" spans="1:22" x14ac:dyDescent="0.25">
      <c r="A26" s="13"/>
      <c r="B26" s="13"/>
      <c r="C26" s="18"/>
      <c r="D26" s="13"/>
      <c r="E26" s="13"/>
      <c r="F26" s="13"/>
      <c r="G26" s="13"/>
      <c r="H26" s="13"/>
      <c r="I26" s="13"/>
      <c r="J26" s="13"/>
      <c r="K26" s="13"/>
      <c r="L26" s="13"/>
      <c r="M26" s="13"/>
      <c r="N26" s="14"/>
      <c r="O26" s="14"/>
      <c r="P26" s="14"/>
      <c r="Q26" s="14"/>
      <c r="R26" s="14"/>
      <c r="S26" s="14"/>
      <c r="T26" s="14"/>
      <c r="U26" s="14"/>
    </row>
    <row r="27" spans="1:22" x14ac:dyDescent="0.25">
      <c r="A27" s="13"/>
      <c r="B27" s="13"/>
      <c r="C27" s="18"/>
      <c r="D27" s="13"/>
      <c r="E27" s="13"/>
      <c r="F27" s="13"/>
      <c r="G27" s="13"/>
      <c r="H27" s="13"/>
      <c r="I27" s="13"/>
      <c r="J27" s="13"/>
      <c r="K27" s="13"/>
      <c r="L27" s="13"/>
      <c r="M27" s="13"/>
      <c r="N27" s="14"/>
      <c r="O27" s="14"/>
      <c r="P27" s="14"/>
      <c r="Q27" s="14"/>
      <c r="R27" s="14"/>
      <c r="S27" s="14"/>
      <c r="T27" s="14"/>
      <c r="U27" s="14"/>
    </row>
    <row r="28" spans="1:22" x14ac:dyDescent="0.25">
      <c r="A28" s="13"/>
      <c r="B28" s="13"/>
      <c r="C28" s="18"/>
      <c r="D28" s="13"/>
      <c r="E28" s="13"/>
      <c r="F28" s="13"/>
      <c r="G28" s="13"/>
      <c r="H28" s="13"/>
      <c r="I28" s="13"/>
      <c r="J28" s="13"/>
      <c r="K28" s="13"/>
      <c r="L28" s="13"/>
      <c r="M28" s="13"/>
      <c r="N28" s="14"/>
      <c r="O28" s="14"/>
      <c r="P28" s="14"/>
      <c r="Q28" s="14"/>
      <c r="R28" s="14"/>
      <c r="S28" s="14"/>
      <c r="T28" s="14"/>
      <c r="U28" s="14"/>
    </row>
    <row r="29" spans="1:22" x14ac:dyDescent="0.25">
      <c r="A29" s="13"/>
      <c r="B29" s="13"/>
      <c r="C29" s="18"/>
      <c r="D29" s="13"/>
      <c r="E29" s="13"/>
      <c r="F29" s="13"/>
      <c r="G29" s="13"/>
      <c r="H29" s="13"/>
      <c r="I29" s="13"/>
      <c r="J29" s="13"/>
      <c r="K29" s="13"/>
      <c r="L29" s="13"/>
      <c r="M29" s="13"/>
      <c r="N29" s="14"/>
      <c r="O29" s="14"/>
      <c r="P29" s="14"/>
      <c r="Q29" s="14"/>
      <c r="R29" s="14"/>
      <c r="S29" s="14"/>
      <c r="T29" s="14"/>
      <c r="U29" s="14"/>
    </row>
    <row r="30" spans="1:22" x14ac:dyDescent="0.25">
      <c r="A30" s="13"/>
      <c r="B30" s="13"/>
      <c r="C30" s="18"/>
      <c r="D30" s="13"/>
      <c r="E30" s="13"/>
      <c r="F30" s="13"/>
      <c r="G30" s="13"/>
      <c r="H30" s="13"/>
      <c r="I30" s="13"/>
      <c r="J30" s="13"/>
      <c r="K30" s="13"/>
      <c r="L30" s="13"/>
      <c r="M30" s="13"/>
      <c r="N30" s="14"/>
      <c r="O30" s="14"/>
      <c r="P30" s="14"/>
      <c r="Q30" s="14"/>
      <c r="R30" s="14"/>
      <c r="S30" s="14"/>
      <c r="T30" s="14"/>
      <c r="U30" s="14"/>
    </row>
    <row r="31" spans="1:22" x14ac:dyDescent="0.25">
      <c r="A31" s="13"/>
      <c r="B31" s="13"/>
      <c r="C31" s="18"/>
      <c r="D31" s="13"/>
      <c r="E31" s="13"/>
      <c r="F31" s="13"/>
      <c r="G31" s="13"/>
      <c r="H31" s="13"/>
      <c r="I31" s="13"/>
      <c r="J31" s="13"/>
      <c r="K31" s="13"/>
      <c r="L31" s="13"/>
      <c r="M31" s="13"/>
      <c r="N31" s="14"/>
      <c r="O31" s="14"/>
      <c r="P31" s="14"/>
      <c r="Q31" s="14"/>
      <c r="R31" s="14"/>
      <c r="S31" s="14"/>
      <c r="T31" s="14"/>
      <c r="U31" s="14"/>
    </row>
    <row r="32" spans="1:22" x14ac:dyDescent="0.25">
      <c r="A32" s="13"/>
      <c r="B32" s="13"/>
      <c r="C32" s="18"/>
      <c r="D32" s="13"/>
      <c r="E32" s="13"/>
      <c r="F32" s="13"/>
      <c r="G32" s="13"/>
      <c r="H32" s="13"/>
      <c r="I32" s="13"/>
      <c r="J32" s="13"/>
      <c r="K32" s="13"/>
      <c r="L32" s="13"/>
      <c r="M32" s="13"/>
      <c r="N32" s="14"/>
      <c r="O32" s="14"/>
      <c r="P32" s="14"/>
      <c r="Q32" s="14"/>
      <c r="R32" s="14"/>
      <c r="S32" s="14"/>
      <c r="T32" s="14"/>
      <c r="U32" s="14"/>
    </row>
    <row r="33" spans="1:21" x14ac:dyDescent="0.25">
      <c r="A33" s="13"/>
      <c r="B33" s="13"/>
      <c r="C33" s="18"/>
      <c r="D33" s="13"/>
      <c r="E33" s="13"/>
      <c r="F33" s="13"/>
      <c r="G33" s="13"/>
      <c r="H33" s="13"/>
      <c r="I33" s="13"/>
      <c r="J33" s="13"/>
      <c r="K33" s="13"/>
      <c r="L33" s="13"/>
      <c r="M33" s="13"/>
      <c r="N33" s="14"/>
      <c r="O33" s="14"/>
      <c r="P33" s="14"/>
      <c r="Q33" s="14"/>
      <c r="R33" s="14"/>
      <c r="S33" s="14"/>
      <c r="T33" s="14"/>
      <c r="U33" s="14"/>
    </row>
    <row r="34" spans="1:21" x14ac:dyDescent="0.25">
      <c r="A34" s="13"/>
      <c r="B34" s="13"/>
      <c r="C34" s="18"/>
      <c r="D34" s="13"/>
      <c r="E34" s="13"/>
      <c r="F34" s="13"/>
      <c r="G34" s="13"/>
      <c r="H34" s="13"/>
      <c r="I34" s="13"/>
      <c r="J34" s="13"/>
      <c r="K34" s="13"/>
      <c r="L34" s="13"/>
      <c r="M34" s="13"/>
      <c r="N34" s="14"/>
      <c r="O34" s="14"/>
      <c r="P34" s="14"/>
      <c r="Q34" s="14"/>
      <c r="R34" s="14"/>
      <c r="S34" s="14"/>
      <c r="T34" s="14"/>
      <c r="U34" s="14"/>
    </row>
    <row r="35" spans="1:21" x14ac:dyDescent="0.25">
      <c r="A35" s="13"/>
      <c r="B35" s="13"/>
      <c r="C35" s="18"/>
      <c r="D35" s="13"/>
      <c r="E35" s="13"/>
      <c r="F35" s="13"/>
      <c r="G35" s="13"/>
      <c r="H35" s="13"/>
      <c r="I35" s="13"/>
      <c r="J35" s="13"/>
      <c r="K35" s="13"/>
      <c r="L35" s="13"/>
      <c r="M35" s="13"/>
      <c r="N35" s="14"/>
      <c r="O35" s="14"/>
      <c r="P35" s="14"/>
      <c r="Q35" s="14"/>
      <c r="R35" s="14"/>
      <c r="S35" s="14"/>
      <c r="T35" s="14"/>
      <c r="U35" s="14"/>
    </row>
    <row r="36" spans="1:21" x14ac:dyDescent="0.25">
      <c r="A36" s="13"/>
      <c r="B36" s="13"/>
      <c r="C36" s="18"/>
      <c r="D36" s="13"/>
      <c r="E36" s="13"/>
      <c r="F36" s="13"/>
      <c r="G36" s="13"/>
      <c r="H36" s="13"/>
      <c r="I36" s="13"/>
      <c r="J36" s="13"/>
      <c r="K36" s="13"/>
      <c r="L36" s="13"/>
      <c r="M36" s="13"/>
      <c r="N36" s="14"/>
      <c r="O36" s="14"/>
      <c r="P36" s="14"/>
      <c r="Q36" s="14"/>
      <c r="R36" s="14"/>
      <c r="S36" s="14"/>
      <c r="T36" s="14"/>
      <c r="U36" s="14"/>
    </row>
    <row r="37" spans="1:21" x14ac:dyDescent="0.25">
      <c r="A37" s="13"/>
      <c r="B37" s="13"/>
      <c r="C37" s="18"/>
      <c r="D37" s="13"/>
      <c r="E37" s="13"/>
      <c r="F37" s="13"/>
      <c r="G37" s="13"/>
      <c r="H37" s="13"/>
      <c r="I37" s="13"/>
      <c r="J37" s="13"/>
      <c r="K37" s="13"/>
      <c r="L37" s="13"/>
      <c r="M37" s="13"/>
      <c r="N37" s="14"/>
      <c r="O37" s="14"/>
      <c r="P37" s="14"/>
      <c r="Q37" s="14"/>
      <c r="R37" s="14"/>
      <c r="S37" s="14"/>
      <c r="T37" s="14"/>
      <c r="U37" s="14"/>
    </row>
    <row r="38" spans="1:21" x14ac:dyDescent="0.25">
      <c r="A38" s="13"/>
      <c r="B38" s="13"/>
      <c r="C38" s="18"/>
      <c r="D38" s="13"/>
      <c r="E38" s="13"/>
      <c r="F38" s="13"/>
      <c r="G38" s="13"/>
      <c r="H38" s="13"/>
      <c r="I38" s="13"/>
      <c r="J38" s="13"/>
      <c r="K38" s="13"/>
      <c r="L38" s="13"/>
      <c r="M38" s="13"/>
      <c r="N38" s="14"/>
      <c r="O38" s="14"/>
      <c r="P38" s="14"/>
      <c r="Q38" s="14"/>
      <c r="R38" s="14"/>
      <c r="S38" s="14"/>
      <c r="T38" s="14"/>
      <c r="U38" s="14"/>
    </row>
    <row r="39" spans="1:21" x14ac:dyDescent="0.25">
      <c r="A39" s="13"/>
      <c r="B39" s="13"/>
      <c r="C39" s="18"/>
      <c r="D39" s="13"/>
      <c r="E39" s="13"/>
      <c r="F39" s="13"/>
      <c r="G39" s="13"/>
      <c r="H39" s="13"/>
      <c r="I39" s="13"/>
      <c r="J39" s="13"/>
      <c r="K39" s="13"/>
      <c r="L39" s="13"/>
      <c r="M39" s="13"/>
      <c r="N39" s="14"/>
      <c r="O39" s="14"/>
      <c r="P39" s="14"/>
      <c r="Q39" s="14"/>
      <c r="R39" s="14"/>
      <c r="S39" s="14"/>
      <c r="T39" s="14"/>
      <c r="U39" s="14"/>
    </row>
    <row r="40" spans="1:21" x14ac:dyDescent="0.25">
      <c r="A40" s="13"/>
      <c r="B40" s="13"/>
      <c r="C40" s="18"/>
      <c r="D40" s="13"/>
      <c r="E40" s="13"/>
      <c r="F40" s="13"/>
      <c r="G40" s="13"/>
      <c r="H40" s="13"/>
      <c r="I40" s="13"/>
      <c r="J40" s="13"/>
      <c r="K40" s="13"/>
      <c r="L40" s="13"/>
      <c r="M40" s="13"/>
      <c r="N40" s="14"/>
      <c r="O40" s="14"/>
      <c r="P40" s="14"/>
      <c r="Q40" s="14"/>
      <c r="R40" s="14"/>
      <c r="S40" s="14"/>
      <c r="T40" s="14"/>
      <c r="U40" s="14"/>
    </row>
    <row r="41" spans="1:21" x14ac:dyDescent="0.25">
      <c r="A41" s="13"/>
      <c r="B41" s="13"/>
      <c r="C41" s="18"/>
      <c r="D41" s="13"/>
      <c r="E41" s="13"/>
      <c r="F41" s="13"/>
      <c r="G41" s="13"/>
      <c r="H41" s="13"/>
      <c r="I41" s="13"/>
      <c r="J41" s="13"/>
      <c r="K41" s="13"/>
      <c r="L41" s="13"/>
      <c r="M41" s="13"/>
      <c r="N41" s="14"/>
      <c r="O41" s="14"/>
      <c r="P41" s="14"/>
      <c r="Q41" s="14"/>
      <c r="R41" s="14"/>
      <c r="S41" s="14"/>
      <c r="T41" s="14"/>
      <c r="U41" s="14"/>
    </row>
    <row r="42" spans="1:21" x14ac:dyDescent="0.25">
      <c r="A42" s="13"/>
      <c r="B42" s="13"/>
      <c r="C42" s="18"/>
      <c r="D42" s="13"/>
      <c r="E42" s="13"/>
      <c r="F42" s="13"/>
      <c r="G42" s="13"/>
      <c r="H42" s="13"/>
      <c r="I42" s="13"/>
      <c r="J42" s="13"/>
      <c r="K42" s="13"/>
      <c r="L42" s="13"/>
      <c r="M42" s="13"/>
      <c r="N42" s="14"/>
      <c r="O42" s="14"/>
      <c r="P42" s="14"/>
      <c r="Q42" s="14"/>
      <c r="R42" s="14"/>
      <c r="S42" s="14"/>
      <c r="T42" s="14"/>
      <c r="U42" s="14"/>
    </row>
    <row r="43" spans="1:21" x14ac:dyDescent="0.25">
      <c r="A43" s="13"/>
      <c r="B43" s="13"/>
      <c r="C43" s="18"/>
      <c r="D43" s="13"/>
      <c r="E43" s="13"/>
      <c r="F43" s="13"/>
      <c r="G43" s="13"/>
      <c r="H43" s="13"/>
      <c r="I43" s="13"/>
      <c r="J43" s="13"/>
      <c r="K43" s="13"/>
      <c r="L43" s="13"/>
      <c r="M43" s="13"/>
      <c r="N43" s="14"/>
      <c r="O43" s="14"/>
      <c r="P43" s="14"/>
      <c r="Q43" s="14"/>
      <c r="R43" s="14"/>
      <c r="S43" s="14"/>
      <c r="T43" s="14"/>
      <c r="U43" s="14"/>
    </row>
    <row r="44" spans="1:21" x14ac:dyDescent="0.25">
      <c r="A44" s="13"/>
      <c r="B44" s="13"/>
      <c r="C44" s="18"/>
      <c r="D44" s="13"/>
      <c r="E44" s="13"/>
      <c r="F44" s="13"/>
      <c r="G44" s="13"/>
      <c r="H44" s="13"/>
      <c r="I44" s="13"/>
      <c r="J44" s="13"/>
      <c r="K44" s="13"/>
      <c r="L44" s="13"/>
      <c r="M44" s="13"/>
      <c r="N44" s="14"/>
      <c r="O44" s="14"/>
      <c r="P44" s="14"/>
      <c r="Q44" s="14"/>
      <c r="R44" s="14"/>
      <c r="S44" s="14"/>
      <c r="T44" s="14"/>
      <c r="U44" s="14"/>
    </row>
    <row r="45" spans="1:21" x14ac:dyDescent="0.25">
      <c r="A45" s="13"/>
      <c r="B45" s="13"/>
      <c r="C45" s="18"/>
      <c r="D45" s="13"/>
      <c r="E45" s="13"/>
      <c r="F45" s="13"/>
      <c r="G45" s="13"/>
      <c r="H45" s="13"/>
      <c r="I45" s="13"/>
      <c r="J45" s="13"/>
      <c r="K45" s="13"/>
      <c r="L45" s="13"/>
      <c r="M45" s="13"/>
      <c r="N45" s="14"/>
      <c r="O45" s="14"/>
      <c r="P45" s="14"/>
      <c r="Q45" s="14"/>
      <c r="R45" s="14"/>
      <c r="S45" s="14"/>
      <c r="T45" s="14"/>
      <c r="U45" s="14"/>
    </row>
    <row r="46" spans="1:21" x14ac:dyDescent="0.25">
      <c r="A46" s="13"/>
      <c r="B46" s="13"/>
      <c r="C46" s="18"/>
      <c r="D46" s="13"/>
      <c r="E46" s="13"/>
      <c r="F46" s="13"/>
      <c r="G46" s="13"/>
      <c r="H46" s="13"/>
      <c r="I46" s="13"/>
      <c r="J46" s="13"/>
      <c r="K46" s="13"/>
      <c r="L46" s="13"/>
      <c r="M46" s="13"/>
      <c r="N46" s="14"/>
      <c r="O46" s="14"/>
      <c r="P46" s="14"/>
      <c r="Q46" s="14"/>
      <c r="R46" s="14"/>
      <c r="S46" s="14"/>
      <c r="T46" s="14"/>
      <c r="U46" s="14"/>
    </row>
    <row r="47" spans="1:21" x14ac:dyDescent="0.25">
      <c r="A47" s="13"/>
      <c r="B47" s="13"/>
      <c r="C47" s="18"/>
      <c r="D47" s="13"/>
      <c r="E47" s="13"/>
      <c r="F47" s="13"/>
      <c r="G47" s="13"/>
      <c r="H47" s="13"/>
      <c r="I47" s="13"/>
      <c r="J47" s="13"/>
      <c r="K47" s="13"/>
      <c r="L47" s="13"/>
      <c r="M47" s="13"/>
      <c r="N47" s="14"/>
      <c r="O47" s="14"/>
      <c r="P47" s="14"/>
      <c r="Q47" s="14"/>
      <c r="R47" s="14"/>
      <c r="S47" s="14"/>
      <c r="T47" s="14"/>
      <c r="U47" s="14"/>
    </row>
    <row r="48" spans="1:21" x14ac:dyDescent="0.25">
      <c r="A48" s="13"/>
      <c r="B48" s="13"/>
      <c r="C48" s="18"/>
      <c r="D48" s="13"/>
      <c r="E48" s="13"/>
      <c r="F48" s="13"/>
      <c r="G48" s="13"/>
      <c r="H48" s="13"/>
      <c r="I48" s="13"/>
      <c r="J48" s="13"/>
      <c r="K48" s="13"/>
      <c r="L48" s="13"/>
      <c r="M48" s="13"/>
      <c r="N48" s="14"/>
      <c r="O48" s="14"/>
      <c r="P48" s="14"/>
      <c r="Q48" s="14"/>
      <c r="R48" s="14"/>
      <c r="S48" s="14"/>
      <c r="T48" s="14"/>
      <c r="U48" s="14"/>
    </row>
    <row r="49" spans="1:21" x14ac:dyDescent="0.25">
      <c r="A49" s="13"/>
      <c r="B49" s="13"/>
      <c r="C49" s="18"/>
      <c r="D49" s="13"/>
      <c r="E49" s="13"/>
      <c r="F49" s="13"/>
      <c r="G49" s="13"/>
      <c r="H49" s="13"/>
      <c r="I49" s="13"/>
      <c r="J49" s="13"/>
      <c r="K49" s="13"/>
      <c r="L49" s="13"/>
      <c r="M49" s="13"/>
      <c r="N49" s="14"/>
      <c r="O49" s="14"/>
      <c r="P49" s="14"/>
      <c r="Q49" s="14"/>
      <c r="R49" s="14"/>
      <c r="S49" s="14"/>
      <c r="T49" s="14"/>
      <c r="U49" s="14"/>
    </row>
    <row r="50" spans="1:21" x14ac:dyDescent="0.25">
      <c r="A50" s="13"/>
      <c r="B50" s="13"/>
      <c r="C50" s="18"/>
      <c r="D50" s="13"/>
      <c r="E50" s="13"/>
      <c r="F50" s="13"/>
      <c r="G50" s="13"/>
      <c r="H50" s="13"/>
      <c r="I50" s="13"/>
      <c r="J50" s="13"/>
      <c r="K50" s="13"/>
      <c r="L50" s="13"/>
      <c r="M50" s="13"/>
      <c r="N50" s="14"/>
      <c r="O50" s="14"/>
      <c r="P50" s="14"/>
      <c r="Q50" s="14"/>
      <c r="R50" s="14"/>
      <c r="S50" s="14"/>
      <c r="T50" s="14"/>
      <c r="U50" s="14"/>
    </row>
    <row r="51" spans="1:21" x14ac:dyDescent="0.25">
      <c r="A51" s="13"/>
      <c r="B51" s="13"/>
      <c r="C51" s="18"/>
      <c r="D51" s="13"/>
      <c r="E51" s="13"/>
      <c r="F51" s="13"/>
      <c r="G51" s="13"/>
      <c r="H51" s="13"/>
      <c r="I51" s="13"/>
      <c r="J51" s="13"/>
      <c r="K51" s="13"/>
      <c r="L51" s="13"/>
      <c r="M51" s="13"/>
      <c r="N51" s="14"/>
      <c r="O51" s="14"/>
      <c r="P51" s="14"/>
      <c r="Q51" s="14"/>
      <c r="R51" s="14"/>
      <c r="S51" s="14"/>
      <c r="T51" s="14"/>
      <c r="U51" s="14"/>
    </row>
    <row r="52" spans="1:21" x14ac:dyDescent="0.25">
      <c r="A52" s="13"/>
      <c r="B52" s="13"/>
      <c r="C52" s="18"/>
      <c r="D52" s="13"/>
      <c r="E52" s="13"/>
      <c r="F52" s="13"/>
      <c r="G52" s="13"/>
      <c r="H52" s="13"/>
      <c r="I52" s="13"/>
      <c r="J52" s="13"/>
      <c r="K52" s="13"/>
      <c r="L52" s="13"/>
      <c r="M52" s="13"/>
      <c r="N52" s="14"/>
      <c r="O52" s="14"/>
      <c r="P52" s="14"/>
      <c r="Q52" s="14"/>
      <c r="R52" s="14"/>
      <c r="S52" s="14"/>
      <c r="T52" s="14"/>
      <c r="U52" s="14"/>
    </row>
    <row r="53" spans="1:21" x14ac:dyDescent="0.25">
      <c r="A53" s="13"/>
      <c r="B53" s="13"/>
      <c r="C53" s="18"/>
      <c r="D53" s="13"/>
      <c r="E53" s="13"/>
      <c r="F53" s="13"/>
      <c r="G53" s="13"/>
      <c r="H53" s="13"/>
      <c r="I53" s="13"/>
      <c r="J53" s="13"/>
      <c r="K53" s="13"/>
      <c r="L53" s="13"/>
      <c r="M53" s="13"/>
      <c r="N53" s="14"/>
      <c r="O53" s="14"/>
      <c r="P53" s="14"/>
      <c r="Q53" s="14"/>
      <c r="R53" s="14"/>
      <c r="S53" s="14"/>
      <c r="T53" s="14"/>
      <c r="U53" s="14"/>
    </row>
    <row r="54" spans="1:21" x14ac:dyDescent="0.25">
      <c r="A54" s="13"/>
      <c r="B54" s="13"/>
      <c r="C54" s="18"/>
      <c r="D54" s="13"/>
      <c r="E54" s="13"/>
      <c r="F54" s="13"/>
      <c r="G54" s="13"/>
      <c r="H54" s="13"/>
      <c r="I54" s="13"/>
      <c r="J54" s="13"/>
      <c r="K54" s="13"/>
      <c r="L54" s="13"/>
      <c r="M54" s="13"/>
      <c r="N54" s="14"/>
      <c r="O54" s="14"/>
      <c r="P54" s="14"/>
      <c r="Q54" s="14"/>
      <c r="R54" s="14"/>
      <c r="S54" s="14"/>
      <c r="T54" s="14"/>
      <c r="U54" s="14"/>
    </row>
    <row r="55" spans="1:21" x14ac:dyDescent="0.25">
      <c r="A55" s="13"/>
      <c r="B55" s="13"/>
      <c r="C55" s="18"/>
      <c r="D55" s="13"/>
      <c r="E55" s="13"/>
      <c r="F55" s="13"/>
      <c r="G55" s="13"/>
      <c r="H55" s="13"/>
      <c r="I55" s="13"/>
      <c r="J55" s="13"/>
      <c r="K55" s="13"/>
      <c r="L55" s="13"/>
      <c r="M55" s="13"/>
      <c r="N55" s="14"/>
      <c r="O55" s="14"/>
      <c r="P55" s="14"/>
      <c r="Q55" s="14"/>
      <c r="R55" s="14"/>
      <c r="S55" s="14"/>
      <c r="T55" s="14"/>
      <c r="U55" s="14"/>
    </row>
    <row r="56" spans="1:21" x14ac:dyDescent="0.25">
      <c r="A56" s="13"/>
      <c r="B56" s="13"/>
      <c r="C56" s="18"/>
      <c r="D56" s="13"/>
      <c r="E56" s="13"/>
      <c r="F56" s="13"/>
      <c r="G56" s="13"/>
      <c r="H56" s="13"/>
      <c r="I56" s="13"/>
      <c r="J56" s="13"/>
      <c r="K56" s="13"/>
      <c r="L56" s="13"/>
      <c r="M56" s="13"/>
      <c r="N56" s="14"/>
      <c r="O56" s="14"/>
      <c r="P56" s="14"/>
      <c r="Q56" s="14"/>
      <c r="R56" s="14"/>
      <c r="S56" s="14"/>
      <c r="T56" s="14"/>
      <c r="U56" s="14"/>
    </row>
    <row r="57" spans="1:21" x14ac:dyDescent="0.25">
      <c r="A57" s="13"/>
      <c r="B57" s="13"/>
      <c r="C57" s="18"/>
      <c r="D57" s="13"/>
      <c r="E57" s="13"/>
      <c r="F57" s="13"/>
      <c r="G57" s="13"/>
      <c r="H57" s="13"/>
      <c r="I57" s="13"/>
      <c r="J57" s="13"/>
      <c r="K57" s="13"/>
      <c r="L57" s="13"/>
      <c r="M57" s="13"/>
      <c r="N57" s="14"/>
      <c r="O57" s="14"/>
      <c r="P57" s="14"/>
      <c r="Q57" s="14"/>
      <c r="R57" s="14"/>
      <c r="S57" s="14"/>
      <c r="T57" s="14"/>
      <c r="U57" s="14"/>
    </row>
    <row r="58" spans="1:21" x14ac:dyDescent="0.25">
      <c r="A58" s="13"/>
      <c r="B58" s="13"/>
      <c r="C58" s="18"/>
      <c r="D58" s="13"/>
      <c r="E58" s="13"/>
      <c r="F58" s="13"/>
      <c r="G58" s="13"/>
      <c r="H58" s="13"/>
      <c r="I58" s="13"/>
      <c r="J58" s="13"/>
      <c r="K58" s="13"/>
      <c r="L58" s="13"/>
      <c r="M58" s="13"/>
      <c r="N58" s="14"/>
      <c r="O58" s="14"/>
      <c r="P58" s="14"/>
      <c r="Q58" s="14"/>
      <c r="R58" s="14"/>
      <c r="S58" s="14"/>
      <c r="T58" s="14"/>
      <c r="U58" s="14"/>
    </row>
    <row r="59" spans="1:21" x14ac:dyDescent="0.25">
      <c r="A59" s="13"/>
      <c r="B59" s="13"/>
      <c r="C59" s="18"/>
      <c r="D59" s="13"/>
      <c r="E59" s="13"/>
      <c r="F59" s="13"/>
      <c r="G59" s="13"/>
      <c r="H59" s="13"/>
      <c r="I59" s="13"/>
      <c r="J59" s="13"/>
      <c r="K59" s="13"/>
      <c r="L59" s="13"/>
      <c r="M59" s="13"/>
      <c r="N59" s="14"/>
      <c r="O59" s="14"/>
      <c r="P59" s="14"/>
      <c r="Q59" s="14"/>
      <c r="R59" s="14"/>
      <c r="S59" s="14"/>
      <c r="T59" s="14"/>
      <c r="U59" s="14"/>
    </row>
    <row r="60" spans="1:21" x14ac:dyDescent="0.25">
      <c r="A60" s="13"/>
      <c r="B60" s="13"/>
      <c r="C60" s="18"/>
      <c r="D60" s="13"/>
      <c r="E60" s="13"/>
      <c r="F60" s="13"/>
      <c r="G60" s="13"/>
      <c r="H60" s="13"/>
      <c r="I60" s="13"/>
      <c r="J60" s="13"/>
      <c r="K60" s="13"/>
      <c r="L60" s="13"/>
      <c r="M60" s="13"/>
      <c r="N60" s="14"/>
      <c r="O60" s="14"/>
      <c r="P60" s="14"/>
      <c r="Q60" s="14"/>
      <c r="R60" s="14"/>
      <c r="S60" s="14"/>
      <c r="T60" s="14"/>
      <c r="U60" s="14"/>
    </row>
    <row r="61" spans="1:21" x14ac:dyDescent="0.25">
      <c r="A61" s="13"/>
      <c r="B61" s="13"/>
      <c r="C61" s="18"/>
      <c r="D61" s="13"/>
      <c r="E61" s="13"/>
      <c r="F61" s="13"/>
      <c r="G61" s="13"/>
      <c r="H61" s="13"/>
      <c r="I61" s="13"/>
      <c r="J61" s="13"/>
      <c r="K61" s="13"/>
      <c r="L61" s="13"/>
      <c r="M61" s="13"/>
      <c r="N61" s="14"/>
      <c r="O61" s="14"/>
      <c r="P61" s="14"/>
      <c r="Q61" s="14"/>
      <c r="R61" s="14"/>
      <c r="S61" s="14"/>
      <c r="T61" s="14"/>
      <c r="U61" s="14"/>
    </row>
    <row r="62" spans="1:21" x14ac:dyDescent="0.25">
      <c r="A62" s="13"/>
      <c r="B62" s="13"/>
      <c r="C62" s="18"/>
      <c r="D62" s="13"/>
      <c r="E62" s="13"/>
      <c r="F62" s="13"/>
      <c r="G62" s="13"/>
      <c r="H62" s="13"/>
      <c r="I62" s="13"/>
      <c r="J62" s="13"/>
      <c r="K62" s="13"/>
      <c r="L62" s="13"/>
      <c r="M62" s="13"/>
      <c r="N62" s="14"/>
      <c r="O62" s="14"/>
      <c r="P62" s="14"/>
      <c r="Q62" s="14"/>
      <c r="R62" s="14"/>
      <c r="S62" s="14"/>
      <c r="T62" s="14"/>
      <c r="U62" s="14"/>
    </row>
    <row r="63" spans="1:21" x14ac:dyDescent="0.25">
      <c r="A63" s="13"/>
      <c r="B63" s="13"/>
      <c r="C63" s="18"/>
      <c r="D63" s="13"/>
      <c r="E63" s="13"/>
      <c r="F63" s="13"/>
      <c r="G63" s="13"/>
      <c r="H63" s="13"/>
      <c r="I63" s="13"/>
      <c r="J63" s="13"/>
      <c r="K63" s="13"/>
      <c r="L63" s="13"/>
      <c r="M63" s="13"/>
      <c r="N63" s="14"/>
      <c r="O63" s="14"/>
      <c r="P63" s="14"/>
      <c r="Q63" s="14"/>
      <c r="R63" s="14"/>
      <c r="S63" s="14"/>
      <c r="T63" s="14"/>
      <c r="U63" s="14"/>
    </row>
    <row r="64" spans="1:21" x14ac:dyDescent="0.25">
      <c r="A64" s="13"/>
      <c r="B64" s="13"/>
      <c r="C64" s="18"/>
      <c r="D64" s="13"/>
      <c r="E64" s="13"/>
      <c r="F64" s="13"/>
      <c r="G64" s="13"/>
      <c r="H64" s="13"/>
      <c r="I64" s="13"/>
      <c r="J64" s="13"/>
      <c r="K64" s="13"/>
      <c r="L64" s="13"/>
      <c r="M64" s="13"/>
      <c r="N64" s="14"/>
      <c r="O64" s="14"/>
      <c r="P64" s="14"/>
      <c r="Q64" s="14"/>
      <c r="R64" s="14"/>
      <c r="S64" s="14"/>
      <c r="T64" s="14"/>
      <c r="U64" s="14"/>
    </row>
    <row r="65" spans="1:21" x14ac:dyDescent="0.25">
      <c r="A65" s="13"/>
      <c r="B65" s="13"/>
      <c r="C65" s="18"/>
      <c r="D65" s="13"/>
      <c r="E65" s="13"/>
      <c r="F65" s="13"/>
      <c r="G65" s="13"/>
      <c r="H65" s="13"/>
      <c r="I65" s="13"/>
      <c r="J65" s="13"/>
      <c r="K65" s="13"/>
      <c r="L65" s="13"/>
      <c r="M65" s="13"/>
      <c r="N65" s="14"/>
      <c r="O65" s="14"/>
      <c r="P65" s="14"/>
      <c r="Q65" s="14"/>
      <c r="R65" s="14"/>
      <c r="S65" s="14"/>
      <c r="T65" s="14"/>
      <c r="U65" s="14"/>
    </row>
    <row r="66" spans="1:21" x14ac:dyDescent="0.25">
      <c r="A66" s="13"/>
      <c r="B66" s="13"/>
      <c r="C66" s="18"/>
      <c r="D66" s="13"/>
      <c r="E66" s="13"/>
      <c r="F66" s="13"/>
      <c r="G66" s="13"/>
      <c r="H66" s="13"/>
      <c r="I66" s="13"/>
      <c r="J66" s="13"/>
      <c r="K66" s="13"/>
      <c r="L66" s="13"/>
      <c r="M66" s="13"/>
      <c r="N66" s="14"/>
      <c r="O66" s="14"/>
      <c r="P66" s="14"/>
      <c r="Q66" s="14"/>
      <c r="R66" s="14"/>
      <c r="S66" s="14"/>
      <c r="T66" s="14"/>
      <c r="U66" s="14"/>
    </row>
    <row r="67" spans="1:21" x14ac:dyDescent="0.25">
      <c r="A67" s="13"/>
      <c r="B67" s="13"/>
      <c r="C67" s="18"/>
      <c r="D67" s="13"/>
      <c r="E67" s="13"/>
      <c r="F67" s="13"/>
      <c r="G67" s="13"/>
      <c r="H67" s="13"/>
      <c r="I67" s="13"/>
      <c r="J67" s="13"/>
      <c r="K67" s="13"/>
      <c r="L67" s="13"/>
      <c r="M67" s="13"/>
      <c r="N67" s="14"/>
      <c r="O67" s="14"/>
      <c r="P67" s="14"/>
      <c r="Q67" s="14"/>
      <c r="R67" s="14"/>
      <c r="S67" s="14"/>
      <c r="T67" s="14"/>
      <c r="U67" s="14"/>
    </row>
    <row r="68" spans="1:21" x14ac:dyDescent="0.25">
      <c r="A68" s="13"/>
      <c r="B68" s="13"/>
      <c r="C68" s="18"/>
      <c r="D68" s="13"/>
      <c r="E68" s="13"/>
      <c r="F68" s="13"/>
      <c r="G68" s="13"/>
      <c r="H68" s="13"/>
      <c r="I68" s="13"/>
      <c r="J68" s="13"/>
      <c r="K68" s="13"/>
      <c r="L68" s="13"/>
      <c r="M68" s="13"/>
      <c r="N68" s="14"/>
      <c r="O68" s="14"/>
      <c r="P68" s="14"/>
      <c r="Q68" s="14"/>
      <c r="R68" s="14"/>
      <c r="S68" s="14"/>
      <c r="T68" s="14"/>
      <c r="U68" s="14"/>
    </row>
    <row r="69" spans="1:21" x14ac:dyDescent="0.25">
      <c r="A69" s="13"/>
      <c r="B69" s="13"/>
      <c r="C69" s="18"/>
      <c r="D69" s="13"/>
      <c r="E69" s="13"/>
      <c r="F69" s="13"/>
      <c r="G69" s="13"/>
      <c r="H69" s="13"/>
      <c r="I69" s="13"/>
      <c r="J69" s="13"/>
      <c r="K69" s="13"/>
      <c r="L69" s="13"/>
      <c r="M69" s="13"/>
      <c r="N69" s="14"/>
      <c r="O69" s="14"/>
      <c r="P69" s="14"/>
      <c r="Q69" s="14"/>
      <c r="R69" s="14"/>
      <c r="S69" s="14"/>
      <c r="T69" s="14"/>
      <c r="U69" s="14"/>
    </row>
    <row r="70" spans="1:21" x14ac:dyDescent="0.25">
      <c r="A70" s="13"/>
      <c r="B70" s="13"/>
      <c r="C70" s="18"/>
      <c r="D70" s="13"/>
      <c r="E70" s="13"/>
      <c r="F70" s="13"/>
      <c r="G70" s="13"/>
      <c r="H70" s="13"/>
      <c r="I70" s="13"/>
      <c r="J70" s="13"/>
      <c r="K70" s="13"/>
      <c r="L70" s="13"/>
      <c r="M70" s="13"/>
      <c r="N70" s="14"/>
      <c r="O70" s="14"/>
      <c r="P70" s="14"/>
      <c r="Q70" s="14"/>
      <c r="R70" s="14"/>
      <c r="S70" s="14"/>
      <c r="T70" s="14"/>
      <c r="U70" s="14"/>
    </row>
    <row r="71" spans="1:21" x14ac:dyDescent="0.25">
      <c r="A71" s="13"/>
      <c r="B71" s="13"/>
      <c r="C71" s="18"/>
      <c r="D71" s="13"/>
      <c r="E71" s="13"/>
      <c r="F71" s="13"/>
      <c r="G71" s="13"/>
      <c r="H71" s="13"/>
      <c r="I71" s="13"/>
      <c r="J71" s="13"/>
      <c r="K71" s="13"/>
      <c r="L71" s="13"/>
      <c r="M71" s="13"/>
      <c r="N71" s="14"/>
      <c r="O71" s="14"/>
      <c r="P71" s="14"/>
      <c r="Q71" s="14"/>
      <c r="R71" s="14"/>
      <c r="S71" s="14"/>
      <c r="T71" s="14"/>
      <c r="U71" s="14"/>
    </row>
    <row r="72" spans="1:21" x14ac:dyDescent="0.25">
      <c r="A72" s="13"/>
      <c r="B72" s="13"/>
      <c r="C72" s="18"/>
      <c r="D72" s="13"/>
      <c r="E72" s="13"/>
      <c r="F72" s="13"/>
      <c r="G72" s="13"/>
      <c r="H72" s="13"/>
      <c r="I72" s="13"/>
      <c r="J72" s="13"/>
      <c r="K72" s="13"/>
      <c r="L72" s="13"/>
      <c r="M72" s="13"/>
      <c r="N72" s="14"/>
      <c r="O72" s="14"/>
      <c r="P72" s="14"/>
      <c r="Q72" s="14"/>
      <c r="R72" s="14"/>
      <c r="S72" s="14"/>
      <c r="T72" s="14"/>
      <c r="U72" s="14"/>
    </row>
    <row r="73" spans="1:21" x14ac:dyDescent="0.25">
      <c r="A73" s="13"/>
      <c r="B73" s="13"/>
      <c r="C73" s="18"/>
      <c r="D73" s="13"/>
      <c r="E73" s="13"/>
      <c r="F73" s="13"/>
      <c r="G73" s="13"/>
      <c r="H73" s="13"/>
      <c r="I73" s="13"/>
      <c r="J73" s="13"/>
      <c r="K73" s="13"/>
      <c r="L73" s="13"/>
      <c r="M73" s="13"/>
      <c r="N73" s="14"/>
      <c r="O73" s="14"/>
      <c r="P73" s="14"/>
      <c r="Q73" s="14"/>
      <c r="R73" s="14"/>
      <c r="S73" s="14"/>
      <c r="T73" s="14"/>
      <c r="U73" s="14"/>
    </row>
    <row r="74" spans="1:21" x14ac:dyDescent="0.25">
      <c r="A74" s="13"/>
      <c r="B74" s="13"/>
      <c r="C74" s="18"/>
      <c r="D74" s="13"/>
      <c r="E74" s="13"/>
      <c r="F74" s="13"/>
      <c r="G74" s="13"/>
      <c r="H74" s="13"/>
      <c r="I74" s="13"/>
      <c r="J74" s="13"/>
      <c r="K74" s="13"/>
      <c r="L74" s="13"/>
      <c r="M74" s="13"/>
      <c r="N74" s="14"/>
      <c r="O74" s="14"/>
      <c r="P74" s="14"/>
      <c r="Q74" s="14"/>
      <c r="R74" s="14"/>
      <c r="S74" s="14"/>
      <c r="T74" s="14"/>
      <c r="U74" s="14"/>
    </row>
    <row r="75" spans="1:21" x14ac:dyDescent="0.25">
      <c r="A75" s="13"/>
      <c r="B75" s="13"/>
      <c r="C75" s="18"/>
      <c r="D75" s="13"/>
      <c r="E75" s="13"/>
      <c r="F75" s="13"/>
      <c r="G75" s="13"/>
      <c r="H75" s="13"/>
      <c r="I75" s="13"/>
      <c r="J75" s="13"/>
      <c r="K75" s="13"/>
      <c r="L75" s="13"/>
      <c r="M75" s="13"/>
      <c r="N75" s="14"/>
      <c r="O75" s="14"/>
      <c r="P75" s="14"/>
      <c r="Q75" s="14"/>
      <c r="R75" s="14"/>
      <c r="S75" s="14"/>
      <c r="T75" s="14"/>
      <c r="U75" s="14"/>
    </row>
    <row r="76" spans="1:21" x14ac:dyDescent="0.25">
      <c r="A76" s="13"/>
      <c r="B76" s="13"/>
      <c r="C76" s="18"/>
      <c r="D76" s="13"/>
      <c r="E76" s="13"/>
      <c r="F76" s="13"/>
      <c r="G76" s="13"/>
      <c r="H76" s="13"/>
      <c r="I76" s="13"/>
      <c r="J76" s="13"/>
      <c r="K76" s="13"/>
      <c r="L76" s="13"/>
      <c r="M76" s="13"/>
      <c r="N76" s="14"/>
      <c r="O76" s="14"/>
      <c r="P76" s="14"/>
      <c r="Q76" s="14"/>
      <c r="R76" s="14"/>
      <c r="S76" s="14"/>
      <c r="T76" s="14"/>
      <c r="U76" s="14"/>
    </row>
    <row r="77" spans="1:21" x14ac:dyDescent="0.25">
      <c r="A77" s="13"/>
      <c r="B77" s="13"/>
      <c r="C77" s="18"/>
      <c r="D77" s="13"/>
      <c r="E77" s="13"/>
      <c r="F77" s="13"/>
      <c r="G77" s="13"/>
      <c r="H77" s="13"/>
      <c r="I77" s="13"/>
      <c r="J77" s="13"/>
      <c r="K77" s="13"/>
      <c r="L77" s="13"/>
      <c r="M77" s="13"/>
      <c r="N77" s="14"/>
      <c r="O77" s="14"/>
      <c r="P77" s="14"/>
      <c r="Q77" s="14"/>
      <c r="R77" s="14"/>
      <c r="S77" s="14"/>
      <c r="T77" s="14"/>
      <c r="U77" s="14"/>
    </row>
    <row r="78" spans="1:21" x14ac:dyDescent="0.25">
      <c r="A78" s="13"/>
      <c r="B78" s="13"/>
      <c r="C78" s="18"/>
      <c r="D78" s="13"/>
      <c r="E78" s="13"/>
      <c r="F78" s="13"/>
      <c r="G78" s="13"/>
      <c r="H78" s="13"/>
      <c r="I78" s="13"/>
      <c r="J78" s="13"/>
      <c r="K78" s="13"/>
      <c r="L78" s="13"/>
      <c r="M78" s="13"/>
      <c r="N78" s="14"/>
      <c r="O78" s="14"/>
      <c r="P78" s="14"/>
      <c r="Q78" s="14"/>
      <c r="R78" s="14"/>
      <c r="S78" s="14"/>
      <c r="T78" s="14"/>
      <c r="U78" s="14"/>
    </row>
    <row r="79" spans="1:21" x14ac:dyDescent="0.25">
      <c r="A79" s="13"/>
      <c r="B79" s="13"/>
      <c r="C79" s="18"/>
      <c r="D79" s="13"/>
      <c r="E79" s="13"/>
      <c r="F79" s="13"/>
      <c r="G79" s="13"/>
      <c r="H79" s="13"/>
      <c r="I79" s="13"/>
      <c r="J79" s="13"/>
      <c r="K79" s="13"/>
      <c r="L79" s="13"/>
      <c r="M79" s="13"/>
      <c r="N79" s="14"/>
      <c r="O79" s="14"/>
      <c r="P79" s="14"/>
      <c r="Q79" s="14"/>
      <c r="R79" s="14"/>
      <c r="S79" s="14"/>
      <c r="T79" s="14"/>
      <c r="U79" s="14"/>
    </row>
    <row r="80" spans="1:21" x14ac:dyDescent="0.25">
      <c r="A80" s="13"/>
      <c r="B80" s="13"/>
      <c r="C80" s="18"/>
      <c r="D80" s="13"/>
      <c r="E80" s="13"/>
      <c r="F80" s="13"/>
      <c r="G80" s="13"/>
      <c r="H80" s="13"/>
      <c r="I80" s="13"/>
      <c r="J80" s="13"/>
      <c r="K80" s="13"/>
      <c r="L80" s="13"/>
      <c r="M80" s="13"/>
      <c r="N80" s="14"/>
      <c r="O80" s="14"/>
      <c r="P80" s="14"/>
      <c r="Q80" s="14"/>
      <c r="R80" s="14"/>
      <c r="S80" s="14"/>
      <c r="T80" s="14"/>
      <c r="U80" s="14"/>
    </row>
    <row r="81" spans="1:21" x14ac:dyDescent="0.25">
      <c r="A81" s="13"/>
      <c r="B81" s="13"/>
      <c r="C81" s="18"/>
      <c r="D81" s="13"/>
      <c r="E81" s="13"/>
      <c r="F81" s="13"/>
      <c r="G81" s="13"/>
      <c r="H81" s="13"/>
      <c r="I81" s="13"/>
      <c r="J81" s="13"/>
      <c r="K81" s="13"/>
      <c r="L81" s="13"/>
      <c r="M81" s="13"/>
      <c r="N81" s="14"/>
      <c r="O81" s="14"/>
      <c r="P81" s="14"/>
      <c r="Q81" s="14"/>
      <c r="R81" s="14"/>
      <c r="S81" s="14"/>
      <c r="T81" s="14"/>
      <c r="U81" s="14"/>
    </row>
    <row r="82" spans="1:21" x14ac:dyDescent="0.25">
      <c r="A82" s="13"/>
      <c r="B82" s="13"/>
      <c r="C82" s="18"/>
      <c r="D82" s="13"/>
      <c r="E82" s="13"/>
      <c r="F82" s="13"/>
      <c r="G82" s="13"/>
      <c r="H82" s="13"/>
      <c r="I82" s="13"/>
      <c r="J82" s="13"/>
      <c r="K82" s="13"/>
      <c r="L82" s="13"/>
      <c r="M82" s="13"/>
      <c r="N82" s="14"/>
      <c r="O82" s="14"/>
      <c r="P82" s="14"/>
      <c r="Q82" s="14"/>
      <c r="R82" s="14"/>
      <c r="S82" s="14"/>
      <c r="T82" s="14"/>
      <c r="U82" s="14"/>
    </row>
    <row r="83" spans="1:21" x14ac:dyDescent="0.25">
      <c r="A83" s="13"/>
      <c r="B83" s="13"/>
      <c r="C83" s="18"/>
      <c r="D83" s="13"/>
      <c r="E83" s="13"/>
      <c r="F83" s="13"/>
      <c r="G83" s="13"/>
      <c r="H83" s="13"/>
      <c r="I83" s="13"/>
      <c r="J83" s="13"/>
      <c r="K83" s="13"/>
      <c r="L83" s="13"/>
      <c r="M83" s="13"/>
      <c r="N83" s="14"/>
      <c r="O83" s="14"/>
      <c r="P83" s="14"/>
      <c r="Q83" s="14"/>
      <c r="R83" s="14"/>
      <c r="S83" s="14"/>
      <c r="T83" s="14"/>
      <c r="U83" s="14"/>
    </row>
    <row r="84" spans="1:21" x14ac:dyDescent="0.25">
      <c r="A84" s="13"/>
      <c r="B84" s="13"/>
      <c r="C84" s="18"/>
      <c r="D84" s="13"/>
      <c r="E84" s="13"/>
      <c r="F84" s="13"/>
      <c r="G84" s="13"/>
      <c r="H84" s="13"/>
      <c r="I84" s="13"/>
      <c r="J84" s="13"/>
      <c r="K84" s="13"/>
      <c r="L84" s="13"/>
      <c r="M84" s="13"/>
      <c r="N84" s="14"/>
      <c r="O84" s="14"/>
      <c r="P84" s="14"/>
      <c r="Q84" s="14"/>
      <c r="R84" s="14"/>
      <c r="S84" s="14"/>
      <c r="T84" s="14"/>
      <c r="U84" s="14"/>
    </row>
    <row r="85" spans="1:21" x14ac:dyDescent="0.25">
      <c r="A85" s="13"/>
      <c r="B85" s="13"/>
      <c r="C85" s="18"/>
      <c r="D85" s="13"/>
      <c r="E85" s="13"/>
      <c r="F85" s="13"/>
      <c r="G85" s="13"/>
      <c r="H85" s="13"/>
      <c r="I85" s="13"/>
      <c r="J85" s="13"/>
      <c r="K85" s="13"/>
      <c r="L85" s="13"/>
      <c r="M85" s="13"/>
      <c r="N85" s="14"/>
      <c r="O85" s="14"/>
      <c r="P85" s="14"/>
      <c r="Q85" s="14"/>
      <c r="R85" s="14"/>
      <c r="S85" s="14"/>
      <c r="T85" s="14"/>
      <c r="U85" s="14"/>
    </row>
    <row r="86" spans="1:21" x14ac:dyDescent="0.25">
      <c r="C86" s="18"/>
      <c r="D86" s="13"/>
      <c r="E86" s="13"/>
      <c r="F86" s="13"/>
      <c r="G86" s="13"/>
      <c r="H86" s="13"/>
      <c r="I86" s="13"/>
      <c r="J86" s="13"/>
      <c r="K86" s="13"/>
      <c r="L86" s="13"/>
      <c r="M86" s="13"/>
      <c r="N86" s="14"/>
    </row>
    <row r="87" spans="1:21" x14ac:dyDescent="0.25">
      <c r="C87" s="18"/>
      <c r="D87" s="13"/>
      <c r="E87" s="13"/>
      <c r="F87" s="13"/>
      <c r="G87" s="13"/>
      <c r="H87" s="13"/>
      <c r="I87" s="13"/>
      <c r="J87" s="13"/>
      <c r="K87" s="13"/>
      <c r="L87" s="13"/>
      <c r="M87" s="13"/>
      <c r="N87" s="14"/>
    </row>
    <row r="88" spans="1:21" x14ac:dyDescent="0.25">
      <c r="C88" s="18"/>
      <c r="D88" s="13"/>
      <c r="E88" s="13"/>
      <c r="F88" s="13"/>
      <c r="G88" s="13"/>
      <c r="H88" s="13"/>
      <c r="I88" s="13"/>
      <c r="J88" s="13"/>
      <c r="K88" s="13"/>
      <c r="L88" s="13"/>
      <c r="M88" s="13"/>
      <c r="N88" s="14"/>
    </row>
    <row r="89" spans="1:21" x14ac:dyDescent="0.25">
      <c r="C89" s="18"/>
      <c r="D89" s="13"/>
      <c r="E89" s="13"/>
      <c r="F89" s="13"/>
      <c r="G89" s="13"/>
      <c r="H89" s="13"/>
      <c r="I89" s="13"/>
      <c r="J89" s="13"/>
      <c r="K89" s="13"/>
      <c r="L89" s="13"/>
      <c r="M89" s="13"/>
      <c r="N89" s="14"/>
    </row>
  </sheetData>
  <mergeCells count="51">
    <mergeCell ref="V18:V19"/>
    <mergeCell ref="C18:C19"/>
    <mergeCell ref="D18:D19"/>
    <mergeCell ref="U18:U19"/>
    <mergeCell ref="A20:S20"/>
    <mergeCell ref="T18:T19"/>
    <mergeCell ref="B18:B19"/>
    <mergeCell ref="D12:D13"/>
    <mergeCell ref="D16:D17"/>
    <mergeCell ref="C12:C13"/>
    <mergeCell ref="C14:C15"/>
    <mergeCell ref="B12:B15"/>
    <mergeCell ref="A1:B4"/>
    <mergeCell ref="C1:V1"/>
    <mergeCell ref="C2:V2"/>
    <mergeCell ref="D3:V3"/>
    <mergeCell ref="D4:V4"/>
    <mergeCell ref="U8:U9"/>
    <mergeCell ref="C10:C11"/>
    <mergeCell ref="U10:U11"/>
    <mergeCell ref="V8:V9"/>
    <mergeCell ref="D6:E6"/>
    <mergeCell ref="F6:S6"/>
    <mergeCell ref="T6:U6"/>
    <mergeCell ref="D10:D11"/>
    <mergeCell ref="E8:E9"/>
    <mergeCell ref="V6:V7"/>
    <mergeCell ref="C6:C7"/>
    <mergeCell ref="D8:D9"/>
    <mergeCell ref="A6:A7"/>
    <mergeCell ref="A8:A11"/>
    <mergeCell ref="B8:B11"/>
    <mergeCell ref="T8:T11"/>
    <mergeCell ref="C8:C9"/>
    <mergeCell ref="B6:B7"/>
    <mergeCell ref="A21:V22"/>
    <mergeCell ref="V12:V13"/>
    <mergeCell ref="U12:U13"/>
    <mergeCell ref="V10:V11"/>
    <mergeCell ref="E10:E11"/>
    <mergeCell ref="V14:V15"/>
    <mergeCell ref="V16:V17"/>
    <mergeCell ref="D14:D15"/>
    <mergeCell ref="U14:U15"/>
    <mergeCell ref="T12:T15"/>
    <mergeCell ref="B16:B17"/>
    <mergeCell ref="U16:U17"/>
    <mergeCell ref="T16:T17"/>
    <mergeCell ref="C16:C17"/>
    <mergeCell ref="A12:A17"/>
    <mergeCell ref="A18:A19"/>
  </mergeCells>
  <printOptions horizontalCentered="1" verticalCentered="1"/>
  <pageMargins left="0" right="0" top="0.55118110236220474" bottom="0" header="0.31496062992125984" footer="0"/>
  <pageSetup scale="3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9"/>
  <sheetViews>
    <sheetView view="pageBreakPreview" zoomScale="70" zoomScaleNormal="70" zoomScaleSheetLayoutView="70" workbookViewId="0">
      <pane ySplit="6" topLeftCell="A7" activePane="bottomLeft" state="frozen"/>
      <selection activeCell="A6" sqref="A6"/>
      <selection pane="bottomLeft" activeCell="C30" sqref="C30"/>
    </sheetView>
  </sheetViews>
  <sheetFormatPr baseColWidth="10" defaultRowHeight="15.75" customHeight="1" x14ac:dyDescent="0.25"/>
  <cols>
    <col min="2" max="3" width="29.42578125" customWidth="1"/>
    <col min="4" max="5" width="25.28515625" customWidth="1"/>
    <col min="6" max="6" width="23.42578125" customWidth="1"/>
    <col min="7" max="7" width="16.7109375" customWidth="1"/>
    <col min="8" max="8" width="25.28515625" customWidth="1"/>
    <col min="9" max="9" width="21.7109375" customWidth="1"/>
    <col min="10" max="10" width="25.85546875" customWidth="1"/>
    <col min="11" max="12" width="25.85546875" hidden="1" customWidth="1"/>
    <col min="13" max="13" width="17.28515625" hidden="1" customWidth="1"/>
    <col min="14" max="14" width="14.7109375" hidden="1" customWidth="1"/>
    <col min="15" max="15" width="15.28515625" hidden="1" customWidth="1"/>
    <col min="16" max="16" width="15.28515625" customWidth="1"/>
    <col min="17" max="17" width="12.85546875" customWidth="1"/>
    <col min="18" max="18" width="13.5703125" customWidth="1"/>
    <col min="19" max="19" width="17.5703125" customWidth="1"/>
    <col min="20" max="20" width="13.5703125" customWidth="1"/>
    <col min="21" max="21" width="13.42578125" customWidth="1"/>
    <col min="22" max="22" width="15.5703125" bestFit="1" customWidth="1"/>
    <col min="23" max="23" width="18.42578125" bestFit="1" customWidth="1"/>
    <col min="24" max="24" width="14.5703125" bestFit="1" customWidth="1"/>
    <col min="25" max="25" width="11.5703125" style="71" bestFit="1" customWidth="1"/>
    <col min="26" max="26" width="11.42578125" style="71"/>
    <col min="259" max="260" width="29.42578125" customWidth="1"/>
    <col min="261" max="263" width="25.28515625" customWidth="1"/>
    <col min="264" max="264" width="16.7109375" bestFit="1" customWidth="1"/>
    <col min="265" max="265" width="25.28515625" customWidth="1"/>
    <col min="266" max="266" width="21.7109375" customWidth="1"/>
    <col min="267" max="267" width="25.85546875" customWidth="1"/>
    <col min="268" max="268" width="0" hidden="1" customWidth="1"/>
    <col min="269" max="269" width="25.85546875" customWidth="1"/>
    <col min="270" max="270" width="17.28515625" customWidth="1"/>
    <col min="271" max="271" width="14.7109375" customWidth="1"/>
    <col min="272" max="272" width="15.28515625" customWidth="1"/>
    <col min="273" max="273" width="12.85546875" customWidth="1"/>
    <col min="274" max="274" width="13.5703125" customWidth="1"/>
    <col min="275" max="275" width="17.5703125" customWidth="1"/>
    <col min="276" max="276" width="13.5703125" customWidth="1"/>
    <col min="277" max="277" width="13.42578125" customWidth="1"/>
    <col min="278" max="278" width="15.5703125" bestFit="1" customWidth="1"/>
    <col min="279" max="279" width="18.42578125" bestFit="1" customWidth="1"/>
    <col min="280" max="280" width="14.5703125" bestFit="1" customWidth="1"/>
    <col min="281" max="281" width="11.5703125" bestFit="1" customWidth="1"/>
    <col min="515" max="516" width="29.42578125" customWidth="1"/>
    <col min="517" max="519" width="25.28515625" customWidth="1"/>
    <col min="520" max="520" width="16.7109375" bestFit="1" customWidth="1"/>
    <col min="521" max="521" width="25.28515625" customWidth="1"/>
    <col min="522" max="522" width="21.7109375" customWidth="1"/>
    <col min="523" max="523" width="25.85546875" customWidth="1"/>
    <col min="524" max="524" width="0" hidden="1" customWidth="1"/>
    <col min="525" max="525" width="25.85546875" customWidth="1"/>
    <col min="526" max="526" width="17.28515625" customWidth="1"/>
    <col min="527" max="527" width="14.7109375" customWidth="1"/>
    <col min="528" max="528" width="15.28515625" customWidth="1"/>
    <col min="529" max="529" width="12.85546875" customWidth="1"/>
    <col min="530" max="530" width="13.5703125" customWidth="1"/>
    <col min="531" max="531" width="17.5703125" customWidth="1"/>
    <col min="532" max="532" width="13.5703125" customWidth="1"/>
    <col min="533" max="533" width="13.42578125" customWidth="1"/>
    <col min="534" max="534" width="15.5703125" bestFit="1" customWidth="1"/>
    <col min="535" max="535" width="18.42578125" bestFit="1" customWidth="1"/>
    <col min="536" max="536" width="14.5703125" bestFit="1" customWidth="1"/>
    <col min="537" max="537" width="11.5703125" bestFit="1" customWidth="1"/>
    <col min="771" max="772" width="29.42578125" customWidth="1"/>
    <col min="773" max="775" width="25.28515625" customWidth="1"/>
    <col min="776" max="776" width="16.7109375" bestFit="1" customWidth="1"/>
    <col min="777" max="777" width="25.28515625" customWidth="1"/>
    <col min="778" max="778" width="21.7109375" customWidth="1"/>
    <col min="779" max="779" width="25.85546875" customWidth="1"/>
    <col min="780" max="780" width="0" hidden="1" customWidth="1"/>
    <col min="781" max="781" width="25.85546875" customWidth="1"/>
    <col min="782" max="782" width="17.28515625" customWidth="1"/>
    <col min="783" max="783" width="14.7109375" customWidth="1"/>
    <col min="784" max="784" width="15.28515625" customWidth="1"/>
    <col min="785" max="785" width="12.85546875" customWidth="1"/>
    <col min="786" max="786" width="13.5703125" customWidth="1"/>
    <col min="787" max="787" width="17.5703125" customWidth="1"/>
    <col min="788" max="788" width="13.5703125" customWidth="1"/>
    <col min="789" max="789" width="13.42578125" customWidth="1"/>
    <col min="790" max="790" width="15.5703125" bestFit="1" customWidth="1"/>
    <col min="791" max="791" width="18.42578125" bestFit="1" customWidth="1"/>
    <col min="792" max="792" width="14.5703125" bestFit="1" customWidth="1"/>
    <col min="793" max="793" width="11.5703125" bestFit="1" customWidth="1"/>
    <col min="1027" max="1028" width="29.42578125" customWidth="1"/>
    <col min="1029" max="1031" width="25.28515625" customWidth="1"/>
    <col min="1032" max="1032" width="16.7109375" bestFit="1" customWidth="1"/>
    <col min="1033" max="1033" width="25.28515625" customWidth="1"/>
    <col min="1034" max="1034" width="21.7109375" customWidth="1"/>
    <col min="1035" max="1035" width="25.85546875" customWidth="1"/>
    <col min="1036" max="1036" width="0" hidden="1" customWidth="1"/>
    <col min="1037" max="1037" width="25.85546875" customWidth="1"/>
    <col min="1038" max="1038" width="17.28515625" customWidth="1"/>
    <col min="1039" max="1039" width="14.7109375" customWidth="1"/>
    <col min="1040" max="1040" width="15.28515625" customWidth="1"/>
    <col min="1041" max="1041" width="12.85546875" customWidth="1"/>
    <col min="1042" max="1042" width="13.5703125" customWidth="1"/>
    <col min="1043" max="1043" width="17.5703125" customWidth="1"/>
    <col min="1044" max="1044" width="13.5703125" customWidth="1"/>
    <col min="1045" max="1045" width="13.42578125" customWidth="1"/>
    <col min="1046" max="1046" width="15.5703125" bestFit="1" customWidth="1"/>
    <col min="1047" max="1047" width="18.42578125" bestFit="1" customWidth="1"/>
    <col min="1048" max="1048" width="14.5703125" bestFit="1" customWidth="1"/>
    <col min="1049" max="1049" width="11.5703125" bestFit="1" customWidth="1"/>
    <col min="1283" max="1284" width="29.42578125" customWidth="1"/>
    <col min="1285" max="1287" width="25.28515625" customWidth="1"/>
    <col min="1288" max="1288" width="16.7109375" bestFit="1" customWidth="1"/>
    <col min="1289" max="1289" width="25.28515625" customWidth="1"/>
    <col min="1290" max="1290" width="21.7109375" customWidth="1"/>
    <col min="1291" max="1291" width="25.85546875" customWidth="1"/>
    <col min="1292" max="1292" width="0" hidden="1" customWidth="1"/>
    <col min="1293" max="1293" width="25.85546875" customWidth="1"/>
    <col min="1294" max="1294" width="17.28515625" customWidth="1"/>
    <col min="1295" max="1295" width="14.7109375" customWidth="1"/>
    <col min="1296" max="1296" width="15.28515625" customWidth="1"/>
    <col min="1297" max="1297" width="12.85546875" customWidth="1"/>
    <col min="1298" max="1298" width="13.5703125" customWidth="1"/>
    <col min="1299" max="1299" width="17.5703125" customWidth="1"/>
    <col min="1300" max="1300" width="13.5703125" customWidth="1"/>
    <col min="1301" max="1301" width="13.42578125" customWidth="1"/>
    <col min="1302" max="1302" width="15.5703125" bestFit="1" customWidth="1"/>
    <col min="1303" max="1303" width="18.42578125" bestFit="1" customWidth="1"/>
    <col min="1304" max="1304" width="14.5703125" bestFit="1" customWidth="1"/>
    <col min="1305" max="1305" width="11.5703125" bestFit="1" customWidth="1"/>
    <col min="1539" max="1540" width="29.42578125" customWidth="1"/>
    <col min="1541" max="1543" width="25.28515625" customWidth="1"/>
    <col min="1544" max="1544" width="16.7109375" bestFit="1" customWidth="1"/>
    <col min="1545" max="1545" width="25.28515625" customWidth="1"/>
    <col min="1546" max="1546" width="21.7109375" customWidth="1"/>
    <col min="1547" max="1547" width="25.85546875" customWidth="1"/>
    <col min="1548" max="1548" width="0" hidden="1" customWidth="1"/>
    <col min="1549" max="1549" width="25.85546875" customWidth="1"/>
    <col min="1550" max="1550" width="17.28515625" customWidth="1"/>
    <col min="1551" max="1551" width="14.7109375" customWidth="1"/>
    <col min="1552" max="1552" width="15.28515625" customWidth="1"/>
    <col min="1553" max="1553" width="12.85546875" customWidth="1"/>
    <col min="1554" max="1554" width="13.5703125" customWidth="1"/>
    <col min="1555" max="1555" width="17.5703125" customWidth="1"/>
    <col min="1556" max="1556" width="13.5703125" customWidth="1"/>
    <col min="1557" max="1557" width="13.42578125" customWidth="1"/>
    <col min="1558" max="1558" width="15.5703125" bestFit="1" customWidth="1"/>
    <col min="1559" max="1559" width="18.42578125" bestFit="1" customWidth="1"/>
    <col min="1560" max="1560" width="14.5703125" bestFit="1" customWidth="1"/>
    <col min="1561" max="1561" width="11.5703125" bestFit="1" customWidth="1"/>
    <col min="1795" max="1796" width="29.42578125" customWidth="1"/>
    <col min="1797" max="1799" width="25.28515625" customWidth="1"/>
    <col min="1800" max="1800" width="16.7109375" bestFit="1" customWidth="1"/>
    <col min="1801" max="1801" width="25.28515625" customWidth="1"/>
    <col min="1802" max="1802" width="21.7109375" customWidth="1"/>
    <col min="1803" max="1803" width="25.85546875" customWidth="1"/>
    <col min="1804" max="1804" width="0" hidden="1" customWidth="1"/>
    <col min="1805" max="1805" width="25.85546875" customWidth="1"/>
    <col min="1806" max="1806" width="17.28515625" customWidth="1"/>
    <col min="1807" max="1807" width="14.7109375" customWidth="1"/>
    <col min="1808" max="1808" width="15.28515625" customWidth="1"/>
    <col min="1809" max="1809" width="12.85546875" customWidth="1"/>
    <col min="1810" max="1810" width="13.5703125" customWidth="1"/>
    <col min="1811" max="1811" width="17.5703125" customWidth="1"/>
    <col min="1812" max="1812" width="13.5703125" customWidth="1"/>
    <col min="1813" max="1813" width="13.42578125" customWidth="1"/>
    <col min="1814" max="1814" width="15.5703125" bestFit="1" customWidth="1"/>
    <col min="1815" max="1815" width="18.42578125" bestFit="1" customWidth="1"/>
    <col min="1816" max="1816" width="14.5703125" bestFit="1" customWidth="1"/>
    <col min="1817" max="1817" width="11.5703125" bestFit="1" customWidth="1"/>
    <col min="2051" max="2052" width="29.42578125" customWidth="1"/>
    <col min="2053" max="2055" width="25.28515625" customWidth="1"/>
    <col min="2056" max="2056" width="16.7109375" bestFit="1" customWidth="1"/>
    <col min="2057" max="2057" width="25.28515625" customWidth="1"/>
    <col min="2058" max="2058" width="21.7109375" customWidth="1"/>
    <col min="2059" max="2059" width="25.85546875" customWidth="1"/>
    <col min="2060" max="2060" width="0" hidden="1" customWidth="1"/>
    <col min="2061" max="2061" width="25.85546875" customWidth="1"/>
    <col min="2062" max="2062" width="17.28515625" customWidth="1"/>
    <col min="2063" max="2063" width="14.7109375" customWidth="1"/>
    <col min="2064" max="2064" width="15.28515625" customWidth="1"/>
    <col min="2065" max="2065" width="12.85546875" customWidth="1"/>
    <col min="2066" max="2066" width="13.5703125" customWidth="1"/>
    <col min="2067" max="2067" width="17.5703125" customWidth="1"/>
    <col min="2068" max="2068" width="13.5703125" customWidth="1"/>
    <col min="2069" max="2069" width="13.42578125" customWidth="1"/>
    <col min="2070" max="2070" width="15.5703125" bestFit="1" customWidth="1"/>
    <col min="2071" max="2071" width="18.42578125" bestFit="1" customWidth="1"/>
    <col min="2072" max="2072" width="14.5703125" bestFit="1" customWidth="1"/>
    <col min="2073" max="2073" width="11.5703125" bestFit="1" customWidth="1"/>
    <col min="2307" max="2308" width="29.42578125" customWidth="1"/>
    <col min="2309" max="2311" width="25.28515625" customWidth="1"/>
    <col min="2312" max="2312" width="16.7109375" bestFit="1" customWidth="1"/>
    <col min="2313" max="2313" width="25.28515625" customWidth="1"/>
    <col min="2314" max="2314" width="21.7109375" customWidth="1"/>
    <col min="2315" max="2315" width="25.85546875" customWidth="1"/>
    <col min="2316" max="2316" width="0" hidden="1" customWidth="1"/>
    <col min="2317" max="2317" width="25.85546875" customWidth="1"/>
    <col min="2318" max="2318" width="17.28515625" customWidth="1"/>
    <col min="2319" max="2319" width="14.7109375" customWidth="1"/>
    <col min="2320" max="2320" width="15.28515625" customWidth="1"/>
    <col min="2321" max="2321" width="12.85546875" customWidth="1"/>
    <col min="2322" max="2322" width="13.5703125" customWidth="1"/>
    <col min="2323" max="2323" width="17.5703125" customWidth="1"/>
    <col min="2324" max="2324" width="13.5703125" customWidth="1"/>
    <col min="2325" max="2325" width="13.42578125" customWidth="1"/>
    <col min="2326" max="2326" width="15.5703125" bestFit="1" customWidth="1"/>
    <col min="2327" max="2327" width="18.42578125" bestFit="1" customWidth="1"/>
    <col min="2328" max="2328" width="14.5703125" bestFit="1" customWidth="1"/>
    <col min="2329" max="2329" width="11.5703125" bestFit="1" customWidth="1"/>
    <col min="2563" max="2564" width="29.42578125" customWidth="1"/>
    <col min="2565" max="2567" width="25.28515625" customWidth="1"/>
    <col min="2568" max="2568" width="16.7109375" bestFit="1" customWidth="1"/>
    <col min="2569" max="2569" width="25.28515625" customWidth="1"/>
    <col min="2570" max="2570" width="21.7109375" customWidth="1"/>
    <col min="2571" max="2571" width="25.85546875" customWidth="1"/>
    <col min="2572" max="2572" width="0" hidden="1" customWidth="1"/>
    <col min="2573" max="2573" width="25.85546875" customWidth="1"/>
    <col min="2574" max="2574" width="17.28515625" customWidth="1"/>
    <col min="2575" max="2575" width="14.7109375" customWidth="1"/>
    <col min="2576" max="2576" width="15.28515625" customWidth="1"/>
    <col min="2577" max="2577" width="12.85546875" customWidth="1"/>
    <col min="2578" max="2578" width="13.5703125" customWidth="1"/>
    <col min="2579" max="2579" width="17.5703125" customWidth="1"/>
    <col min="2580" max="2580" width="13.5703125" customWidth="1"/>
    <col min="2581" max="2581" width="13.42578125" customWidth="1"/>
    <col min="2582" max="2582" width="15.5703125" bestFit="1" customWidth="1"/>
    <col min="2583" max="2583" width="18.42578125" bestFit="1" customWidth="1"/>
    <col min="2584" max="2584" width="14.5703125" bestFit="1" customWidth="1"/>
    <col min="2585" max="2585" width="11.5703125" bestFit="1" customWidth="1"/>
    <col min="2819" max="2820" width="29.42578125" customWidth="1"/>
    <col min="2821" max="2823" width="25.28515625" customWidth="1"/>
    <col min="2824" max="2824" width="16.7109375" bestFit="1" customWidth="1"/>
    <col min="2825" max="2825" width="25.28515625" customWidth="1"/>
    <col min="2826" max="2826" width="21.7109375" customWidth="1"/>
    <col min="2827" max="2827" width="25.85546875" customWidth="1"/>
    <col min="2828" max="2828" width="0" hidden="1" customWidth="1"/>
    <col min="2829" max="2829" width="25.85546875" customWidth="1"/>
    <col min="2830" max="2830" width="17.28515625" customWidth="1"/>
    <col min="2831" max="2831" width="14.7109375" customWidth="1"/>
    <col min="2832" max="2832" width="15.28515625" customWidth="1"/>
    <col min="2833" max="2833" width="12.85546875" customWidth="1"/>
    <col min="2834" max="2834" width="13.5703125" customWidth="1"/>
    <col min="2835" max="2835" width="17.5703125" customWidth="1"/>
    <col min="2836" max="2836" width="13.5703125" customWidth="1"/>
    <col min="2837" max="2837" width="13.42578125" customWidth="1"/>
    <col min="2838" max="2838" width="15.5703125" bestFit="1" customWidth="1"/>
    <col min="2839" max="2839" width="18.42578125" bestFit="1" customWidth="1"/>
    <col min="2840" max="2840" width="14.5703125" bestFit="1" customWidth="1"/>
    <col min="2841" max="2841" width="11.5703125" bestFit="1" customWidth="1"/>
    <col min="3075" max="3076" width="29.42578125" customWidth="1"/>
    <col min="3077" max="3079" width="25.28515625" customWidth="1"/>
    <col min="3080" max="3080" width="16.7109375" bestFit="1" customWidth="1"/>
    <col min="3081" max="3081" width="25.28515625" customWidth="1"/>
    <col min="3082" max="3082" width="21.7109375" customWidth="1"/>
    <col min="3083" max="3083" width="25.85546875" customWidth="1"/>
    <col min="3084" max="3084" width="0" hidden="1" customWidth="1"/>
    <col min="3085" max="3085" width="25.85546875" customWidth="1"/>
    <col min="3086" max="3086" width="17.28515625" customWidth="1"/>
    <col min="3087" max="3087" width="14.7109375" customWidth="1"/>
    <col min="3088" max="3088" width="15.28515625" customWidth="1"/>
    <col min="3089" max="3089" width="12.85546875" customWidth="1"/>
    <col min="3090" max="3090" width="13.5703125" customWidth="1"/>
    <col min="3091" max="3091" width="17.5703125" customWidth="1"/>
    <col min="3092" max="3092" width="13.5703125" customWidth="1"/>
    <col min="3093" max="3093" width="13.42578125" customWidth="1"/>
    <col min="3094" max="3094" width="15.5703125" bestFit="1" customWidth="1"/>
    <col min="3095" max="3095" width="18.42578125" bestFit="1" customWidth="1"/>
    <col min="3096" max="3096" width="14.5703125" bestFit="1" customWidth="1"/>
    <col min="3097" max="3097" width="11.5703125" bestFit="1" customWidth="1"/>
    <col min="3331" max="3332" width="29.42578125" customWidth="1"/>
    <col min="3333" max="3335" width="25.28515625" customWidth="1"/>
    <col min="3336" max="3336" width="16.7109375" bestFit="1" customWidth="1"/>
    <col min="3337" max="3337" width="25.28515625" customWidth="1"/>
    <col min="3338" max="3338" width="21.7109375" customWidth="1"/>
    <col min="3339" max="3339" width="25.85546875" customWidth="1"/>
    <col min="3340" max="3340" width="0" hidden="1" customWidth="1"/>
    <col min="3341" max="3341" width="25.85546875" customWidth="1"/>
    <col min="3342" max="3342" width="17.28515625" customWidth="1"/>
    <col min="3343" max="3343" width="14.7109375" customWidth="1"/>
    <col min="3344" max="3344" width="15.28515625" customWidth="1"/>
    <col min="3345" max="3345" width="12.85546875" customWidth="1"/>
    <col min="3346" max="3346" width="13.5703125" customWidth="1"/>
    <col min="3347" max="3347" width="17.5703125" customWidth="1"/>
    <col min="3348" max="3348" width="13.5703125" customWidth="1"/>
    <col min="3349" max="3349" width="13.42578125" customWidth="1"/>
    <col min="3350" max="3350" width="15.5703125" bestFit="1" customWidth="1"/>
    <col min="3351" max="3351" width="18.42578125" bestFit="1" customWidth="1"/>
    <col min="3352" max="3352" width="14.5703125" bestFit="1" customWidth="1"/>
    <col min="3353" max="3353" width="11.5703125" bestFit="1" customWidth="1"/>
    <col min="3587" max="3588" width="29.42578125" customWidth="1"/>
    <col min="3589" max="3591" width="25.28515625" customWidth="1"/>
    <col min="3592" max="3592" width="16.7109375" bestFit="1" customWidth="1"/>
    <col min="3593" max="3593" width="25.28515625" customWidth="1"/>
    <col min="3594" max="3594" width="21.7109375" customWidth="1"/>
    <col min="3595" max="3595" width="25.85546875" customWidth="1"/>
    <col min="3596" max="3596" width="0" hidden="1" customWidth="1"/>
    <col min="3597" max="3597" width="25.85546875" customWidth="1"/>
    <col min="3598" max="3598" width="17.28515625" customWidth="1"/>
    <col min="3599" max="3599" width="14.7109375" customWidth="1"/>
    <col min="3600" max="3600" width="15.28515625" customWidth="1"/>
    <col min="3601" max="3601" width="12.85546875" customWidth="1"/>
    <col min="3602" max="3602" width="13.5703125" customWidth="1"/>
    <col min="3603" max="3603" width="17.5703125" customWidth="1"/>
    <col min="3604" max="3604" width="13.5703125" customWidth="1"/>
    <col min="3605" max="3605" width="13.42578125" customWidth="1"/>
    <col min="3606" max="3606" width="15.5703125" bestFit="1" customWidth="1"/>
    <col min="3607" max="3607" width="18.42578125" bestFit="1" customWidth="1"/>
    <col min="3608" max="3608" width="14.5703125" bestFit="1" customWidth="1"/>
    <col min="3609" max="3609" width="11.5703125" bestFit="1" customWidth="1"/>
    <col min="3843" max="3844" width="29.42578125" customWidth="1"/>
    <col min="3845" max="3847" width="25.28515625" customWidth="1"/>
    <col min="3848" max="3848" width="16.7109375" bestFit="1" customWidth="1"/>
    <col min="3849" max="3849" width="25.28515625" customWidth="1"/>
    <col min="3850" max="3850" width="21.7109375" customWidth="1"/>
    <col min="3851" max="3851" width="25.85546875" customWidth="1"/>
    <col min="3852" max="3852" width="0" hidden="1" customWidth="1"/>
    <col min="3853" max="3853" width="25.85546875" customWidth="1"/>
    <col min="3854" max="3854" width="17.28515625" customWidth="1"/>
    <col min="3855" max="3855" width="14.7109375" customWidth="1"/>
    <col min="3856" max="3856" width="15.28515625" customWidth="1"/>
    <col min="3857" max="3857" width="12.85546875" customWidth="1"/>
    <col min="3858" max="3858" width="13.5703125" customWidth="1"/>
    <col min="3859" max="3859" width="17.5703125" customWidth="1"/>
    <col min="3860" max="3860" width="13.5703125" customWidth="1"/>
    <col min="3861" max="3861" width="13.42578125" customWidth="1"/>
    <col min="3862" max="3862" width="15.5703125" bestFit="1" customWidth="1"/>
    <col min="3863" max="3863" width="18.42578125" bestFit="1" customWidth="1"/>
    <col min="3864" max="3864" width="14.5703125" bestFit="1" customWidth="1"/>
    <col min="3865" max="3865" width="11.5703125" bestFit="1" customWidth="1"/>
    <col min="4099" max="4100" width="29.42578125" customWidth="1"/>
    <col min="4101" max="4103" width="25.28515625" customWidth="1"/>
    <col min="4104" max="4104" width="16.7109375" bestFit="1" customWidth="1"/>
    <col min="4105" max="4105" width="25.28515625" customWidth="1"/>
    <col min="4106" max="4106" width="21.7109375" customWidth="1"/>
    <col min="4107" max="4107" width="25.85546875" customWidth="1"/>
    <col min="4108" max="4108" width="0" hidden="1" customWidth="1"/>
    <col min="4109" max="4109" width="25.85546875" customWidth="1"/>
    <col min="4110" max="4110" width="17.28515625" customWidth="1"/>
    <col min="4111" max="4111" width="14.7109375" customWidth="1"/>
    <col min="4112" max="4112" width="15.28515625" customWidth="1"/>
    <col min="4113" max="4113" width="12.85546875" customWidth="1"/>
    <col min="4114" max="4114" width="13.5703125" customWidth="1"/>
    <col min="4115" max="4115" width="17.5703125" customWidth="1"/>
    <col min="4116" max="4116" width="13.5703125" customWidth="1"/>
    <col min="4117" max="4117" width="13.42578125" customWidth="1"/>
    <col min="4118" max="4118" width="15.5703125" bestFit="1" customWidth="1"/>
    <col min="4119" max="4119" width="18.42578125" bestFit="1" customWidth="1"/>
    <col min="4120" max="4120" width="14.5703125" bestFit="1" customWidth="1"/>
    <col min="4121" max="4121" width="11.5703125" bestFit="1" customWidth="1"/>
    <col min="4355" max="4356" width="29.42578125" customWidth="1"/>
    <col min="4357" max="4359" width="25.28515625" customWidth="1"/>
    <col min="4360" max="4360" width="16.7109375" bestFit="1" customWidth="1"/>
    <col min="4361" max="4361" width="25.28515625" customWidth="1"/>
    <col min="4362" max="4362" width="21.7109375" customWidth="1"/>
    <col min="4363" max="4363" width="25.85546875" customWidth="1"/>
    <col min="4364" max="4364" width="0" hidden="1" customWidth="1"/>
    <col min="4365" max="4365" width="25.85546875" customWidth="1"/>
    <col min="4366" max="4366" width="17.28515625" customWidth="1"/>
    <col min="4367" max="4367" width="14.7109375" customWidth="1"/>
    <col min="4368" max="4368" width="15.28515625" customWidth="1"/>
    <col min="4369" max="4369" width="12.85546875" customWidth="1"/>
    <col min="4370" max="4370" width="13.5703125" customWidth="1"/>
    <col min="4371" max="4371" width="17.5703125" customWidth="1"/>
    <col min="4372" max="4372" width="13.5703125" customWidth="1"/>
    <col min="4373" max="4373" width="13.42578125" customWidth="1"/>
    <col min="4374" max="4374" width="15.5703125" bestFit="1" customWidth="1"/>
    <col min="4375" max="4375" width="18.42578125" bestFit="1" customWidth="1"/>
    <col min="4376" max="4376" width="14.5703125" bestFit="1" customWidth="1"/>
    <col min="4377" max="4377" width="11.5703125" bestFit="1" customWidth="1"/>
    <col min="4611" max="4612" width="29.42578125" customWidth="1"/>
    <col min="4613" max="4615" width="25.28515625" customWidth="1"/>
    <col min="4616" max="4616" width="16.7109375" bestFit="1" customWidth="1"/>
    <col min="4617" max="4617" width="25.28515625" customWidth="1"/>
    <col min="4618" max="4618" width="21.7109375" customWidth="1"/>
    <col min="4619" max="4619" width="25.85546875" customWidth="1"/>
    <col min="4620" max="4620" width="0" hidden="1" customWidth="1"/>
    <col min="4621" max="4621" width="25.85546875" customWidth="1"/>
    <col min="4622" max="4622" width="17.28515625" customWidth="1"/>
    <col min="4623" max="4623" width="14.7109375" customWidth="1"/>
    <col min="4624" max="4624" width="15.28515625" customWidth="1"/>
    <col min="4625" max="4625" width="12.85546875" customWidth="1"/>
    <col min="4626" max="4626" width="13.5703125" customWidth="1"/>
    <col min="4627" max="4627" width="17.5703125" customWidth="1"/>
    <col min="4628" max="4628" width="13.5703125" customWidth="1"/>
    <col min="4629" max="4629" width="13.42578125" customWidth="1"/>
    <col min="4630" max="4630" width="15.5703125" bestFit="1" customWidth="1"/>
    <col min="4631" max="4631" width="18.42578125" bestFit="1" customWidth="1"/>
    <col min="4632" max="4632" width="14.5703125" bestFit="1" customWidth="1"/>
    <col min="4633" max="4633" width="11.5703125" bestFit="1" customWidth="1"/>
    <col min="4867" max="4868" width="29.42578125" customWidth="1"/>
    <col min="4869" max="4871" width="25.28515625" customWidth="1"/>
    <col min="4872" max="4872" width="16.7109375" bestFit="1" customWidth="1"/>
    <col min="4873" max="4873" width="25.28515625" customWidth="1"/>
    <col min="4874" max="4874" width="21.7109375" customWidth="1"/>
    <col min="4875" max="4875" width="25.85546875" customWidth="1"/>
    <col min="4876" max="4876" width="0" hidden="1" customWidth="1"/>
    <col min="4877" max="4877" width="25.85546875" customWidth="1"/>
    <col min="4878" max="4878" width="17.28515625" customWidth="1"/>
    <col min="4879" max="4879" width="14.7109375" customWidth="1"/>
    <col min="4880" max="4880" width="15.28515625" customWidth="1"/>
    <col min="4881" max="4881" width="12.85546875" customWidth="1"/>
    <col min="4882" max="4882" width="13.5703125" customWidth="1"/>
    <col min="4883" max="4883" width="17.5703125" customWidth="1"/>
    <col min="4884" max="4884" width="13.5703125" customWidth="1"/>
    <col min="4885" max="4885" width="13.42578125" customWidth="1"/>
    <col min="4886" max="4886" width="15.5703125" bestFit="1" customWidth="1"/>
    <col min="4887" max="4887" width="18.42578125" bestFit="1" customWidth="1"/>
    <col min="4888" max="4888" width="14.5703125" bestFit="1" customWidth="1"/>
    <col min="4889" max="4889" width="11.5703125" bestFit="1" customWidth="1"/>
    <col min="5123" max="5124" width="29.42578125" customWidth="1"/>
    <col min="5125" max="5127" width="25.28515625" customWidth="1"/>
    <col min="5128" max="5128" width="16.7109375" bestFit="1" customWidth="1"/>
    <col min="5129" max="5129" width="25.28515625" customWidth="1"/>
    <col min="5130" max="5130" width="21.7109375" customWidth="1"/>
    <col min="5131" max="5131" width="25.85546875" customWidth="1"/>
    <col min="5132" max="5132" width="0" hidden="1" customWidth="1"/>
    <col min="5133" max="5133" width="25.85546875" customWidth="1"/>
    <col min="5134" max="5134" width="17.28515625" customWidth="1"/>
    <col min="5135" max="5135" width="14.7109375" customWidth="1"/>
    <col min="5136" max="5136" width="15.28515625" customWidth="1"/>
    <col min="5137" max="5137" width="12.85546875" customWidth="1"/>
    <col min="5138" max="5138" width="13.5703125" customWidth="1"/>
    <col min="5139" max="5139" width="17.5703125" customWidth="1"/>
    <col min="5140" max="5140" width="13.5703125" customWidth="1"/>
    <col min="5141" max="5141" width="13.42578125" customWidth="1"/>
    <col min="5142" max="5142" width="15.5703125" bestFit="1" customWidth="1"/>
    <col min="5143" max="5143" width="18.42578125" bestFit="1" customWidth="1"/>
    <col min="5144" max="5144" width="14.5703125" bestFit="1" customWidth="1"/>
    <col min="5145" max="5145" width="11.5703125" bestFit="1" customWidth="1"/>
    <col min="5379" max="5380" width="29.42578125" customWidth="1"/>
    <col min="5381" max="5383" width="25.28515625" customWidth="1"/>
    <col min="5384" max="5384" width="16.7109375" bestFit="1" customWidth="1"/>
    <col min="5385" max="5385" width="25.28515625" customWidth="1"/>
    <col min="5386" max="5386" width="21.7109375" customWidth="1"/>
    <col min="5387" max="5387" width="25.85546875" customWidth="1"/>
    <col min="5388" max="5388" width="0" hidden="1" customWidth="1"/>
    <col min="5389" max="5389" width="25.85546875" customWidth="1"/>
    <col min="5390" max="5390" width="17.28515625" customWidth="1"/>
    <col min="5391" max="5391" width="14.7109375" customWidth="1"/>
    <col min="5392" max="5392" width="15.28515625" customWidth="1"/>
    <col min="5393" max="5393" width="12.85546875" customWidth="1"/>
    <col min="5394" max="5394" width="13.5703125" customWidth="1"/>
    <col min="5395" max="5395" width="17.5703125" customWidth="1"/>
    <col min="5396" max="5396" width="13.5703125" customWidth="1"/>
    <col min="5397" max="5397" width="13.42578125" customWidth="1"/>
    <col min="5398" max="5398" width="15.5703125" bestFit="1" customWidth="1"/>
    <col min="5399" max="5399" width="18.42578125" bestFit="1" customWidth="1"/>
    <col min="5400" max="5400" width="14.5703125" bestFit="1" customWidth="1"/>
    <col min="5401" max="5401" width="11.5703125" bestFit="1" customWidth="1"/>
    <col min="5635" max="5636" width="29.42578125" customWidth="1"/>
    <col min="5637" max="5639" width="25.28515625" customWidth="1"/>
    <col min="5640" max="5640" width="16.7109375" bestFit="1" customWidth="1"/>
    <col min="5641" max="5641" width="25.28515625" customWidth="1"/>
    <col min="5642" max="5642" width="21.7109375" customWidth="1"/>
    <col min="5643" max="5643" width="25.85546875" customWidth="1"/>
    <col min="5644" max="5644" width="0" hidden="1" customWidth="1"/>
    <col min="5645" max="5645" width="25.85546875" customWidth="1"/>
    <col min="5646" max="5646" width="17.28515625" customWidth="1"/>
    <col min="5647" max="5647" width="14.7109375" customWidth="1"/>
    <col min="5648" max="5648" width="15.28515625" customWidth="1"/>
    <col min="5649" max="5649" width="12.85546875" customWidth="1"/>
    <col min="5650" max="5650" width="13.5703125" customWidth="1"/>
    <col min="5651" max="5651" width="17.5703125" customWidth="1"/>
    <col min="5652" max="5652" width="13.5703125" customWidth="1"/>
    <col min="5653" max="5653" width="13.42578125" customWidth="1"/>
    <col min="5654" max="5654" width="15.5703125" bestFit="1" customWidth="1"/>
    <col min="5655" max="5655" width="18.42578125" bestFit="1" customWidth="1"/>
    <col min="5656" max="5656" width="14.5703125" bestFit="1" customWidth="1"/>
    <col min="5657" max="5657" width="11.5703125" bestFit="1" customWidth="1"/>
    <col min="5891" max="5892" width="29.42578125" customWidth="1"/>
    <col min="5893" max="5895" width="25.28515625" customWidth="1"/>
    <col min="5896" max="5896" width="16.7109375" bestFit="1" customWidth="1"/>
    <col min="5897" max="5897" width="25.28515625" customWidth="1"/>
    <col min="5898" max="5898" width="21.7109375" customWidth="1"/>
    <col min="5899" max="5899" width="25.85546875" customWidth="1"/>
    <col min="5900" max="5900" width="0" hidden="1" customWidth="1"/>
    <col min="5901" max="5901" width="25.85546875" customWidth="1"/>
    <col min="5902" max="5902" width="17.28515625" customWidth="1"/>
    <col min="5903" max="5903" width="14.7109375" customWidth="1"/>
    <col min="5904" max="5904" width="15.28515625" customWidth="1"/>
    <col min="5905" max="5905" width="12.85546875" customWidth="1"/>
    <col min="5906" max="5906" width="13.5703125" customWidth="1"/>
    <col min="5907" max="5907" width="17.5703125" customWidth="1"/>
    <col min="5908" max="5908" width="13.5703125" customWidth="1"/>
    <col min="5909" max="5909" width="13.42578125" customWidth="1"/>
    <col min="5910" max="5910" width="15.5703125" bestFit="1" customWidth="1"/>
    <col min="5911" max="5911" width="18.42578125" bestFit="1" customWidth="1"/>
    <col min="5912" max="5912" width="14.5703125" bestFit="1" customWidth="1"/>
    <col min="5913" max="5913" width="11.5703125" bestFit="1" customWidth="1"/>
    <col min="6147" max="6148" width="29.42578125" customWidth="1"/>
    <col min="6149" max="6151" width="25.28515625" customWidth="1"/>
    <col min="6152" max="6152" width="16.7109375" bestFit="1" customWidth="1"/>
    <col min="6153" max="6153" width="25.28515625" customWidth="1"/>
    <col min="6154" max="6154" width="21.7109375" customWidth="1"/>
    <col min="6155" max="6155" width="25.85546875" customWidth="1"/>
    <col min="6156" max="6156" width="0" hidden="1" customWidth="1"/>
    <col min="6157" max="6157" width="25.85546875" customWidth="1"/>
    <col min="6158" max="6158" width="17.28515625" customWidth="1"/>
    <col min="6159" max="6159" width="14.7109375" customWidth="1"/>
    <col min="6160" max="6160" width="15.28515625" customWidth="1"/>
    <col min="6161" max="6161" width="12.85546875" customWidth="1"/>
    <col min="6162" max="6162" width="13.5703125" customWidth="1"/>
    <col min="6163" max="6163" width="17.5703125" customWidth="1"/>
    <col min="6164" max="6164" width="13.5703125" customWidth="1"/>
    <col min="6165" max="6165" width="13.42578125" customWidth="1"/>
    <col min="6166" max="6166" width="15.5703125" bestFit="1" customWidth="1"/>
    <col min="6167" max="6167" width="18.42578125" bestFit="1" customWidth="1"/>
    <col min="6168" max="6168" width="14.5703125" bestFit="1" customWidth="1"/>
    <col min="6169" max="6169" width="11.5703125" bestFit="1" customWidth="1"/>
    <col min="6403" max="6404" width="29.42578125" customWidth="1"/>
    <col min="6405" max="6407" width="25.28515625" customWidth="1"/>
    <col min="6408" max="6408" width="16.7109375" bestFit="1" customWidth="1"/>
    <col min="6409" max="6409" width="25.28515625" customWidth="1"/>
    <col min="6410" max="6410" width="21.7109375" customWidth="1"/>
    <col min="6411" max="6411" width="25.85546875" customWidth="1"/>
    <col min="6412" max="6412" width="0" hidden="1" customWidth="1"/>
    <col min="6413" max="6413" width="25.85546875" customWidth="1"/>
    <col min="6414" max="6414" width="17.28515625" customWidth="1"/>
    <col min="6415" max="6415" width="14.7109375" customWidth="1"/>
    <col min="6416" max="6416" width="15.28515625" customWidth="1"/>
    <col min="6417" max="6417" width="12.85546875" customWidth="1"/>
    <col min="6418" max="6418" width="13.5703125" customWidth="1"/>
    <col min="6419" max="6419" width="17.5703125" customWidth="1"/>
    <col min="6420" max="6420" width="13.5703125" customWidth="1"/>
    <col min="6421" max="6421" width="13.42578125" customWidth="1"/>
    <col min="6422" max="6422" width="15.5703125" bestFit="1" customWidth="1"/>
    <col min="6423" max="6423" width="18.42578125" bestFit="1" customWidth="1"/>
    <col min="6424" max="6424" width="14.5703125" bestFit="1" customWidth="1"/>
    <col min="6425" max="6425" width="11.5703125" bestFit="1" customWidth="1"/>
    <col min="6659" max="6660" width="29.42578125" customWidth="1"/>
    <col min="6661" max="6663" width="25.28515625" customWidth="1"/>
    <col min="6664" max="6664" width="16.7109375" bestFit="1" customWidth="1"/>
    <col min="6665" max="6665" width="25.28515625" customWidth="1"/>
    <col min="6666" max="6666" width="21.7109375" customWidth="1"/>
    <col min="6667" max="6667" width="25.85546875" customWidth="1"/>
    <col min="6668" max="6668" width="0" hidden="1" customWidth="1"/>
    <col min="6669" max="6669" width="25.85546875" customWidth="1"/>
    <col min="6670" max="6670" width="17.28515625" customWidth="1"/>
    <col min="6671" max="6671" width="14.7109375" customWidth="1"/>
    <col min="6672" max="6672" width="15.28515625" customWidth="1"/>
    <col min="6673" max="6673" width="12.85546875" customWidth="1"/>
    <col min="6674" max="6674" width="13.5703125" customWidth="1"/>
    <col min="6675" max="6675" width="17.5703125" customWidth="1"/>
    <col min="6676" max="6676" width="13.5703125" customWidth="1"/>
    <col min="6677" max="6677" width="13.42578125" customWidth="1"/>
    <col min="6678" max="6678" width="15.5703125" bestFit="1" customWidth="1"/>
    <col min="6679" max="6679" width="18.42578125" bestFit="1" customWidth="1"/>
    <col min="6680" max="6680" width="14.5703125" bestFit="1" customWidth="1"/>
    <col min="6681" max="6681" width="11.5703125" bestFit="1" customWidth="1"/>
    <col min="6915" max="6916" width="29.42578125" customWidth="1"/>
    <col min="6917" max="6919" width="25.28515625" customWidth="1"/>
    <col min="6920" max="6920" width="16.7109375" bestFit="1" customWidth="1"/>
    <col min="6921" max="6921" width="25.28515625" customWidth="1"/>
    <col min="6922" max="6922" width="21.7109375" customWidth="1"/>
    <col min="6923" max="6923" width="25.85546875" customWidth="1"/>
    <col min="6924" max="6924" width="0" hidden="1" customWidth="1"/>
    <col min="6925" max="6925" width="25.85546875" customWidth="1"/>
    <col min="6926" max="6926" width="17.28515625" customWidth="1"/>
    <col min="6927" max="6927" width="14.7109375" customWidth="1"/>
    <col min="6928" max="6928" width="15.28515625" customWidth="1"/>
    <col min="6929" max="6929" width="12.85546875" customWidth="1"/>
    <col min="6930" max="6930" width="13.5703125" customWidth="1"/>
    <col min="6931" max="6931" width="17.5703125" customWidth="1"/>
    <col min="6932" max="6932" width="13.5703125" customWidth="1"/>
    <col min="6933" max="6933" width="13.42578125" customWidth="1"/>
    <col min="6934" max="6934" width="15.5703125" bestFit="1" customWidth="1"/>
    <col min="6935" max="6935" width="18.42578125" bestFit="1" customWidth="1"/>
    <col min="6936" max="6936" width="14.5703125" bestFit="1" customWidth="1"/>
    <col min="6937" max="6937" width="11.5703125" bestFit="1" customWidth="1"/>
    <col min="7171" max="7172" width="29.42578125" customWidth="1"/>
    <col min="7173" max="7175" width="25.28515625" customWidth="1"/>
    <col min="7176" max="7176" width="16.7109375" bestFit="1" customWidth="1"/>
    <col min="7177" max="7177" width="25.28515625" customWidth="1"/>
    <col min="7178" max="7178" width="21.7109375" customWidth="1"/>
    <col min="7179" max="7179" width="25.85546875" customWidth="1"/>
    <col min="7180" max="7180" width="0" hidden="1" customWidth="1"/>
    <col min="7181" max="7181" width="25.85546875" customWidth="1"/>
    <col min="7182" max="7182" width="17.28515625" customWidth="1"/>
    <col min="7183" max="7183" width="14.7109375" customWidth="1"/>
    <col min="7184" max="7184" width="15.28515625" customWidth="1"/>
    <col min="7185" max="7185" width="12.85546875" customWidth="1"/>
    <col min="7186" max="7186" width="13.5703125" customWidth="1"/>
    <col min="7187" max="7187" width="17.5703125" customWidth="1"/>
    <col min="7188" max="7188" width="13.5703125" customWidth="1"/>
    <col min="7189" max="7189" width="13.42578125" customWidth="1"/>
    <col min="7190" max="7190" width="15.5703125" bestFit="1" customWidth="1"/>
    <col min="7191" max="7191" width="18.42578125" bestFit="1" customWidth="1"/>
    <col min="7192" max="7192" width="14.5703125" bestFit="1" customWidth="1"/>
    <col min="7193" max="7193" width="11.5703125" bestFit="1" customWidth="1"/>
    <col min="7427" max="7428" width="29.42578125" customWidth="1"/>
    <col min="7429" max="7431" width="25.28515625" customWidth="1"/>
    <col min="7432" max="7432" width="16.7109375" bestFit="1" customWidth="1"/>
    <col min="7433" max="7433" width="25.28515625" customWidth="1"/>
    <col min="7434" max="7434" width="21.7109375" customWidth="1"/>
    <col min="7435" max="7435" width="25.85546875" customWidth="1"/>
    <col min="7436" max="7436" width="0" hidden="1" customWidth="1"/>
    <col min="7437" max="7437" width="25.85546875" customWidth="1"/>
    <col min="7438" max="7438" width="17.28515625" customWidth="1"/>
    <col min="7439" max="7439" width="14.7109375" customWidth="1"/>
    <col min="7440" max="7440" width="15.28515625" customWidth="1"/>
    <col min="7441" max="7441" width="12.85546875" customWidth="1"/>
    <col min="7442" max="7442" width="13.5703125" customWidth="1"/>
    <col min="7443" max="7443" width="17.5703125" customWidth="1"/>
    <col min="7444" max="7444" width="13.5703125" customWidth="1"/>
    <col min="7445" max="7445" width="13.42578125" customWidth="1"/>
    <col min="7446" max="7446" width="15.5703125" bestFit="1" customWidth="1"/>
    <col min="7447" max="7447" width="18.42578125" bestFit="1" customWidth="1"/>
    <col min="7448" max="7448" width="14.5703125" bestFit="1" customWidth="1"/>
    <col min="7449" max="7449" width="11.5703125" bestFit="1" customWidth="1"/>
    <col min="7683" max="7684" width="29.42578125" customWidth="1"/>
    <col min="7685" max="7687" width="25.28515625" customWidth="1"/>
    <col min="7688" max="7688" width="16.7109375" bestFit="1" customWidth="1"/>
    <col min="7689" max="7689" width="25.28515625" customWidth="1"/>
    <col min="7690" max="7690" width="21.7109375" customWidth="1"/>
    <col min="7691" max="7691" width="25.85546875" customWidth="1"/>
    <col min="7692" max="7692" width="0" hidden="1" customWidth="1"/>
    <col min="7693" max="7693" width="25.85546875" customWidth="1"/>
    <col min="7694" max="7694" width="17.28515625" customWidth="1"/>
    <col min="7695" max="7695" width="14.7109375" customWidth="1"/>
    <col min="7696" max="7696" width="15.28515625" customWidth="1"/>
    <col min="7697" max="7697" width="12.85546875" customWidth="1"/>
    <col min="7698" max="7698" width="13.5703125" customWidth="1"/>
    <col min="7699" max="7699" width="17.5703125" customWidth="1"/>
    <col min="7700" max="7700" width="13.5703125" customWidth="1"/>
    <col min="7701" max="7701" width="13.42578125" customWidth="1"/>
    <col min="7702" max="7702" width="15.5703125" bestFit="1" customWidth="1"/>
    <col min="7703" max="7703" width="18.42578125" bestFit="1" customWidth="1"/>
    <col min="7704" max="7704" width="14.5703125" bestFit="1" customWidth="1"/>
    <col min="7705" max="7705" width="11.5703125" bestFit="1" customWidth="1"/>
    <col min="7939" max="7940" width="29.42578125" customWidth="1"/>
    <col min="7941" max="7943" width="25.28515625" customWidth="1"/>
    <col min="7944" max="7944" width="16.7109375" bestFit="1" customWidth="1"/>
    <col min="7945" max="7945" width="25.28515625" customWidth="1"/>
    <col min="7946" max="7946" width="21.7109375" customWidth="1"/>
    <col min="7947" max="7947" width="25.85546875" customWidth="1"/>
    <col min="7948" max="7948" width="0" hidden="1" customWidth="1"/>
    <col min="7949" max="7949" width="25.85546875" customWidth="1"/>
    <col min="7950" max="7950" width="17.28515625" customWidth="1"/>
    <col min="7951" max="7951" width="14.7109375" customWidth="1"/>
    <col min="7952" max="7952" width="15.28515625" customWidth="1"/>
    <col min="7953" max="7953" width="12.85546875" customWidth="1"/>
    <col min="7954" max="7954" width="13.5703125" customWidth="1"/>
    <col min="7955" max="7955" width="17.5703125" customWidth="1"/>
    <col min="7956" max="7956" width="13.5703125" customWidth="1"/>
    <col min="7957" max="7957" width="13.42578125" customWidth="1"/>
    <col min="7958" max="7958" width="15.5703125" bestFit="1" customWidth="1"/>
    <col min="7959" max="7959" width="18.42578125" bestFit="1" customWidth="1"/>
    <col min="7960" max="7960" width="14.5703125" bestFit="1" customWidth="1"/>
    <col min="7961" max="7961" width="11.5703125" bestFit="1" customWidth="1"/>
    <col min="8195" max="8196" width="29.42578125" customWidth="1"/>
    <col min="8197" max="8199" width="25.28515625" customWidth="1"/>
    <col min="8200" max="8200" width="16.7109375" bestFit="1" customWidth="1"/>
    <col min="8201" max="8201" width="25.28515625" customWidth="1"/>
    <col min="8202" max="8202" width="21.7109375" customWidth="1"/>
    <col min="8203" max="8203" width="25.85546875" customWidth="1"/>
    <col min="8204" max="8204" width="0" hidden="1" customWidth="1"/>
    <col min="8205" max="8205" width="25.85546875" customWidth="1"/>
    <col min="8206" max="8206" width="17.28515625" customWidth="1"/>
    <col min="8207" max="8207" width="14.7109375" customWidth="1"/>
    <col min="8208" max="8208" width="15.28515625" customWidth="1"/>
    <col min="8209" max="8209" width="12.85546875" customWidth="1"/>
    <col min="8210" max="8210" width="13.5703125" customWidth="1"/>
    <col min="8211" max="8211" width="17.5703125" customWidth="1"/>
    <col min="8212" max="8212" width="13.5703125" customWidth="1"/>
    <col min="8213" max="8213" width="13.42578125" customWidth="1"/>
    <col min="8214" max="8214" width="15.5703125" bestFit="1" customWidth="1"/>
    <col min="8215" max="8215" width="18.42578125" bestFit="1" customWidth="1"/>
    <col min="8216" max="8216" width="14.5703125" bestFit="1" customWidth="1"/>
    <col min="8217" max="8217" width="11.5703125" bestFit="1" customWidth="1"/>
    <col min="8451" max="8452" width="29.42578125" customWidth="1"/>
    <col min="8453" max="8455" width="25.28515625" customWidth="1"/>
    <col min="8456" max="8456" width="16.7109375" bestFit="1" customWidth="1"/>
    <col min="8457" max="8457" width="25.28515625" customWidth="1"/>
    <col min="8458" max="8458" width="21.7109375" customWidth="1"/>
    <col min="8459" max="8459" width="25.85546875" customWidth="1"/>
    <col min="8460" max="8460" width="0" hidden="1" customWidth="1"/>
    <col min="8461" max="8461" width="25.85546875" customWidth="1"/>
    <col min="8462" max="8462" width="17.28515625" customWidth="1"/>
    <col min="8463" max="8463" width="14.7109375" customWidth="1"/>
    <col min="8464" max="8464" width="15.28515625" customWidth="1"/>
    <col min="8465" max="8465" width="12.85546875" customWidth="1"/>
    <col min="8466" max="8466" width="13.5703125" customWidth="1"/>
    <col min="8467" max="8467" width="17.5703125" customWidth="1"/>
    <col min="8468" max="8468" width="13.5703125" customWidth="1"/>
    <col min="8469" max="8469" width="13.42578125" customWidth="1"/>
    <col min="8470" max="8470" width="15.5703125" bestFit="1" customWidth="1"/>
    <col min="8471" max="8471" width="18.42578125" bestFit="1" customWidth="1"/>
    <col min="8472" max="8472" width="14.5703125" bestFit="1" customWidth="1"/>
    <col min="8473" max="8473" width="11.5703125" bestFit="1" customWidth="1"/>
    <col min="8707" max="8708" width="29.42578125" customWidth="1"/>
    <col min="8709" max="8711" width="25.28515625" customWidth="1"/>
    <col min="8712" max="8712" width="16.7109375" bestFit="1" customWidth="1"/>
    <col min="8713" max="8713" width="25.28515625" customWidth="1"/>
    <col min="8714" max="8714" width="21.7109375" customWidth="1"/>
    <col min="8715" max="8715" width="25.85546875" customWidth="1"/>
    <col min="8716" max="8716" width="0" hidden="1" customWidth="1"/>
    <col min="8717" max="8717" width="25.85546875" customWidth="1"/>
    <col min="8718" max="8718" width="17.28515625" customWidth="1"/>
    <col min="8719" max="8719" width="14.7109375" customWidth="1"/>
    <col min="8720" max="8720" width="15.28515625" customWidth="1"/>
    <col min="8721" max="8721" width="12.85546875" customWidth="1"/>
    <col min="8722" max="8722" width="13.5703125" customWidth="1"/>
    <col min="8723" max="8723" width="17.5703125" customWidth="1"/>
    <col min="8724" max="8724" width="13.5703125" customWidth="1"/>
    <col min="8725" max="8725" width="13.42578125" customWidth="1"/>
    <col min="8726" max="8726" width="15.5703125" bestFit="1" customWidth="1"/>
    <col min="8727" max="8727" width="18.42578125" bestFit="1" customWidth="1"/>
    <col min="8728" max="8728" width="14.5703125" bestFit="1" customWidth="1"/>
    <col min="8729" max="8729" width="11.5703125" bestFit="1" customWidth="1"/>
    <col min="8963" max="8964" width="29.42578125" customWidth="1"/>
    <col min="8965" max="8967" width="25.28515625" customWidth="1"/>
    <col min="8968" max="8968" width="16.7109375" bestFit="1" customWidth="1"/>
    <col min="8969" max="8969" width="25.28515625" customWidth="1"/>
    <col min="8970" max="8970" width="21.7109375" customWidth="1"/>
    <col min="8971" max="8971" width="25.85546875" customWidth="1"/>
    <col min="8972" max="8972" width="0" hidden="1" customWidth="1"/>
    <col min="8973" max="8973" width="25.85546875" customWidth="1"/>
    <col min="8974" max="8974" width="17.28515625" customWidth="1"/>
    <col min="8975" max="8975" width="14.7109375" customWidth="1"/>
    <col min="8976" max="8976" width="15.28515625" customWidth="1"/>
    <col min="8977" max="8977" width="12.85546875" customWidth="1"/>
    <col min="8978" max="8978" width="13.5703125" customWidth="1"/>
    <col min="8979" max="8979" width="17.5703125" customWidth="1"/>
    <col min="8980" max="8980" width="13.5703125" customWidth="1"/>
    <col min="8981" max="8981" width="13.42578125" customWidth="1"/>
    <col min="8982" max="8982" width="15.5703125" bestFit="1" customWidth="1"/>
    <col min="8983" max="8983" width="18.42578125" bestFit="1" customWidth="1"/>
    <col min="8984" max="8984" width="14.5703125" bestFit="1" customWidth="1"/>
    <col min="8985" max="8985" width="11.5703125" bestFit="1" customWidth="1"/>
    <col min="9219" max="9220" width="29.42578125" customWidth="1"/>
    <col min="9221" max="9223" width="25.28515625" customWidth="1"/>
    <col min="9224" max="9224" width="16.7109375" bestFit="1" customWidth="1"/>
    <col min="9225" max="9225" width="25.28515625" customWidth="1"/>
    <col min="9226" max="9226" width="21.7109375" customWidth="1"/>
    <col min="9227" max="9227" width="25.85546875" customWidth="1"/>
    <col min="9228" max="9228" width="0" hidden="1" customWidth="1"/>
    <col min="9229" max="9229" width="25.85546875" customWidth="1"/>
    <col min="9230" max="9230" width="17.28515625" customWidth="1"/>
    <col min="9231" max="9231" width="14.7109375" customWidth="1"/>
    <col min="9232" max="9232" width="15.28515625" customWidth="1"/>
    <col min="9233" max="9233" width="12.85546875" customWidth="1"/>
    <col min="9234" max="9234" width="13.5703125" customWidth="1"/>
    <col min="9235" max="9235" width="17.5703125" customWidth="1"/>
    <col min="9236" max="9236" width="13.5703125" customWidth="1"/>
    <col min="9237" max="9237" width="13.42578125" customWidth="1"/>
    <col min="9238" max="9238" width="15.5703125" bestFit="1" customWidth="1"/>
    <col min="9239" max="9239" width="18.42578125" bestFit="1" customWidth="1"/>
    <col min="9240" max="9240" width="14.5703125" bestFit="1" customWidth="1"/>
    <col min="9241" max="9241" width="11.5703125" bestFit="1" customWidth="1"/>
    <col min="9475" max="9476" width="29.42578125" customWidth="1"/>
    <col min="9477" max="9479" width="25.28515625" customWidth="1"/>
    <col min="9480" max="9480" width="16.7109375" bestFit="1" customWidth="1"/>
    <col min="9481" max="9481" width="25.28515625" customWidth="1"/>
    <col min="9482" max="9482" width="21.7109375" customWidth="1"/>
    <col min="9483" max="9483" width="25.85546875" customWidth="1"/>
    <col min="9484" max="9484" width="0" hidden="1" customWidth="1"/>
    <col min="9485" max="9485" width="25.85546875" customWidth="1"/>
    <col min="9486" max="9486" width="17.28515625" customWidth="1"/>
    <col min="9487" max="9487" width="14.7109375" customWidth="1"/>
    <col min="9488" max="9488" width="15.28515625" customWidth="1"/>
    <col min="9489" max="9489" width="12.85546875" customWidth="1"/>
    <col min="9490" max="9490" width="13.5703125" customWidth="1"/>
    <col min="9491" max="9491" width="17.5703125" customWidth="1"/>
    <col min="9492" max="9492" width="13.5703125" customWidth="1"/>
    <col min="9493" max="9493" width="13.42578125" customWidth="1"/>
    <col min="9494" max="9494" width="15.5703125" bestFit="1" customWidth="1"/>
    <col min="9495" max="9495" width="18.42578125" bestFit="1" customWidth="1"/>
    <col min="9496" max="9496" width="14.5703125" bestFit="1" customWidth="1"/>
    <col min="9497" max="9497" width="11.5703125" bestFit="1" customWidth="1"/>
    <col min="9731" max="9732" width="29.42578125" customWidth="1"/>
    <col min="9733" max="9735" width="25.28515625" customWidth="1"/>
    <col min="9736" max="9736" width="16.7109375" bestFit="1" customWidth="1"/>
    <col min="9737" max="9737" width="25.28515625" customWidth="1"/>
    <col min="9738" max="9738" width="21.7109375" customWidth="1"/>
    <col min="9739" max="9739" width="25.85546875" customWidth="1"/>
    <col min="9740" max="9740" width="0" hidden="1" customWidth="1"/>
    <col min="9741" max="9741" width="25.85546875" customWidth="1"/>
    <col min="9742" max="9742" width="17.28515625" customWidth="1"/>
    <col min="9743" max="9743" width="14.7109375" customWidth="1"/>
    <col min="9744" max="9744" width="15.28515625" customWidth="1"/>
    <col min="9745" max="9745" width="12.85546875" customWidth="1"/>
    <col min="9746" max="9746" width="13.5703125" customWidth="1"/>
    <col min="9747" max="9747" width="17.5703125" customWidth="1"/>
    <col min="9748" max="9748" width="13.5703125" customWidth="1"/>
    <col min="9749" max="9749" width="13.42578125" customWidth="1"/>
    <col min="9750" max="9750" width="15.5703125" bestFit="1" customWidth="1"/>
    <col min="9751" max="9751" width="18.42578125" bestFit="1" customWidth="1"/>
    <col min="9752" max="9752" width="14.5703125" bestFit="1" customWidth="1"/>
    <col min="9753" max="9753" width="11.5703125" bestFit="1" customWidth="1"/>
    <col min="9987" max="9988" width="29.42578125" customWidth="1"/>
    <col min="9989" max="9991" width="25.28515625" customWidth="1"/>
    <col min="9992" max="9992" width="16.7109375" bestFit="1" customWidth="1"/>
    <col min="9993" max="9993" width="25.28515625" customWidth="1"/>
    <col min="9994" max="9994" width="21.7109375" customWidth="1"/>
    <col min="9995" max="9995" width="25.85546875" customWidth="1"/>
    <col min="9996" max="9996" width="0" hidden="1" customWidth="1"/>
    <col min="9997" max="9997" width="25.85546875" customWidth="1"/>
    <col min="9998" max="9998" width="17.28515625" customWidth="1"/>
    <col min="9999" max="9999" width="14.7109375" customWidth="1"/>
    <col min="10000" max="10000" width="15.28515625" customWidth="1"/>
    <col min="10001" max="10001" width="12.85546875" customWidth="1"/>
    <col min="10002" max="10002" width="13.5703125" customWidth="1"/>
    <col min="10003" max="10003" width="17.5703125" customWidth="1"/>
    <col min="10004" max="10004" width="13.5703125" customWidth="1"/>
    <col min="10005" max="10005" width="13.42578125" customWidth="1"/>
    <col min="10006" max="10006" width="15.5703125" bestFit="1" customWidth="1"/>
    <col min="10007" max="10007" width="18.42578125" bestFit="1" customWidth="1"/>
    <col min="10008" max="10008" width="14.5703125" bestFit="1" customWidth="1"/>
    <col min="10009" max="10009" width="11.5703125" bestFit="1" customWidth="1"/>
    <col min="10243" max="10244" width="29.42578125" customWidth="1"/>
    <col min="10245" max="10247" width="25.28515625" customWidth="1"/>
    <col min="10248" max="10248" width="16.7109375" bestFit="1" customWidth="1"/>
    <col min="10249" max="10249" width="25.28515625" customWidth="1"/>
    <col min="10250" max="10250" width="21.7109375" customWidth="1"/>
    <col min="10251" max="10251" width="25.85546875" customWidth="1"/>
    <col min="10252" max="10252" width="0" hidden="1" customWidth="1"/>
    <col min="10253" max="10253" width="25.85546875" customWidth="1"/>
    <col min="10254" max="10254" width="17.28515625" customWidth="1"/>
    <col min="10255" max="10255" width="14.7109375" customWidth="1"/>
    <col min="10256" max="10256" width="15.28515625" customWidth="1"/>
    <col min="10257" max="10257" width="12.85546875" customWidth="1"/>
    <col min="10258" max="10258" width="13.5703125" customWidth="1"/>
    <col min="10259" max="10259" width="17.5703125" customWidth="1"/>
    <col min="10260" max="10260" width="13.5703125" customWidth="1"/>
    <col min="10261" max="10261" width="13.42578125" customWidth="1"/>
    <col min="10262" max="10262" width="15.5703125" bestFit="1" customWidth="1"/>
    <col min="10263" max="10263" width="18.42578125" bestFit="1" customWidth="1"/>
    <col min="10264" max="10264" width="14.5703125" bestFit="1" customWidth="1"/>
    <col min="10265" max="10265" width="11.5703125" bestFit="1" customWidth="1"/>
    <col min="10499" max="10500" width="29.42578125" customWidth="1"/>
    <col min="10501" max="10503" width="25.28515625" customWidth="1"/>
    <col min="10504" max="10504" width="16.7109375" bestFit="1" customWidth="1"/>
    <col min="10505" max="10505" width="25.28515625" customWidth="1"/>
    <col min="10506" max="10506" width="21.7109375" customWidth="1"/>
    <col min="10507" max="10507" width="25.85546875" customWidth="1"/>
    <col min="10508" max="10508" width="0" hidden="1" customWidth="1"/>
    <col min="10509" max="10509" width="25.85546875" customWidth="1"/>
    <col min="10510" max="10510" width="17.28515625" customWidth="1"/>
    <col min="10511" max="10511" width="14.7109375" customWidth="1"/>
    <col min="10512" max="10512" width="15.28515625" customWidth="1"/>
    <col min="10513" max="10513" width="12.85546875" customWidth="1"/>
    <col min="10514" max="10514" width="13.5703125" customWidth="1"/>
    <col min="10515" max="10515" width="17.5703125" customWidth="1"/>
    <col min="10516" max="10516" width="13.5703125" customWidth="1"/>
    <col min="10517" max="10517" width="13.42578125" customWidth="1"/>
    <col min="10518" max="10518" width="15.5703125" bestFit="1" customWidth="1"/>
    <col min="10519" max="10519" width="18.42578125" bestFit="1" customWidth="1"/>
    <col min="10520" max="10520" width="14.5703125" bestFit="1" customWidth="1"/>
    <col min="10521" max="10521" width="11.5703125" bestFit="1" customWidth="1"/>
    <col min="10755" max="10756" width="29.42578125" customWidth="1"/>
    <col min="10757" max="10759" width="25.28515625" customWidth="1"/>
    <col min="10760" max="10760" width="16.7109375" bestFit="1" customWidth="1"/>
    <col min="10761" max="10761" width="25.28515625" customWidth="1"/>
    <col min="10762" max="10762" width="21.7109375" customWidth="1"/>
    <col min="10763" max="10763" width="25.85546875" customWidth="1"/>
    <col min="10764" max="10764" width="0" hidden="1" customWidth="1"/>
    <col min="10765" max="10765" width="25.85546875" customWidth="1"/>
    <col min="10766" max="10766" width="17.28515625" customWidth="1"/>
    <col min="10767" max="10767" width="14.7109375" customWidth="1"/>
    <col min="10768" max="10768" width="15.28515625" customWidth="1"/>
    <col min="10769" max="10769" width="12.85546875" customWidth="1"/>
    <col min="10770" max="10770" width="13.5703125" customWidth="1"/>
    <col min="10771" max="10771" width="17.5703125" customWidth="1"/>
    <col min="10772" max="10772" width="13.5703125" customWidth="1"/>
    <col min="10773" max="10773" width="13.42578125" customWidth="1"/>
    <col min="10774" max="10774" width="15.5703125" bestFit="1" customWidth="1"/>
    <col min="10775" max="10775" width="18.42578125" bestFit="1" customWidth="1"/>
    <col min="10776" max="10776" width="14.5703125" bestFit="1" customWidth="1"/>
    <col min="10777" max="10777" width="11.5703125" bestFit="1" customWidth="1"/>
    <col min="11011" max="11012" width="29.42578125" customWidth="1"/>
    <col min="11013" max="11015" width="25.28515625" customWidth="1"/>
    <col min="11016" max="11016" width="16.7109375" bestFit="1" customWidth="1"/>
    <col min="11017" max="11017" width="25.28515625" customWidth="1"/>
    <col min="11018" max="11018" width="21.7109375" customWidth="1"/>
    <col min="11019" max="11019" width="25.85546875" customWidth="1"/>
    <col min="11020" max="11020" width="0" hidden="1" customWidth="1"/>
    <col min="11021" max="11021" width="25.85546875" customWidth="1"/>
    <col min="11022" max="11022" width="17.28515625" customWidth="1"/>
    <col min="11023" max="11023" width="14.7109375" customWidth="1"/>
    <col min="11024" max="11024" width="15.28515625" customWidth="1"/>
    <col min="11025" max="11025" width="12.85546875" customWidth="1"/>
    <col min="11026" max="11026" width="13.5703125" customWidth="1"/>
    <col min="11027" max="11027" width="17.5703125" customWidth="1"/>
    <col min="11028" max="11028" width="13.5703125" customWidth="1"/>
    <col min="11029" max="11029" width="13.42578125" customWidth="1"/>
    <col min="11030" max="11030" width="15.5703125" bestFit="1" customWidth="1"/>
    <col min="11031" max="11031" width="18.42578125" bestFit="1" customWidth="1"/>
    <col min="11032" max="11032" width="14.5703125" bestFit="1" customWidth="1"/>
    <col min="11033" max="11033" width="11.5703125" bestFit="1" customWidth="1"/>
    <col min="11267" max="11268" width="29.42578125" customWidth="1"/>
    <col min="11269" max="11271" width="25.28515625" customWidth="1"/>
    <col min="11272" max="11272" width="16.7109375" bestFit="1" customWidth="1"/>
    <col min="11273" max="11273" width="25.28515625" customWidth="1"/>
    <col min="11274" max="11274" width="21.7109375" customWidth="1"/>
    <col min="11275" max="11275" width="25.85546875" customWidth="1"/>
    <col min="11276" max="11276" width="0" hidden="1" customWidth="1"/>
    <col min="11277" max="11277" width="25.85546875" customWidth="1"/>
    <col min="11278" max="11278" width="17.28515625" customWidth="1"/>
    <col min="11279" max="11279" width="14.7109375" customWidth="1"/>
    <col min="11280" max="11280" width="15.28515625" customWidth="1"/>
    <col min="11281" max="11281" width="12.85546875" customWidth="1"/>
    <col min="11282" max="11282" width="13.5703125" customWidth="1"/>
    <col min="11283" max="11283" width="17.5703125" customWidth="1"/>
    <col min="11284" max="11284" width="13.5703125" customWidth="1"/>
    <col min="11285" max="11285" width="13.42578125" customWidth="1"/>
    <col min="11286" max="11286" width="15.5703125" bestFit="1" customWidth="1"/>
    <col min="11287" max="11287" width="18.42578125" bestFit="1" customWidth="1"/>
    <col min="11288" max="11288" width="14.5703125" bestFit="1" customWidth="1"/>
    <col min="11289" max="11289" width="11.5703125" bestFit="1" customWidth="1"/>
    <col min="11523" max="11524" width="29.42578125" customWidth="1"/>
    <col min="11525" max="11527" width="25.28515625" customWidth="1"/>
    <col min="11528" max="11528" width="16.7109375" bestFit="1" customWidth="1"/>
    <col min="11529" max="11529" width="25.28515625" customWidth="1"/>
    <col min="11530" max="11530" width="21.7109375" customWidth="1"/>
    <col min="11531" max="11531" width="25.85546875" customWidth="1"/>
    <col min="11532" max="11532" width="0" hidden="1" customWidth="1"/>
    <col min="11533" max="11533" width="25.85546875" customWidth="1"/>
    <col min="11534" max="11534" width="17.28515625" customWidth="1"/>
    <col min="11535" max="11535" width="14.7109375" customWidth="1"/>
    <col min="11536" max="11536" width="15.28515625" customWidth="1"/>
    <col min="11537" max="11537" width="12.85546875" customWidth="1"/>
    <col min="11538" max="11538" width="13.5703125" customWidth="1"/>
    <col min="11539" max="11539" width="17.5703125" customWidth="1"/>
    <col min="11540" max="11540" width="13.5703125" customWidth="1"/>
    <col min="11541" max="11541" width="13.42578125" customWidth="1"/>
    <col min="11542" max="11542" width="15.5703125" bestFit="1" customWidth="1"/>
    <col min="11543" max="11543" width="18.42578125" bestFit="1" customWidth="1"/>
    <col min="11544" max="11544" width="14.5703125" bestFit="1" customWidth="1"/>
    <col min="11545" max="11545" width="11.5703125" bestFit="1" customWidth="1"/>
    <col min="11779" max="11780" width="29.42578125" customWidth="1"/>
    <col min="11781" max="11783" width="25.28515625" customWidth="1"/>
    <col min="11784" max="11784" width="16.7109375" bestFit="1" customWidth="1"/>
    <col min="11785" max="11785" width="25.28515625" customWidth="1"/>
    <col min="11786" max="11786" width="21.7109375" customWidth="1"/>
    <col min="11787" max="11787" width="25.85546875" customWidth="1"/>
    <col min="11788" max="11788" width="0" hidden="1" customWidth="1"/>
    <col min="11789" max="11789" width="25.85546875" customWidth="1"/>
    <col min="11790" max="11790" width="17.28515625" customWidth="1"/>
    <col min="11791" max="11791" width="14.7109375" customWidth="1"/>
    <col min="11792" max="11792" width="15.28515625" customWidth="1"/>
    <col min="11793" max="11793" width="12.85546875" customWidth="1"/>
    <col min="11794" max="11794" width="13.5703125" customWidth="1"/>
    <col min="11795" max="11795" width="17.5703125" customWidth="1"/>
    <col min="11796" max="11796" width="13.5703125" customWidth="1"/>
    <col min="11797" max="11797" width="13.42578125" customWidth="1"/>
    <col min="11798" max="11798" width="15.5703125" bestFit="1" customWidth="1"/>
    <col min="11799" max="11799" width="18.42578125" bestFit="1" customWidth="1"/>
    <col min="11800" max="11800" width="14.5703125" bestFit="1" customWidth="1"/>
    <col min="11801" max="11801" width="11.5703125" bestFit="1" customWidth="1"/>
    <col min="12035" max="12036" width="29.42578125" customWidth="1"/>
    <col min="12037" max="12039" width="25.28515625" customWidth="1"/>
    <col min="12040" max="12040" width="16.7109375" bestFit="1" customWidth="1"/>
    <col min="12041" max="12041" width="25.28515625" customWidth="1"/>
    <col min="12042" max="12042" width="21.7109375" customWidth="1"/>
    <col min="12043" max="12043" width="25.85546875" customWidth="1"/>
    <col min="12044" max="12044" width="0" hidden="1" customWidth="1"/>
    <col min="12045" max="12045" width="25.85546875" customWidth="1"/>
    <col min="12046" max="12046" width="17.28515625" customWidth="1"/>
    <col min="12047" max="12047" width="14.7109375" customWidth="1"/>
    <col min="12048" max="12048" width="15.28515625" customWidth="1"/>
    <col min="12049" max="12049" width="12.85546875" customWidth="1"/>
    <col min="12050" max="12050" width="13.5703125" customWidth="1"/>
    <col min="12051" max="12051" width="17.5703125" customWidth="1"/>
    <col min="12052" max="12052" width="13.5703125" customWidth="1"/>
    <col min="12053" max="12053" width="13.42578125" customWidth="1"/>
    <col min="12054" max="12054" width="15.5703125" bestFit="1" customWidth="1"/>
    <col min="12055" max="12055" width="18.42578125" bestFit="1" customWidth="1"/>
    <col min="12056" max="12056" width="14.5703125" bestFit="1" customWidth="1"/>
    <col min="12057" max="12057" width="11.5703125" bestFit="1" customWidth="1"/>
    <col min="12291" max="12292" width="29.42578125" customWidth="1"/>
    <col min="12293" max="12295" width="25.28515625" customWidth="1"/>
    <col min="12296" max="12296" width="16.7109375" bestFit="1" customWidth="1"/>
    <col min="12297" max="12297" width="25.28515625" customWidth="1"/>
    <col min="12298" max="12298" width="21.7109375" customWidth="1"/>
    <col min="12299" max="12299" width="25.85546875" customWidth="1"/>
    <col min="12300" max="12300" width="0" hidden="1" customWidth="1"/>
    <col min="12301" max="12301" width="25.85546875" customWidth="1"/>
    <col min="12302" max="12302" width="17.28515625" customWidth="1"/>
    <col min="12303" max="12303" width="14.7109375" customWidth="1"/>
    <col min="12304" max="12304" width="15.28515625" customWidth="1"/>
    <col min="12305" max="12305" width="12.85546875" customWidth="1"/>
    <col min="12306" max="12306" width="13.5703125" customWidth="1"/>
    <col min="12307" max="12307" width="17.5703125" customWidth="1"/>
    <col min="12308" max="12308" width="13.5703125" customWidth="1"/>
    <col min="12309" max="12309" width="13.42578125" customWidth="1"/>
    <col min="12310" max="12310" width="15.5703125" bestFit="1" customWidth="1"/>
    <col min="12311" max="12311" width="18.42578125" bestFit="1" customWidth="1"/>
    <col min="12312" max="12312" width="14.5703125" bestFit="1" customWidth="1"/>
    <col min="12313" max="12313" width="11.5703125" bestFit="1" customWidth="1"/>
    <col min="12547" max="12548" width="29.42578125" customWidth="1"/>
    <col min="12549" max="12551" width="25.28515625" customWidth="1"/>
    <col min="12552" max="12552" width="16.7109375" bestFit="1" customWidth="1"/>
    <col min="12553" max="12553" width="25.28515625" customWidth="1"/>
    <col min="12554" max="12554" width="21.7109375" customWidth="1"/>
    <col min="12555" max="12555" width="25.85546875" customWidth="1"/>
    <col min="12556" max="12556" width="0" hidden="1" customWidth="1"/>
    <col min="12557" max="12557" width="25.85546875" customWidth="1"/>
    <col min="12558" max="12558" width="17.28515625" customWidth="1"/>
    <col min="12559" max="12559" width="14.7109375" customWidth="1"/>
    <col min="12560" max="12560" width="15.28515625" customWidth="1"/>
    <col min="12561" max="12561" width="12.85546875" customWidth="1"/>
    <col min="12562" max="12562" width="13.5703125" customWidth="1"/>
    <col min="12563" max="12563" width="17.5703125" customWidth="1"/>
    <col min="12564" max="12564" width="13.5703125" customWidth="1"/>
    <col min="12565" max="12565" width="13.42578125" customWidth="1"/>
    <col min="12566" max="12566" width="15.5703125" bestFit="1" customWidth="1"/>
    <col min="12567" max="12567" width="18.42578125" bestFit="1" customWidth="1"/>
    <col min="12568" max="12568" width="14.5703125" bestFit="1" customWidth="1"/>
    <col min="12569" max="12569" width="11.5703125" bestFit="1" customWidth="1"/>
    <col min="12803" max="12804" width="29.42578125" customWidth="1"/>
    <col min="12805" max="12807" width="25.28515625" customWidth="1"/>
    <col min="12808" max="12808" width="16.7109375" bestFit="1" customWidth="1"/>
    <col min="12809" max="12809" width="25.28515625" customWidth="1"/>
    <col min="12810" max="12810" width="21.7109375" customWidth="1"/>
    <col min="12811" max="12811" width="25.85546875" customWidth="1"/>
    <col min="12812" max="12812" width="0" hidden="1" customWidth="1"/>
    <col min="12813" max="12813" width="25.85546875" customWidth="1"/>
    <col min="12814" max="12814" width="17.28515625" customWidth="1"/>
    <col min="12815" max="12815" width="14.7109375" customWidth="1"/>
    <col min="12816" max="12816" width="15.28515625" customWidth="1"/>
    <col min="12817" max="12817" width="12.85546875" customWidth="1"/>
    <col min="12818" max="12818" width="13.5703125" customWidth="1"/>
    <col min="12819" max="12819" width="17.5703125" customWidth="1"/>
    <col min="12820" max="12820" width="13.5703125" customWidth="1"/>
    <col min="12821" max="12821" width="13.42578125" customWidth="1"/>
    <col min="12822" max="12822" width="15.5703125" bestFit="1" customWidth="1"/>
    <col min="12823" max="12823" width="18.42578125" bestFit="1" customWidth="1"/>
    <col min="12824" max="12824" width="14.5703125" bestFit="1" customWidth="1"/>
    <col min="12825" max="12825" width="11.5703125" bestFit="1" customWidth="1"/>
    <col min="13059" max="13060" width="29.42578125" customWidth="1"/>
    <col min="13061" max="13063" width="25.28515625" customWidth="1"/>
    <col min="13064" max="13064" width="16.7109375" bestFit="1" customWidth="1"/>
    <col min="13065" max="13065" width="25.28515625" customWidth="1"/>
    <col min="13066" max="13066" width="21.7109375" customWidth="1"/>
    <col min="13067" max="13067" width="25.85546875" customWidth="1"/>
    <col min="13068" max="13068" width="0" hidden="1" customWidth="1"/>
    <col min="13069" max="13069" width="25.85546875" customWidth="1"/>
    <col min="13070" max="13070" width="17.28515625" customWidth="1"/>
    <col min="13071" max="13071" width="14.7109375" customWidth="1"/>
    <col min="13072" max="13072" width="15.28515625" customWidth="1"/>
    <col min="13073" max="13073" width="12.85546875" customWidth="1"/>
    <col min="13074" max="13074" width="13.5703125" customWidth="1"/>
    <col min="13075" max="13075" width="17.5703125" customWidth="1"/>
    <col min="13076" max="13076" width="13.5703125" customWidth="1"/>
    <col min="13077" max="13077" width="13.42578125" customWidth="1"/>
    <col min="13078" max="13078" width="15.5703125" bestFit="1" customWidth="1"/>
    <col min="13079" max="13079" width="18.42578125" bestFit="1" customWidth="1"/>
    <col min="13080" max="13080" width="14.5703125" bestFit="1" customWidth="1"/>
    <col min="13081" max="13081" width="11.5703125" bestFit="1" customWidth="1"/>
    <col min="13315" max="13316" width="29.42578125" customWidth="1"/>
    <col min="13317" max="13319" width="25.28515625" customWidth="1"/>
    <col min="13320" max="13320" width="16.7109375" bestFit="1" customWidth="1"/>
    <col min="13321" max="13321" width="25.28515625" customWidth="1"/>
    <col min="13322" max="13322" width="21.7109375" customWidth="1"/>
    <col min="13323" max="13323" width="25.85546875" customWidth="1"/>
    <col min="13324" max="13324" width="0" hidden="1" customWidth="1"/>
    <col min="13325" max="13325" width="25.85546875" customWidth="1"/>
    <col min="13326" max="13326" width="17.28515625" customWidth="1"/>
    <col min="13327" max="13327" width="14.7109375" customWidth="1"/>
    <col min="13328" max="13328" width="15.28515625" customWidth="1"/>
    <col min="13329" max="13329" width="12.85546875" customWidth="1"/>
    <col min="13330" max="13330" width="13.5703125" customWidth="1"/>
    <col min="13331" max="13331" width="17.5703125" customWidth="1"/>
    <col min="13332" max="13332" width="13.5703125" customWidth="1"/>
    <col min="13333" max="13333" width="13.42578125" customWidth="1"/>
    <col min="13334" max="13334" width="15.5703125" bestFit="1" customWidth="1"/>
    <col min="13335" max="13335" width="18.42578125" bestFit="1" customWidth="1"/>
    <col min="13336" max="13336" width="14.5703125" bestFit="1" customWidth="1"/>
    <col min="13337" max="13337" width="11.5703125" bestFit="1" customWidth="1"/>
    <col min="13571" max="13572" width="29.42578125" customWidth="1"/>
    <col min="13573" max="13575" width="25.28515625" customWidth="1"/>
    <col min="13576" max="13576" width="16.7109375" bestFit="1" customWidth="1"/>
    <col min="13577" max="13577" width="25.28515625" customWidth="1"/>
    <col min="13578" max="13578" width="21.7109375" customWidth="1"/>
    <col min="13579" max="13579" width="25.85546875" customWidth="1"/>
    <col min="13580" max="13580" width="0" hidden="1" customWidth="1"/>
    <col min="13581" max="13581" width="25.85546875" customWidth="1"/>
    <col min="13582" max="13582" width="17.28515625" customWidth="1"/>
    <col min="13583" max="13583" width="14.7109375" customWidth="1"/>
    <col min="13584" max="13584" width="15.28515625" customWidth="1"/>
    <col min="13585" max="13585" width="12.85546875" customWidth="1"/>
    <col min="13586" max="13586" width="13.5703125" customWidth="1"/>
    <col min="13587" max="13587" width="17.5703125" customWidth="1"/>
    <col min="13588" max="13588" width="13.5703125" customWidth="1"/>
    <col min="13589" max="13589" width="13.42578125" customWidth="1"/>
    <col min="13590" max="13590" width="15.5703125" bestFit="1" customWidth="1"/>
    <col min="13591" max="13591" width="18.42578125" bestFit="1" customWidth="1"/>
    <col min="13592" max="13592" width="14.5703125" bestFit="1" customWidth="1"/>
    <col min="13593" max="13593" width="11.5703125" bestFit="1" customWidth="1"/>
    <col min="13827" max="13828" width="29.42578125" customWidth="1"/>
    <col min="13829" max="13831" width="25.28515625" customWidth="1"/>
    <col min="13832" max="13832" width="16.7109375" bestFit="1" customWidth="1"/>
    <col min="13833" max="13833" width="25.28515625" customWidth="1"/>
    <col min="13834" max="13834" width="21.7109375" customWidth="1"/>
    <col min="13835" max="13835" width="25.85546875" customWidth="1"/>
    <col min="13836" max="13836" width="0" hidden="1" customWidth="1"/>
    <col min="13837" max="13837" width="25.85546875" customWidth="1"/>
    <col min="13838" max="13838" width="17.28515625" customWidth="1"/>
    <col min="13839" max="13839" width="14.7109375" customWidth="1"/>
    <col min="13840" max="13840" width="15.28515625" customWidth="1"/>
    <col min="13841" max="13841" width="12.85546875" customWidth="1"/>
    <col min="13842" max="13842" width="13.5703125" customWidth="1"/>
    <col min="13843" max="13843" width="17.5703125" customWidth="1"/>
    <col min="13844" max="13844" width="13.5703125" customWidth="1"/>
    <col min="13845" max="13845" width="13.42578125" customWidth="1"/>
    <col min="13846" max="13846" width="15.5703125" bestFit="1" customWidth="1"/>
    <col min="13847" max="13847" width="18.42578125" bestFit="1" customWidth="1"/>
    <col min="13848" max="13848" width="14.5703125" bestFit="1" customWidth="1"/>
    <col min="13849" max="13849" width="11.5703125" bestFit="1" customWidth="1"/>
    <col min="14083" max="14084" width="29.42578125" customWidth="1"/>
    <col min="14085" max="14087" width="25.28515625" customWidth="1"/>
    <col min="14088" max="14088" width="16.7109375" bestFit="1" customWidth="1"/>
    <col min="14089" max="14089" width="25.28515625" customWidth="1"/>
    <col min="14090" max="14090" width="21.7109375" customWidth="1"/>
    <col min="14091" max="14091" width="25.85546875" customWidth="1"/>
    <col min="14092" max="14092" width="0" hidden="1" customWidth="1"/>
    <col min="14093" max="14093" width="25.85546875" customWidth="1"/>
    <col min="14094" max="14094" width="17.28515625" customWidth="1"/>
    <col min="14095" max="14095" width="14.7109375" customWidth="1"/>
    <col min="14096" max="14096" width="15.28515625" customWidth="1"/>
    <col min="14097" max="14097" width="12.85546875" customWidth="1"/>
    <col min="14098" max="14098" width="13.5703125" customWidth="1"/>
    <col min="14099" max="14099" width="17.5703125" customWidth="1"/>
    <col min="14100" max="14100" width="13.5703125" customWidth="1"/>
    <col min="14101" max="14101" width="13.42578125" customWidth="1"/>
    <col min="14102" max="14102" width="15.5703125" bestFit="1" customWidth="1"/>
    <col min="14103" max="14103" width="18.42578125" bestFit="1" customWidth="1"/>
    <col min="14104" max="14104" width="14.5703125" bestFit="1" customWidth="1"/>
    <col min="14105" max="14105" width="11.5703125" bestFit="1" customWidth="1"/>
    <col min="14339" max="14340" width="29.42578125" customWidth="1"/>
    <col min="14341" max="14343" width="25.28515625" customWidth="1"/>
    <col min="14344" max="14344" width="16.7109375" bestFit="1" customWidth="1"/>
    <col min="14345" max="14345" width="25.28515625" customWidth="1"/>
    <col min="14346" max="14346" width="21.7109375" customWidth="1"/>
    <col min="14347" max="14347" width="25.85546875" customWidth="1"/>
    <col min="14348" max="14348" width="0" hidden="1" customWidth="1"/>
    <col min="14349" max="14349" width="25.85546875" customWidth="1"/>
    <col min="14350" max="14350" width="17.28515625" customWidth="1"/>
    <col min="14351" max="14351" width="14.7109375" customWidth="1"/>
    <col min="14352" max="14352" width="15.28515625" customWidth="1"/>
    <col min="14353" max="14353" width="12.85546875" customWidth="1"/>
    <col min="14354" max="14354" width="13.5703125" customWidth="1"/>
    <col min="14355" max="14355" width="17.5703125" customWidth="1"/>
    <col min="14356" max="14356" width="13.5703125" customWidth="1"/>
    <col min="14357" max="14357" width="13.42578125" customWidth="1"/>
    <col min="14358" max="14358" width="15.5703125" bestFit="1" customWidth="1"/>
    <col min="14359" max="14359" width="18.42578125" bestFit="1" customWidth="1"/>
    <col min="14360" max="14360" width="14.5703125" bestFit="1" customWidth="1"/>
    <col min="14361" max="14361" width="11.5703125" bestFit="1" customWidth="1"/>
    <col min="14595" max="14596" width="29.42578125" customWidth="1"/>
    <col min="14597" max="14599" width="25.28515625" customWidth="1"/>
    <col min="14600" max="14600" width="16.7109375" bestFit="1" customWidth="1"/>
    <col min="14601" max="14601" width="25.28515625" customWidth="1"/>
    <col min="14602" max="14602" width="21.7109375" customWidth="1"/>
    <col min="14603" max="14603" width="25.85546875" customWidth="1"/>
    <col min="14604" max="14604" width="0" hidden="1" customWidth="1"/>
    <col min="14605" max="14605" width="25.85546875" customWidth="1"/>
    <col min="14606" max="14606" width="17.28515625" customWidth="1"/>
    <col min="14607" max="14607" width="14.7109375" customWidth="1"/>
    <col min="14608" max="14608" width="15.28515625" customWidth="1"/>
    <col min="14609" max="14609" width="12.85546875" customWidth="1"/>
    <col min="14610" max="14610" width="13.5703125" customWidth="1"/>
    <col min="14611" max="14611" width="17.5703125" customWidth="1"/>
    <col min="14612" max="14612" width="13.5703125" customWidth="1"/>
    <col min="14613" max="14613" width="13.42578125" customWidth="1"/>
    <col min="14614" max="14614" width="15.5703125" bestFit="1" customWidth="1"/>
    <col min="14615" max="14615" width="18.42578125" bestFit="1" customWidth="1"/>
    <col min="14616" max="14616" width="14.5703125" bestFit="1" customWidth="1"/>
    <col min="14617" max="14617" width="11.5703125" bestFit="1" customWidth="1"/>
    <col min="14851" max="14852" width="29.42578125" customWidth="1"/>
    <col min="14853" max="14855" width="25.28515625" customWidth="1"/>
    <col min="14856" max="14856" width="16.7109375" bestFit="1" customWidth="1"/>
    <col min="14857" max="14857" width="25.28515625" customWidth="1"/>
    <col min="14858" max="14858" width="21.7109375" customWidth="1"/>
    <col min="14859" max="14859" width="25.85546875" customWidth="1"/>
    <col min="14860" max="14860" width="0" hidden="1" customWidth="1"/>
    <col min="14861" max="14861" width="25.85546875" customWidth="1"/>
    <col min="14862" max="14862" width="17.28515625" customWidth="1"/>
    <col min="14863" max="14863" width="14.7109375" customWidth="1"/>
    <col min="14864" max="14864" width="15.28515625" customWidth="1"/>
    <col min="14865" max="14865" width="12.85546875" customWidth="1"/>
    <col min="14866" max="14866" width="13.5703125" customWidth="1"/>
    <col min="14867" max="14867" width="17.5703125" customWidth="1"/>
    <col min="14868" max="14868" width="13.5703125" customWidth="1"/>
    <col min="14869" max="14869" width="13.42578125" customWidth="1"/>
    <col min="14870" max="14870" width="15.5703125" bestFit="1" customWidth="1"/>
    <col min="14871" max="14871" width="18.42578125" bestFit="1" customWidth="1"/>
    <col min="14872" max="14872" width="14.5703125" bestFit="1" customWidth="1"/>
    <col min="14873" max="14873" width="11.5703125" bestFit="1" customWidth="1"/>
    <col min="15107" max="15108" width="29.42578125" customWidth="1"/>
    <col min="15109" max="15111" width="25.28515625" customWidth="1"/>
    <col min="15112" max="15112" width="16.7109375" bestFit="1" customWidth="1"/>
    <col min="15113" max="15113" width="25.28515625" customWidth="1"/>
    <col min="15114" max="15114" width="21.7109375" customWidth="1"/>
    <col min="15115" max="15115" width="25.85546875" customWidth="1"/>
    <col min="15116" max="15116" width="0" hidden="1" customWidth="1"/>
    <col min="15117" max="15117" width="25.85546875" customWidth="1"/>
    <col min="15118" max="15118" width="17.28515625" customWidth="1"/>
    <col min="15119" max="15119" width="14.7109375" customWidth="1"/>
    <col min="15120" max="15120" width="15.28515625" customWidth="1"/>
    <col min="15121" max="15121" width="12.85546875" customWidth="1"/>
    <col min="15122" max="15122" width="13.5703125" customWidth="1"/>
    <col min="15123" max="15123" width="17.5703125" customWidth="1"/>
    <col min="15124" max="15124" width="13.5703125" customWidth="1"/>
    <col min="15125" max="15125" width="13.42578125" customWidth="1"/>
    <col min="15126" max="15126" width="15.5703125" bestFit="1" customWidth="1"/>
    <col min="15127" max="15127" width="18.42578125" bestFit="1" customWidth="1"/>
    <col min="15128" max="15128" width="14.5703125" bestFit="1" customWidth="1"/>
    <col min="15129" max="15129" width="11.5703125" bestFit="1" customWidth="1"/>
    <col min="15363" max="15364" width="29.42578125" customWidth="1"/>
    <col min="15365" max="15367" width="25.28515625" customWidth="1"/>
    <col min="15368" max="15368" width="16.7109375" bestFit="1" customWidth="1"/>
    <col min="15369" max="15369" width="25.28515625" customWidth="1"/>
    <col min="15370" max="15370" width="21.7109375" customWidth="1"/>
    <col min="15371" max="15371" width="25.85546875" customWidth="1"/>
    <col min="15372" max="15372" width="0" hidden="1" customWidth="1"/>
    <col min="15373" max="15373" width="25.85546875" customWidth="1"/>
    <col min="15374" max="15374" width="17.28515625" customWidth="1"/>
    <col min="15375" max="15375" width="14.7109375" customWidth="1"/>
    <col min="15376" max="15376" width="15.28515625" customWidth="1"/>
    <col min="15377" max="15377" width="12.85546875" customWidth="1"/>
    <col min="15378" max="15378" width="13.5703125" customWidth="1"/>
    <col min="15379" max="15379" width="17.5703125" customWidth="1"/>
    <col min="15380" max="15380" width="13.5703125" customWidth="1"/>
    <col min="15381" max="15381" width="13.42578125" customWidth="1"/>
    <col min="15382" max="15382" width="15.5703125" bestFit="1" customWidth="1"/>
    <col min="15383" max="15383" width="18.42578125" bestFit="1" customWidth="1"/>
    <col min="15384" max="15384" width="14.5703125" bestFit="1" customWidth="1"/>
    <col min="15385" max="15385" width="11.5703125" bestFit="1" customWidth="1"/>
    <col min="15619" max="15620" width="29.42578125" customWidth="1"/>
    <col min="15621" max="15623" width="25.28515625" customWidth="1"/>
    <col min="15624" max="15624" width="16.7109375" bestFit="1" customWidth="1"/>
    <col min="15625" max="15625" width="25.28515625" customWidth="1"/>
    <col min="15626" max="15626" width="21.7109375" customWidth="1"/>
    <col min="15627" max="15627" width="25.85546875" customWidth="1"/>
    <col min="15628" max="15628" width="0" hidden="1" customWidth="1"/>
    <col min="15629" max="15629" width="25.85546875" customWidth="1"/>
    <col min="15630" max="15630" width="17.28515625" customWidth="1"/>
    <col min="15631" max="15631" width="14.7109375" customWidth="1"/>
    <col min="15632" max="15632" width="15.28515625" customWidth="1"/>
    <col min="15633" max="15633" width="12.85546875" customWidth="1"/>
    <col min="15634" max="15634" width="13.5703125" customWidth="1"/>
    <col min="15635" max="15635" width="17.5703125" customWidth="1"/>
    <col min="15636" max="15636" width="13.5703125" customWidth="1"/>
    <col min="15637" max="15637" width="13.42578125" customWidth="1"/>
    <col min="15638" max="15638" width="15.5703125" bestFit="1" customWidth="1"/>
    <col min="15639" max="15639" width="18.42578125" bestFit="1" customWidth="1"/>
    <col min="15640" max="15640" width="14.5703125" bestFit="1" customWidth="1"/>
    <col min="15641" max="15641" width="11.5703125" bestFit="1" customWidth="1"/>
    <col min="15875" max="15876" width="29.42578125" customWidth="1"/>
    <col min="15877" max="15879" width="25.28515625" customWidth="1"/>
    <col min="15880" max="15880" width="16.7109375" bestFit="1" customWidth="1"/>
    <col min="15881" max="15881" width="25.28515625" customWidth="1"/>
    <col min="15882" max="15882" width="21.7109375" customWidth="1"/>
    <col min="15883" max="15883" width="25.85546875" customWidth="1"/>
    <col min="15884" max="15884" width="0" hidden="1" customWidth="1"/>
    <col min="15885" max="15885" width="25.85546875" customWidth="1"/>
    <col min="15886" max="15886" width="17.28515625" customWidth="1"/>
    <col min="15887" max="15887" width="14.7109375" customWidth="1"/>
    <col min="15888" max="15888" width="15.28515625" customWidth="1"/>
    <col min="15889" max="15889" width="12.85546875" customWidth="1"/>
    <col min="15890" max="15890" width="13.5703125" customWidth="1"/>
    <col min="15891" max="15891" width="17.5703125" customWidth="1"/>
    <col min="15892" max="15892" width="13.5703125" customWidth="1"/>
    <col min="15893" max="15893" width="13.42578125" customWidth="1"/>
    <col min="15894" max="15894" width="15.5703125" bestFit="1" customWidth="1"/>
    <col min="15895" max="15895" width="18.42578125" bestFit="1" customWidth="1"/>
    <col min="15896" max="15896" width="14.5703125" bestFit="1" customWidth="1"/>
    <col min="15897" max="15897" width="11.5703125" bestFit="1" customWidth="1"/>
    <col min="16131" max="16132" width="29.42578125" customWidth="1"/>
    <col min="16133" max="16135" width="25.28515625" customWidth="1"/>
    <col min="16136" max="16136" width="16.7109375" bestFit="1" customWidth="1"/>
    <col min="16137" max="16137" width="25.28515625" customWidth="1"/>
    <col min="16138" max="16138" width="21.7109375" customWidth="1"/>
    <col min="16139" max="16139" width="25.85546875" customWidth="1"/>
    <col min="16140" max="16140" width="0" hidden="1" customWidth="1"/>
    <col min="16141" max="16141" width="25.85546875" customWidth="1"/>
    <col min="16142" max="16142" width="17.28515625" customWidth="1"/>
    <col min="16143" max="16143" width="14.7109375" customWidth="1"/>
    <col min="16144" max="16144" width="15.28515625" customWidth="1"/>
    <col min="16145" max="16145" width="12.85546875" customWidth="1"/>
    <col min="16146" max="16146" width="13.5703125" customWidth="1"/>
    <col min="16147" max="16147" width="17.5703125" customWidth="1"/>
    <col min="16148" max="16148" width="13.5703125" customWidth="1"/>
    <col min="16149" max="16149" width="13.42578125" customWidth="1"/>
    <col min="16150" max="16150" width="15.5703125" bestFit="1" customWidth="1"/>
    <col min="16151" max="16151" width="18.42578125" bestFit="1" customWidth="1"/>
    <col min="16152" max="16152" width="14.5703125" bestFit="1" customWidth="1"/>
    <col min="16153" max="16153" width="11.5703125" bestFit="1" customWidth="1"/>
  </cols>
  <sheetData>
    <row r="1" spans="1:25" ht="21" customHeight="1" x14ac:dyDescent="0.25">
      <c r="A1" s="414"/>
      <c r="B1" s="415"/>
      <c r="C1" s="415"/>
      <c r="D1" s="415"/>
      <c r="E1" s="415"/>
      <c r="F1" s="420" t="s">
        <v>0</v>
      </c>
      <c r="G1" s="421"/>
      <c r="H1" s="421"/>
      <c r="I1" s="421"/>
      <c r="J1" s="421"/>
      <c r="K1" s="421"/>
      <c r="L1" s="421"/>
      <c r="M1" s="421"/>
      <c r="N1" s="421"/>
      <c r="O1" s="421"/>
      <c r="P1" s="421"/>
      <c r="Q1" s="421"/>
      <c r="R1" s="421"/>
      <c r="S1" s="421"/>
      <c r="T1" s="421"/>
      <c r="U1" s="421"/>
      <c r="V1" s="421"/>
      <c r="W1" s="421"/>
      <c r="X1" s="421"/>
      <c r="Y1" s="422"/>
    </row>
    <row r="2" spans="1:25" ht="21" customHeight="1" x14ac:dyDescent="0.25">
      <c r="A2" s="416"/>
      <c r="B2" s="417"/>
      <c r="C2" s="417"/>
      <c r="D2" s="417"/>
      <c r="E2" s="417"/>
      <c r="F2" s="423" t="s">
        <v>106</v>
      </c>
      <c r="G2" s="424"/>
      <c r="H2" s="424"/>
      <c r="I2" s="424"/>
      <c r="J2" s="424"/>
      <c r="K2" s="424"/>
      <c r="L2" s="424"/>
      <c r="M2" s="424"/>
      <c r="N2" s="424"/>
      <c r="O2" s="424"/>
      <c r="P2" s="424"/>
      <c r="Q2" s="424"/>
      <c r="R2" s="424"/>
      <c r="S2" s="424"/>
      <c r="T2" s="424"/>
      <c r="U2" s="424"/>
      <c r="V2" s="424"/>
      <c r="W2" s="424"/>
      <c r="X2" s="424"/>
      <c r="Y2" s="425"/>
    </row>
    <row r="3" spans="1:25" ht="21" customHeight="1" x14ac:dyDescent="0.25">
      <c r="A3" s="416"/>
      <c r="B3" s="417"/>
      <c r="C3" s="417"/>
      <c r="D3" s="417"/>
      <c r="E3" s="417"/>
      <c r="F3" s="72" t="s">
        <v>33</v>
      </c>
      <c r="G3" s="426" t="s">
        <v>129</v>
      </c>
      <c r="H3" s="426"/>
      <c r="I3" s="426"/>
      <c r="J3" s="426"/>
      <c r="K3" s="426"/>
      <c r="L3" s="426"/>
      <c r="M3" s="426"/>
      <c r="N3" s="426"/>
      <c r="O3" s="426"/>
      <c r="P3" s="426"/>
      <c r="Q3" s="426"/>
      <c r="R3" s="426"/>
      <c r="S3" s="426"/>
      <c r="T3" s="426"/>
      <c r="U3" s="426"/>
      <c r="V3" s="426"/>
      <c r="W3" s="426"/>
      <c r="X3" s="426"/>
      <c r="Y3" s="427"/>
    </row>
    <row r="4" spans="1:25" ht="21" customHeight="1" thickBot="1" x14ac:dyDescent="0.3">
      <c r="A4" s="418"/>
      <c r="B4" s="419"/>
      <c r="C4" s="419"/>
      <c r="D4" s="419"/>
      <c r="E4" s="419"/>
      <c r="F4" s="72" t="s">
        <v>34</v>
      </c>
      <c r="G4" s="426">
        <v>2017</v>
      </c>
      <c r="H4" s="426"/>
      <c r="I4" s="426"/>
      <c r="J4" s="426"/>
      <c r="K4" s="426"/>
      <c r="L4" s="426"/>
      <c r="M4" s="426"/>
      <c r="N4" s="426"/>
      <c r="O4" s="426"/>
      <c r="P4" s="426"/>
      <c r="Q4" s="426"/>
      <c r="R4" s="426"/>
      <c r="S4" s="426"/>
      <c r="T4" s="426"/>
      <c r="U4" s="426"/>
      <c r="V4" s="426"/>
      <c r="W4" s="426"/>
      <c r="X4" s="426"/>
      <c r="Y4" s="427"/>
    </row>
    <row r="5" spans="1:25" ht="24" customHeight="1" x14ac:dyDescent="0.25">
      <c r="A5" s="412" t="s">
        <v>42</v>
      </c>
      <c r="B5" s="412" t="s">
        <v>43</v>
      </c>
      <c r="C5" s="428" t="s">
        <v>44</v>
      </c>
      <c r="D5" s="430" t="s">
        <v>45</v>
      </c>
      <c r="E5" s="428" t="s">
        <v>46</v>
      </c>
      <c r="F5" s="467" t="s">
        <v>47</v>
      </c>
      <c r="G5" s="410"/>
      <c r="H5" s="410"/>
      <c r="I5" s="410"/>
      <c r="J5" s="410" t="s">
        <v>49</v>
      </c>
      <c r="K5" s="410"/>
      <c r="L5" s="410"/>
      <c r="M5" s="410"/>
      <c r="N5" s="410"/>
      <c r="O5" s="410"/>
      <c r="P5" s="195"/>
      <c r="Q5" s="410" t="s">
        <v>53</v>
      </c>
      <c r="R5" s="410"/>
      <c r="S5" s="410"/>
      <c r="T5" s="410"/>
      <c r="U5" s="410" t="s">
        <v>58</v>
      </c>
      <c r="V5" s="410"/>
      <c r="W5" s="410"/>
      <c r="X5" s="410"/>
      <c r="Y5" s="411"/>
    </row>
    <row r="6" spans="1:25" ht="30" customHeight="1" thickBot="1" x14ac:dyDescent="0.3">
      <c r="A6" s="413" t="s">
        <v>35</v>
      </c>
      <c r="B6" s="413"/>
      <c r="C6" s="429"/>
      <c r="D6" s="431"/>
      <c r="E6" s="466"/>
      <c r="F6" s="465" t="s">
        <v>180</v>
      </c>
      <c r="G6" s="97" t="s">
        <v>179</v>
      </c>
      <c r="H6" s="97" t="s">
        <v>178</v>
      </c>
      <c r="I6" s="97" t="s">
        <v>48</v>
      </c>
      <c r="J6" s="97" t="s">
        <v>177</v>
      </c>
      <c r="K6" s="464"/>
      <c r="L6" s="97" t="s">
        <v>50</v>
      </c>
      <c r="M6" s="97" t="s">
        <v>48</v>
      </c>
      <c r="N6" s="97" t="s">
        <v>51</v>
      </c>
      <c r="O6" s="97" t="s">
        <v>52</v>
      </c>
      <c r="P6" s="97" t="s">
        <v>138</v>
      </c>
      <c r="Q6" s="97" t="s">
        <v>54</v>
      </c>
      <c r="R6" s="97" t="s">
        <v>55</v>
      </c>
      <c r="S6" s="97" t="s">
        <v>56</v>
      </c>
      <c r="T6" s="97" t="s">
        <v>57</v>
      </c>
      <c r="U6" s="97" t="s">
        <v>59</v>
      </c>
      <c r="V6" s="97" t="s">
        <v>60</v>
      </c>
      <c r="W6" s="97" t="s">
        <v>61</v>
      </c>
      <c r="X6" s="97" t="s">
        <v>62</v>
      </c>
      <c r="Y6" s="98" t="s">
        <v>63</v>
      </c>
    </row>
    <row r="7" spans="1:25" ht="15.75" customHeight="1" x14ac:dyDescent="0.25">
      <c r="A7" s="407">
        <v>1</v>
      </c>
      <c r="B7" s="405" t="s">
        <v>125</v>
      </c>
      <c r="C7" s="401" t="s">
        <v>142</v>
      </c>
      <c r="D7" s="73" t="s">
        <v>114</v>
      </c>
      <c r="E7" s="186">
        <v>0.3</v>
      </c>
      <c r="F7" s="186">
        <v>0.08</v>
      </c>
      <c r="G7" s="74"/>
      <c r="H7" s="75"/>
      <c r="I7" s="455"/>
      <c r="J7" s="192">
        <v>0.02</v>
      </c>
      <c r="K7" s="196"/>
      <c r="L7" s="196"/>
      <c r="M7" s="396"/>
      <c r="N7" s="396"/>
      <c r="O7" s="463"/>
      <c r="P7" s="396" t="s">
        <v>109</v>
      </c>
      <c r="Q7" s="396" t="s">
        <v>109</v>
      </c>
      <c r="R7" s="396" t="s">
        <v>109</v>
      </c>
      <c r="S7" s="396" t="s">
        <v>109</v>
      </c>
      <c r="T7" s="379" t="s">
        <v>115</v>
      </c>
      <c r="U7" s="404">
        <v>3861626</v>
      </c>
      <c r="V7" s="404">
        <v>4118375</v>
      </c>
      <c r="W7" s="379" t="s">
        <v>116</v>
      </c>
      <c r="X7" s="379" t="s">
        <v>117</v>
      </c>
      <c r="Y7" s="382">
        <v>7980001</v>
      </c>
    </row>
    <row r="8" spans="1:25" ht="15.75" customHeight="1" x14ac:dyDescent="0.25">
      <c r="A8" s="391"/>
      <c r="B8" s="392"/>
      <c r="C8" s="394"/>
      <c r="D8" s="76" t="s">
        <v>118</v>
      </c>
      <c r="E8" s="74">
        <v>6047713980</v>
      </c>
      <c r="F8" s="74">
        <v>1325800000</v>
      </c>
      <c r="G8" s="74"/>
      <c r="H8" s="76"/>
      <c r="I8" s="451"/>
      <c r="J8" s="74">
        <v>391038500</v>
      </c>
      <c r="K8" s="77"/>
      <c r="L8" s="77"/>
      <c r="M8" s="397"/>
      <c r="N8" s="397"/>
      <c r="O8" s="408"/>
      <c r="P8" s="397"/>
      <c r="Q8" s="397"/>
      <c r="R8" s="397"/>
      <c r="S8" s="397"/>
      <c r="T8" s="380"/>
      <c r="U8" s="377"/>
      <c r="V8" s="377"/>
      <c r="W8" s="380"/>
      <c r="X8" s="380"/>
      <c r="Y8" s="383"/>
    </row>
    <row r="9" spans="1:25" ht="15.75" customHeight="1" x14ac:dyDescent="0.25">
      <c r="A9" s="391"/>
      <c r="B9" s="392"/>
      <c r="C9" s="394"/>
      <c r="D9" s="76" t="s">
        <v>36</v>
      </c>
      <c r="E9" s="74">
        <v>0</v>
      </c>
      <c r="F9" s="74">
        <v>0</v>
      </c>
      <c r="G9" s="452"/>
      <c r="H9" s="76"/>
      <c r="I9" s="451"/>
      <c r="J9" s="192">
        <v>0</v>
      </c>
      <c r="K9" s="78"/>
      <c r="L9" s="78"/>
      <c r="M9" s="397"/>
      <c r="N9" s="397"/>
      <c r="O9" s="408"/>
      <c r="P9" s="397"/>
      <c r="Q9" s="397"/>
      <c r="R9" s="397"/>
      <c r="S9" s="397"/>
      <c r="T9" s="380"/>
      <c r="U9" s="377"/>
      <c r="V9" s="377"/>
      <c r="W9" s="380"/>
      <c r="X9" s="380"/>
      <c r="Y9" s="383"/>
    </row>
    <row r="10" spans="1:25" ht="15.75" customHeight="1" thickBot="1" x14ac:dyDescent="0.3">
      <c r="A10" s="391"/>
      <c r="B10" s="393"/>
      <c r="C10" s="395"/>
      <c r="D10" s="79" t="s">
        <v>37</v>
      </c>
      <c r="E10" s="116">
        <v>0</v>
      </c>
      <c r="F10" s="198">
        <v>625903419</v>
      </c>
      <c r="G10" s="187"/>
      <c r="H10" s="79"/>
      <c r="I10" s="450"/>
      <c r="J10" s="198">
        <v>139387372</v>
      </c>
      <c r="K10" s="449"/>
      <c r="L10" s="198"/>
      <c r="M10" s="398"/>
      <c r="N10" s="398"/>
      <c r="O10" s="409"/>
      <c r="P10" s="398"/>
      <c r="Q10" s="398"/>
      <c r="R10" s="398"/>
      <c r="S10" s="398"/>
      <c r="T10" s="381"/>
      <c r="U10" s="378"/>
      <c r="V10" s="378"/>
      <c r="W10" s="381"/>
      <c r="X10" s="381"/>
      <c r="Y10" s="384"/>
    </row>
    <row r="11" spans="1:25" ht="15.75" customHeight="1" x14ac:dyDescent="0.25">
      <c r="A11" s="391">
        <v>2</v>
      </c>
      <c r="B11" s="405" t="s">
        <v>135</v>
      </c>
      <c r="C11" s="401" t="s">
        <v>142</v>
      </c>
      <c r="D11" s="73" t="s">
        <v>114</v>
      </c>
      <c r="E11" s="186">
        <v>0.5</v>
      </c>
      <c r="F11" s="186">
        <v>0.14000000000000001</v>
      </c>
      <c r="G11" s="74"/>
      <c r="H11" s="73"/>
      <c r="I11" s="462"/>
      <c r="J11" s="191">
        <v>4.2000000000000003E-2</v>
      </c>
      <c r="K11" s="199"/>
      <c r="L11" s="199"/>
      <c r="M11" s="402"/>
      <c r="N11" s="402"/>
      <c r="O11" s="406"/>
      <c r="P11" s="402" t="s">
        <v>109</v>
      </c>
      <c r="Q11" s="402" t="s">
        <v>109</v>
      </c>
      <c r="R11" s="402" t="s">
        <v>109</v>
      </c>
      <c r="S11" s="402" t="s">
        <v>109</v>
      </c>
      <c r="T11" s="403" t="s">
        <v>115</v>
      </c>
      <c r="U11" s="404">
        <v>3861626</v>
      </c>
      <c r="V11" s="404">
        <v>4118375</v>
      </c>
      <c r="W11" s="379" t="s">
        <v>116</v>
      </c>
      <c r="X11" s="379" t="s">
        <v>117</v>
      </c>
      <c r="Y11" s="382">
        <v>7980001</v>
      </c>
    </row>
    <row r="12" spans="1:25" ht="15.75" customHeight="1" x14ac:dyDescent="0.25">
      <c r="A12" s="391"/>
      <c r="B12" s="392"/>
      <c r="C12" s="394"/>
      <c r="D12" s="76" t="s">
        <v>118</v>
      </c>
      <c r="E12" s="74">
        <v>5339763126</v>
      </c>
      <c r="F12" s="74">
        <v>386092000</v>
      </c>
      <c r="G12" s="74"/>
      <c r="H12" s="76"/>
      <c r="I12" s="451"/>
      <c r="J12" s="74">
        <v>162320000</v>
      </c>
      <c r="K12" s="77"/>
      <c r="L12" s="77"/>
      <c r="M12" s="397"/>
      <c r="N12" s="397"/>
      <c r="O12" s="399"/>
      <c r="P12" s="397"/>
      <c r="Q12" s="397"/>
      <c r="R12" s="397"/>
      <c r="S12" s="397"/>
      <c r="T12" s="380"/>
      <c r="U12" s="377"/>
      <c r="V12" s="377"/>
      <c r="W12" s="380"/>
      <c r="X12" s="380"/>
      <c r="Y12" s="383"/>
    </row>
    <row r="13" spans="1:25" ht="15.75" customHeight="1" x14ac:dyDescent="0.25">
      <c r="A13" s="391"/>
      <c r="B13" s="392"/>
      <c r="C13" s="394"/>
      <c r="D13" s="76" t="s">
        <v>36</v>
      </c>
      <c r="E13" s="189">
        <v>0</v>
      </c>
      <c r="F13" s="74">
        <v>0</v>
      </c>
      <c r="G13" s="452"/>
      <c r="H13" s="76"/>
      <c r="I13" s="451"/>
      <c r="J13" s="74">
        <v>0</v>
      </c>
      <c r="K13" s="78"/>
      <c r="L13" s="78"/>
      <c r="M13" s="397"/>
      <c r="N13" s="397"/>
      <c r="O13" s="399"/>
      <c r="P13" s="397"/>
      <c r="Q13" s="397"/>
      <c r="R13" s="397"/>
      <c r="S13" s="397"/>
      <c r="T13" s="380"/>
      <c r="U13" s="377"/>
      <c r="V13" s="377"/>
      <c r="W13" s="380"/>
      <c r="X13" s="380"/>
      <c r="Y13" s="383"/>
    </row>
    <row r="14" spans="1:25" ht="15.75" customHeight="1" thickBot="1" x14ac:dyDescent="0.3">
      <c r="A14" s="391"/>
      <c r="B14" s="393"/>
      <c r="C14" s="395"/>
      <c r="D14" s="79" t="s">
        <v>37</v>
      </c>
      <c r="E14" s="188">
        <v>0</v>
      </c>
      <c r="F14" s="116">
        <v>1343085300</v>
      </c>
      <c r="G14" s="461"/>
      <c r="H14" s="190"/>
      <c r="I14" s="460"/>
      <c r="J14" s="198">
        <v>37290635</v>
      </c>
      <c r="K14" s="449"/>
      <c r="L14" s="80"/>
      <c r="M14" s="398"/>
      <c r="N14" s="398"/>
      <c r="O14" s="400"/>
      <c r="P14" s="398"/>
      <c r="Q14" s="398"/>
      <c r="R14" s="398"/>
      <c r="S14" s="398"/>
      <c r="T14" s="381"/>
      <c r="U14" s="378"/>
      <c r="V14" s="378"/>
      <c r="W14" s="381"/>
      <c r="X14" s="381"/>
      <c r="Y14" s="384"/>
    </row>
    <row r="15" spans="1:25" ht="15.75" customHeight="1" x14ac:dyDescent="0.25">
      <c r="A15" s="385">
        <v>4</v>
      </c>
      <c r="B15" s="388" t="s">
        <v>141</v>
      </c>
      <c r="C15" s="401" t="s">
        <v>142</v>
      </c>
      <c r="D15" s="73" t="s">
        <v>114</v>
      </c>
      <c r="E15" s="186">
        <v>1.0000000000000002</v>
      </c>
      <c r="F15" s="186">
        <v>0.32</v>
      </c>
      <c r="G15" s="197"/>
      <c r="H15" s="76"/>
      <c r="I15" s="458"/>
      <c r="J15" s="459">
        <v>5.6000000000000001E-2</v>
      </c>
      <c r="K15" s="457"/>
      <c r="L15" s="150"/>
      <c r="M15" s="151"/>
      <c r="N15" s="151"/>
      <c r="O15" s="194"/>
      <c r="P15" s="402" t="s">
        <v>109</v>
      </c>
      <c r="Q15" s="402" t="s">
        <v>109</v>
      </c>
      <c r="R15" s="402" t="s">
        <v>109</v>
      </c>
      <c r="S15" s="402" t="s">
        <v>109</v>
      </c>
      <c r="T15" s="403" t="s">
        <v>115</v>
      </c>
      <c r="U15" s="404">
        <v>3861626</v>
      </c>
      <c r="V15" s="404">
        <v>4118375</v>
      </c>
      <c r="W15" s="379" t="s">
        <v>116</v>
      </c>
      <c r="X15" s="379" t="s">
        <v>117</v>
      </c>
      <c r="Y15" s="382">
        <v>7980001</v>
      </c>
    </row>
    <row r="16" spans="1:25" ht="15.75" customHeight="1" x14ac:dyDescent="0.25">
      <c r="A16" s="386"/>
      <c r="B16" s="389"/>
      <c r="C16" s="394"/>
      <c r="D16" s="76" t="s">
        <v>118</v>
      </c>
      <c r="E16" s="74">
        <v>758275884</v>
      </c>
      <c r="F16" s="74">
        <v>551655000</v>
      </c>
      <c r="G16" s="197"/>
      <c r="H16" s="76"/>
      <c r="I16" s="458"/>
      <c r="J16" s="74">
        <v>51622733</v>
      </c>
      <c r="K16" s="457"/>
      <c r="L16" s="150"/>
      <c r="M16" s="151"/>
      <c r="N16" s="151"/>
      <c r="O16" s="194"/>
      <c r="P16" s="397"/>
      <c r="Q16" s="397"/>
      <c r="R16" s="397"/>
      <c r="S16" s="397"/>
      <c r="T16" s="380"/>
      <c r="U16" s="377"/>
      <c r="V16" s="377"/>
      <c r="W16" s="380"/>
      <c r="X16" s="380"/>
      <c r="Y16" s="383"/>
    </row>
    <row r="17" spans="1:25" ht="15.75" customHeight="1" x14ac:dyDescent="0.25">
      <c r="A17" s="386"/>
      <c r="B17" s="389"/>
      <c r="C17" s="394"/>
      <c r="D17" s="76" t="s">
        <v>36</v>
      </c>
      <c r="E17" s="189">
        <v>1.0000000000000002</v>
      </c>
      <c r="F17" s="74">
        <v>0.32</v>
      </c>
      <c r="G17" s="197"/>
      <c r="H17" s="76"/>
      <c r="I17" s="458"/>
      <c r="J17" s="74">
        <v>0</v>
      </c>
      <c r="K17" s="457"/>
      <c r="L17" s="150"/>
      <c r="M17" s="151"/>
      <c r="N17" s="151"/>
      <c r="O17" s="194"/>
      <c r="P17" s="397"/>
      <c r="Q17" s="397"/>
      <c r="R17" s="397"/>
      <c r="S17" s="397"/>
      <c r="T17" s="380"/>
      <c r="U17" s="377"/>
      <c r="V17" s="377"/>
      <c r="W17" s="380"/>
      <c r="X17" s="380"/>
      <c r="Y17" s="383"/>
    </row>
    <row r="18" spans="1:25" ht="15.75" customHeight="1" thickBot="1" x14ac:dyDescent="0.3">
      <c r="A18" s="387"/>
      <c r="B18" s="390"/>
      <c r="C18" s="395"/>
      <c r="D18" s="79" t="s">
        <v>37</v>
      </c>
      <c r="E18" s="188">
        <v>758275884</v>
      </c>
      <c r="F18" s="74">
        <v>551655000</v>
      </c>
      <c r="G18" s="197"/>
      <c r="H18" s="76"/>
      <c r="I18" s="458"/>
      <c r="J18" s="74">
        <v>0</v>
      </c>
      <c r="K18" s="457"/>
      <c r="L18" s="150"/>
      <c r="M18" s="151"/>
      <c r="N18" s="151"/>
      <c r="O18" s="194"/>
      <c r="P18" s="398"/>
      <c r="Q18" s="398"/>
      <c r="R18" s="398"/>
      <c r="S18" s="398"/>
      <c r="T18" s="381"/>
      <c r="U18" s="378"/>
      <c r="V18" s="378"/>
      <c r="W18" s="381"/>
      <c r="X18" s="381"/>
      <c r="Y18" s="384"/>
    </row>
    <row r="19" spans="1:25" ht="15.75" customHeight="1" x14ac:dyDescent="0.25">
      <c r="A19" s="391">
        <v>3</v>
      </c>
      <c r="B19" s="405" t="s">
        <v>126</v>
      </c>
      <c r="C19" s="401" t="s">
        <v>142</v>
      </c>
      <c r="D19" s="73" t="s">
        <v>114</v>
      </c>
      <c r="E19" s="186">
        <v>0.3</v>
      </c>
      <c r="F19" s="456">
        <v>7.0000000000000007E-2</v>
      </c>
      <c r="G19" s="186"/>
      <c r="H19" s="75"/>
      <c r="I19" s="455"/>
      <c r="J19" s="454">
        <v>1.7500000000000002E-2</v>
      </c>
      <c r="K19" s="199"/>
      <c r="L19" s="453"/>
      <c r="M19" s="402"/>
      <c r="N19" s="402"/>
      <c r="O19" s="406"/>
      <c r="P19" s="402" t="s">
        <v>109</v>
      </c>
      <c r="Q19" s="402" t="s">
        <v>109</v>
      </c>
      <c r="R19" s="402" t="s">
        <v>109</v>
      </c>
      <c r="S19" s="402" t="s">
        <v>109</v>
      </c>
      <c r="T19" s="403" t="s">
        <v>115</v>
      </c>
      <c r="U19" s="404">
        <v>3861626</v>
      </c>
      <c r="V19" s="404">
        <v>4118375</v>
      </c>
      <c r="W19" s="379" t="s">
        <v>116</v>
      </c>
      <c r="X19" s="379" t="s">
        <v>117</v>
      </c>
      <c r="Y19" s="382">
        <v>7980001</v>
      </c>
    </row>
    <row r="20" spans="1:25" ht="15.75" customHeight="1" x14ac:dyDescent="0.25">
      <c r="A20" s="391"/>
      <c r="B20" s="392"/>
      <c r="C20" s="394"/>
      <c r="D20" s="76" t="s">
        <v>118</v>
      </c>
      <c r="E20" s="74">
        <v>7388691664</v>
      </c>
      <c r="F20" s="81">
        <v>647635000</v>
      </c>
      <c r="G20" s="74"/>
      <c r="H20" s="76"/>
      <c r="I20" s="451"/>
      <c r="J20" s="185">
        <v>86121000</v>
      </c>
      <c r="K20" s="77"/>
      <c r="L20" s="77"/>
      <c r="M20" s="397"/>
      <c r="N20" s="397"/>
      <c r="O20" s="399"/>
      <c r="P20" s="397"/>
      <c r="Q20" s="397"/>
      <c r="R20" s="397"/>
      <c r="S20" s="397"/>
      <c r="T20" s="380"/>
      <c r="U20" s="377"/>
      <c r="V20" s="377"/>
      <c r="W20" s="380"/>
      <c r="X20" s="380"/>
      <c r="Y20" s="383"/>
    </row>
    <row r="21" spans="1:25" ht="15.75" customHeight="1" x14ac:dyDescent="0.25">
      <c r="A21" s="391"/>
      <c r="B21" s="392"/>
      <c r="C21" s="394"/>
      <c r="D21" s="76" t="s">
        <v>36</v>
      </c>
      <c r="E21" s="74">
        <v>0</v>
      </c>
      <c r="F21" s="81">
        <v>0</v>
      </c>
      <c r="G21" s="452"/>
      <c r="H21" s="76"/>
      <c r="I21" s="451"/>
      <c r="J21" s="184">
        <v>0</v>
      </c>
      <c r="K21" s="78"/>
      <c r="L21" s="78"/>
      <c r="M21" s="397"/>
      <c r="N21" s="397"/>
      <c r="O21" s="399"/>
      <c r="P21" s="397"/>
      <c r="Q21" s="397"/>
      <c r="R21" s="397"/>
      <c r="S21" s="397"/>
      <c r="T21" s="380"/>
      <c r="U21" s="377"/>
      <c r="V21" s="377"/>
      <c r="W21" s="380"/>
      <c r="X21" s="380"/>
      <c r="Y21" s="383"/>
    </row>
    <row r="22" spans="1:25" ht="15.75" customHeight="1" thickBot="1" x14ac:dyDescent="0.3">
      <c r="A22" s="391"/>
      <c r="B22" s="393"/>
      <c r="C22" s="395"/>
      <c r="D22" s="79" t="s">
        <v>37</v>
      </c>
      <c r="E22" s="116">
        <v>0</v>
      </c>
      <c r="F22" s="81">
        <v>463926449</v>
      </c>
      <c r="G22" s="187"/>
      <c r="H22" s="79"/>
      <c r="I22" s="450"/>
      <c r="J22" s="184">
        <v>25758652</v>
      </c>
      <c r="K22" s="449"/>
      <c r="L22" s="80"/>
      <c r="M22" s="398"/>
      <c r="N22" s="398"/>
      <c r="O22" s="400"/>
      <c r="P22" s="398"/>
      <c r="Q22" s="398"/>
      <c r="R22" s="398"/>
      <c r="S22" s="398"/>
      <c r="T22" s="381"/>
      <c r="U22" s="378"/>
      <c r="V22" s="378"/>
      <c r="W22" s="381"/>
      <c r="X22" s="381"/>
      <c r="Y22" s="384"/>
    </row>
    <row r="23" spans="1:25" ht="15.75" customHeight="1" x14ac:dyDescent="0.25">
      <c r="A23" s="448" t="s">
        <v>38</v>
      </c>
      <c r="B23" s="447"/>
      <c r="C23" s="446"/>
      <c r="D23" s="73" t="s">
        <v>39</v>
      </c>
      <c r="E23" s="444">
        <v>19534444654</v>
      </c>
      <c r="F23" s="444">
        <v>2911182000</v>
      </c>
      <c r="G23" s="444">
        <v>0</v>
      </c>
      <c r="H23" s="444">
        <v>0</v>
      </c>
      <c r="I23" s="444">
        <v>0</v>
      </c>
      <c r="J23" s="445">
        <v>691102233</v>
      </c>
      <c r="K23" s="444" t="e">
        <v>#REF!</v>
      </c>
      <c r="L23" s="82" t="e">
        <v>#REF!</v>
      </c>
      <c r="M23" s="83"/>
      <c r="N23" s="83"/>
      <c r="O23" s="84"/>
      <c r="P23" s="443"/>
      <c r="Q23" s="442"/>
      <c r="R23" s="442"/>
      <c r="S23" s="442"/>
      <c r="T23" s="442"/>
      <c r="U23" s="442"/>
      <c r="V23" s="442"/>
      <c r="W23" s="442"/>
      <c r="X23" s="442"/>
      <c r="Y23" s="441"/>
    </row>
    <row r="24" spans="1:25" ht="15.75" customHeight="1" thickBot="1" x14ac:dyDescent="0.3">
      <c r="A24" s="440"/>
      <c r="B24" s="439"/>
      <c r="C24" s="438"/>
      <c r="D24" s="437" t="s">
        <v>40</v>
      </c>
      <c r="E24" s="436">
        <v>0</v>
      </c>
      <c r="F24" s="436">
        <v>2432915168</v>
      </c>
      <c r="G24" s="436">
        <v>0</v>
      </c>
      <c r="H24" s="436">
        <v>0</v>
      </c>
      <c r="I24" s="436">
        <v>0</v>
      </c>
      <c r="J24" s="436">
        <v>202436659</v>
      </c>
      <c r="K24" s="435" t="e">
        <v>#REF!</v>
      </c>
      <c r="L24" s="85" t="e">
        <v>#REF!</v>
      </c>
      <c r="M24" s="86"/>
      <c r="N24" s="86"/>
      <c r="O24" s="87"/>
      <c r="P24" s="434"/>
      <c r="Q24" s="433"/>
      <c r="R24" s="433"/>
      <c r="S24" s="433"/>
      <c r="T24" s="433"/>
      <c r="U24" s="433"/>
      <c r="V24" s="433"/>
      <c r="W24" s="433"/>
      <c r="X24" s="433"/>
      <c r="Y24" s="432"/>
    </row>
    <row r="25" spans="1:25" ht="15.75" customHeight="1" x14ac:dyDescent="0.25">
      <c r="D25" s="88"/>
      <c r="E25" s="88"/>
      <c r="F25" s="88"/>
      <c r="G25" s="88"/>
      <c r="H25" s="88"/>
      <c r="I25" s="88"/>
      <c r="J25" s="89"/>
      <c r="K25" s="89"/>
      <c r="L25" s="89"/>
      <c r="M25" s="89"/>
      <c r="N25" s="89"/>
      <c r="O25" s="89"/>
      <c r="P25" s="89"/>
      <c r="Q25" s="89"/>
      <c r="R25" s="89"/>
      <c r="T25" s="90"/>
      <c r="U25" s="90"/>
      <c r="V25" s="90"/>
    </row>
    <row r="26" spans="1:25" ht="15.75" customHeight="1" x14ac:dyDescent="0.25">
      <c r="D26" s="88"/>
      <c r="E26" s="88"/>
      <c r="F26" s="88"/>
      <c r="G26" s="88"/>
      <c r="H26" s="88"/>
      <c r="I26" s="91"/>
      <c r="J26" s="89"/>
      <c r="K26" s="92">
        <v>1375719886</v>
      </c>
      <c r="L26" s="89"/>
      <c r="M26" s="89"/>
      <c r="N26" s="89"/>
      <c r="O26" s="89"/>
      <c r="P26" s="89"/>
      <c r="Q26" s="89"/>
      <c r="R26" s="89"/>
      <c r="S26" s="93"/>
      <c r="T26" s="93"/>
      <c r="U26" s="93"/>
      <c r="V26" s="93"/>
      <c r="W26" s="376" t="s">
        <v>41</v>
      </c>
      <c r="X26" s="376"/>
      <c r="Y26" s="376"/>
    </row>
    <row r="27" spans="1:25" ht="15.75" customHeight="1" x14ac:dyDescent="0.25">
      <c r="D27" s="88"/>
      <c r="E27" s="88"/>
      <c r="F27" s="88"/>
      <c r="G27" s="88"/>
      <c r="H27" s="88"/>
      <c r="I27" s="88"/>
      <c r="J27" s="92"/>
      <c r="K27" s="92" t="e">
        <f>+F23-K23</f>
        <v>#REF!</v>
      </c>
      <c r="L27" s="89"/>
      <c r="M27" s="89"/>
      <c r="N27" s="89"/>
      <c r="O27" s="89"/>
      <c r="P27" s="89"/>
      <c r="Q27" s="89"/>
      <c r="R27" s="89"/>
      <c r="S27" s="93"/>
      <c r="T27" s="93"/>
      <c r="U27" s="93"/>
      <c r="V27" s="93"/>
      <c r="W27" s="89"/>
      <c r="X27" s="89"/>
    </row>
    <row r="28" spans="1:25" ht="15.75" customHeight="1" x14ac:dyDescent="0.25">
      <c r="D28" s="88"/>
      <c r="E28" s="88"/>
      <c r="F28" s="88"/>
      <c r="G28" s="88"/>
      <c r="H28" s="88"/>
      <c r="I28" s="88"/>
      <c r="J28" s="91"/>
      <c r="S28" s="200"/>
      <c r="T28" s="200"/>
      <c r="U28" s="200"/>
      <c r="V28" s="200"/>
    </row>
    <row r="29" spans="1:25" ht="15.75" customHeight="1" x14ac:dyDescent="0.25">
      <c r="D29" s="88"/>
      <c r="E29" s="88"/>
      <c r="F29" s="88"/>
      <c r="G29" s="88"/>
      <c r="H29" s="88"/>
      <c r="I29" s="88"/>
      <c r="S29" s="200"/>
      <c r="T29" s="200"/>
      <c r="U29" s="200"/>
      <c r="V29" s="200"/>
    </row>
    <row r="30" spans="1:25" ht="15.75" customHeight="1" x14ac:dyDescent="0.25">
      <c r="D30" s="88"/>
      <c r="E30" s="88"/>
      <c r="F30" s="88"/>
      <c r="G30" s="88"/>
      <c r="H30" s="88"/>
      <c r="I30" s="88"/>
      <c r="S30" s="200"/>
      <c r="T30" s="200"/>
      <c r="U30" s="200"/>
      <c r="V30" s="200"/>
    </row>
    <row r="32" spans="1:25" ht="15.75" customHeight="1" x14ac:dyDescent="0.25">
      <c r="J32" s="94"/>
      <c r="K32" s="94"/>
      <c r="L32" s="94"/>
      <c r="M32" s="94"/>
    </row>
    <row r="48" ht="15.75" customHeight="1" thickBot="1" x14ac:dyDescent="0.3"/>
    <row r="49" spans="5:6" ht="15.75" customHeight="1" x14ac:dyDescent="0.25">
      <c r="E49" s="95"/>
      <c r="F49" s="96"/>
    </row>
  </sheetData>
  <mergeCells count="78">
    <mergeCell ref="W15:W18"/>
    <mergeCell ref="X15:X18"/>
    <mergeCell ref="Y15:Y18"/>
    <mergeCell ref="Q19:Q22"/>
    <mergeCell ref="T19:T22"/>
    <mergeCell ref="W19:W22"/>
    <mergeCell ref="X19:X22"/>
    <mergeCell ref="D5:D6"/>
    <mergeCell ref="E5:E6"/>
    <mergeCell ref="P23:Y24"/>
    <mergeCell ref="P15:P18"/>
    <mergeCell ref="Q15:Q18"/>
    <mergeCell ref="R15:R18"/>
    <mergeCell ref="S15:S18"/>
    <mergeCell ref="T15:T18"/>
    <mergeCell ref="U15:U18"/>
    <mergeCell ref="V15:V18"/>
    <mergeCell ref="A1:E4"/>
    <mergeCell ref="F1:Y1"/>
    <mergeCell ref="F2:Y2"/>
    <mergeCell ref="G3:Y3"/>
    <mergeCell ref="G4:Y4"/>
    <mergeCell ref="F5:I5"/>
    <mergeCell ref="J5:O5"/>
    <mergeCell ref="A5:A6"/>
    <mergeCell ref="B5:B6"/>
    <mergeCell ref="C5:C6"/>
    <mergeCell ref="U5:Y5"/>
    <mergeCell ref="O7:O10"/>
    <mergeCell ref="Q7:Q10"/>
    <mergeCell ref="X7:X10"/>
    <mergeCell ref="Y7:Y10"/>
    <mergeCell ref="R7:R10"/>
    <mergeCell ref="S7:S10"/>
    <mergeCell ref="T7:T10"/>
    <mergeCell ref="P7:P10"/>
    <mergeCell ref="R19:R22"/>
    <mergeCell ref="S19:S22"/>
    <mergeCell ref="O19:O22"/>
    <mergeCell ref="P11:P14"/>
    <mergeCell ref="P19:P22"/>
    <mergeCell ref="Q5:T5"/>
    <mergeCell ref="Y11:Y14"/>
    <mergeCell ref="Q11:Q14"/>
    <mergeCell ref="R11:R14"/>
    <mergeCell ref="S11:S14"/>
    <mergeCell ref="A19:A22"/>
    <mergeCell ref="B19:B22"/>
    <mergeCell ref="C19:C22"/>
    <mergeCell ref="M19:M22"/>
    <mergeCell ref="N19:N22"/>
    <mergeCell ref="N11:N14"/>
    <mergeCell ref="W26:Y26"/>
    <mergeCell ref="U7:U10"/>
    <mergeCell ref="V7:V10"/>
    <mergeCell ref="U11:U14"/>
    <mergeCell ref="V11:V14"/>
    <mergeCell ref="U19:U22"/>
    <mergeCell ref="V19:V22"/>
    <mergeCell ref="Y19:Y22"/>
    <mergeCell ref="W7:W10"/>
    <mergeCell ref="X11:X14"/>
    <mergeCell ref="W11:W14"/>
    <mergeCell ref="A23:C24"/>
    <mergeCell ref="A11:A14"/>
    <mergeCell ref="B11:B14"/>
    <mergeCell ref="C11:C14"/>
    <mergeCell ref="M11:M14"/>
    <mergeCell ref="B15:B18"/>
    <mergeCell ref="C15:C18"/>
    <mergeCell ref="A15:A18"/>
    <mergeCell ref="O11:O14"/>
    <mergeCell ref="A7:A10"/>
    <mergeCell ref="C7:C10"/>
    <mergeCell ref="M7:M10"/>
    <mergeCell ref="N7:N10"/>
    <mergeCell ref="B7:B10"/>
    <mergeCell ref="T11:T14"/>
  </mergeCells>
  <pageMargins left="1.44" right="0.22" top="0.74803149606299213" bottom="0.74803149606299213" header="0.31496062992125984" footer="0.31496062992125984"/>
  <pageSetup paperSize="5"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GESTIÓN</vt:lpstr>
      <vt:lpstr>INVERSIÓN</vt:lpstr>
      <vt:lpstr>ACTIVIDADES</vt:lpstr>
      <vt:lpstr>TERRITORIALIZACION </vt:lpstr>
      <vt:lpstr>ACTIVIDADES!Área_de_impresión</vt:lpstr>
      <vt:lpstr>GESTIÓN!Área_de_impresión</vt:lpstr>
      <vt:lpstr>INVERSIÓN!Área_de_impresión</vt:lpstr>
      <vt:lpstr>'TERRITORIALIZACION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ANGELICA.ORTIZ</cp:lastModifiedBy>
  <cp:lastPrinted>2013-08-23T14:10:42Z</cp:lastPrinted>
  <dcterms:created xsi:type="dcterms:W3CDTF">2010-03-25T16:40:43Z</dcterms:created>
  <dcterms:modified xsi:type="dcterms:W3CDTF">2017-05-18T20:57:02Z</dcterms:modified>
</cp:coreProperties>
</file>