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5655" tabRatio="619"/>
  </bookViews>
  <sheets>
    <sheet name="GESTIÓN" sheetId="5" r:id="rId1"/>
    <sheet name="INVERSIÓN" sheetId="6" r:id="rId2"/>
    <sheet name="ACTIVIDADES" sheetId="7" r:id="rId3"/>
    <sheet name="TERRITORIALIZACION" sheetId="10" r:id="rId4"/>
  </sheets>
  <externalReferences>
    <externalReference r:id="rId5"/>
    <externalReference r:id="rId6"/>
    <externalReference r:id="rId7"/>
  </externalReferences>
  <definedNames>
    <definedName name="_xlnm._FilterDatabase" localSheetId="2" hidden="1">ACTIVIDADES!$A$7:$BE$16</definedName>
    <definedName name="_xlnm.Print_Area" localSheetId="2">ACTIVIDADES!$A$1:$V$22</definedName>
    <definedName name="_xlnm.Print_Area" localSheetId="0">GESTIÓN!$A$1:$AQ$15</definedName>
    <definedName name="_xlnm.Print_Area" localSheetId="1">INVERSIÓN!$A$1:$AK$36</definedName>
    <definedName name="_xlnm.Print_Area" localSheetId="3">TERRITORIALIZACION!$A$1:$W$49</definedName>
    <definedName name="CONDICION_POBLACIONAL">[1]Variables!$C$1:$C$24</definedName>
    <definedName name="GRUPO_ETAREO">[1]Variables!$A$1:$A$8</definedName>
    <definedName name="GRUPO_ETAREOS" localSheetId="3">#REF!</definedName>
    <definedName name="GRUPO_ETAREOS">#REF!</definedName>
    <definedName name="GRUPO_ETARIO" localSheetId="3">#REF!</definedName>
    <definedName name="GRUPO_ETARIO">#REF!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3">#REF!</definedName>
    <definedName name="LOCALIDAD">#REF!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E7" i="10" l="1"/>
  <c r="F7" i="10"/>
  <c r="H7" i="10"/>
  <c r="E8" i="10"/>
  <c r="E23" i="10" s="1"/>
  <c r="F8" i="10"/>
  <c r="H8" i="10"/>
  <c r="E9" i="10"/>
  <c r="F9" i="10"/>
  <c r="H9" i="10"/>
  <c r="E10" i="10"/>
  <c r="F10" i="10"/>
  <c r="H10" i="10"/>
  <c r="E11" i="10"/>
  <c r="F11" i="10"/>
  <c r="H11" i="10"/>
  <c r="E12" i="10"/>
  <c r="F12" i="10"/>
  <c r="H12" i="10"/>
  <c r="E13" i="10"/>
  <c r="F13" i="10"/>
  <c r="H13" i="10"/>
  <c r="E14" i="10"/>
  <c r="F14" i="10"/>
  <c r="H14" i="10"/>
  <c r="E15" i="10"/>
  <c r="F15" i="10"/>
  <c r="H15" i="10"/>
  <c r="E16" i="10"/>
  <c r="F16" i="10"/>
  <c r="H16" i="10"/>
  <c r="E17" i="10"/>
  <c r="F17" i="10"/>
  <c r="H17" i="10"/>
  <c r="E18" i="10"/>
  <c r="F18" i="10"/>
  <c r="H18" i="10"/>
  <c r="E19" i="10"/>
  <c r="F19" i="10"/>
  <c r="H19" i="10"/>
  <c r="E20" i="10"/>
  <c r="F20" i="10"/>
  <c r="H20" i="10"/>
  <c r="E21" i="10"/>
  <c r="F21" i="10"/>
  <c r="H21" i="10"/>
  <c r="E22" i="10"/>
  <c r="F22" i="10"/>
  <c r="H22" i="10"/>
  <c r="H24" i="10" s="1"/>
  <c r="H23" i="10"/>
  <c r="J23" i="10"/>
  <c r="E24" i="10"/>
  <c r="F24" i="10"/>
  <c r="J24" i="10"/>
  <c r="F23" i="10" l="1"/>
  <c r="K32" i="6"/>
  <c r="K31" i="6"/>
  <c r="K26" i="6"/>
  <c r="K25" i="6"/>
  <c r="K20" i="6"/>
  <c r="K19" i="6"/>
  <c r="K14" i="6"/>
  <c r="K13" i="6"/>
  <c r="H28" i="6" l="1"/>
  <c r="H22" i="6"/>
  <c r="H10" i="6"/>
  <c r="L32" i="6" l="1"/>
  <c r="L31" i="6"/>
  <c r="L26" i="6"/>
  <c r="L25" i="6"/>
  <c r="L20" i="6"/>
  <c r="L19" i="6"/>
  <c r="L14" i="6"/>
  <c r="L13" i="6"/>
  <c r="AI34" i="6" l="1"/>
  <c r="AI33" i="6"/>
  <c r="AI32" i="6"/>
  <c r="AI31" i="6"/>
  <c r="AI26" i="6"/>
  <c r="AI25" i="6"/>
  <c r="AI20" i="6"/>
  <c r="AJ20" i="6" s="1"/>
  <c r="AI19" i="6"/>
  <c r="AJ28" i="6"/>
  <c r="AK27" i="6"/>
  <c r="AJ27" i="6"/>
  <c r="AJ16" i="6"/>
  <c r="AK15" i="6"/>
  <c r="AJ15" i="6"/>
  <c r="AI14" i="6"/>
  <c r="AI13" i="6"/>
  <c r="AJ10" i="6"/>
  <c r="AK9" i="6"/>
  <c r="AJ9" i="6"/>
  <c r="J32" i="6"/>
  <c r="J31" i="6"/>
  <c r="J26" i="6"/>
  <c r="J25" i="6"/>
  <c r="J20" i="6"/>
  <c r="J19" i="6"/>
  <c r="AJ19" i="6" s="1"/>
  <c r="J14" i="6"/>
  <c r="J13" i="6"/>
  <c r="AJ13" i="6" s="1"/>
  <c r="AL14" i="5"/>
  <c r="AK14" i="5"/>
  <c r="AJ32" i="6" l="1"/>
  <c r="AJ31" i="6"/>
  <c r="AJ14" i="6"/>
  <c r="AB31" i="6"/>
  <c r="AC31" i="6"/>
  <c r="AD31" i="6"/>
  <c r="AE31" i="6"/>
  <c r="AF31" i="6"/>
  <c r="AG31" i="6"/>
  <c r="AH31" i="6"/>
  <c r="AB32" i="6"/>
  <c r="AC32" i="6"/>
  <c r="AD32" i="6"/>
  <c r="AE32" i="6"/>
  <c r="AF32" i="6"/>
  <c r="AG32" i="6"/>
  <c r="AH32" i="6"/>
  <c r="AB33" i="6"/>
  <c r="AB35" i="6" s="1"/>
  <c r="AC33" i="6"/>
  <c r="AC35" i="6" s="1"/>
  <c r="AD33" i="6"/>
  <c r="AE33" i="6"/>
  <c r="AF33" i="6"/>
  <c r="AG33" i="6"/>
  <c r="AH33" i="6"/>
  <c r="AB34" i="6"/>
  <c r="AC34" i="6"/>
  <c r="AD34" i="6"/>
  <c r="AD35" i="6"/>
  <c r="AE34" i="6"/>
  <c r="AF34" i="6"/>
  <c r="AG34" i="6"/>
  <c r="AG35" i="6" s="1"/>
  <c r="AH34" i="6"/>
  <c r="AB25" i="6"/>
  <c r="AC25" i="6"/>
  <c r="AD25" i="6"/>
  <c r="AE25" i="6"/>
  <c r="AF25" i="6"/>
  <c r="AG25" i="6"/>
  <c r="AH25" i="6"/>
  <c r="AB26" i="6"/>
  <c r="AC26" i="6"/>
  <c r="AD26" i="6"/>
  <c r="AE26" i="6"/>
  <c r="AF26" i="6"/>
  <c r="AG26" i="6"/>
  <c r="AH26" i="6"/>
  <c r="AB19" i="6"/>
  <c r="AC19" i="6"/>
  <c r="AD19" i="6"/>
  <c r="AE19" i="6"/>
  <c r="AF19" i="6"/>
  <c r="AG19" i="6"/>
  <c r="AH19" i="6"/>
  <c r="AB20" i="6"/>
  <c r="AC20" i="6"/>
  <c r="AD20" i="6"/>
  <c r="AE20" i="6"/>
  <c r="AF20" i="6"/>
  <c r="AG20" i="6"/>
  <c r="AH20" i="6"/>
  <c r="AB13" i="6"/>
  <c r="AC13" i="6"/>
  <c r="AD13" i="6"/>
  <c r="AE13" i="6"/>
  <c r="AF13" i="6"/>
  <c r="AG13" i="6"/>
  <c r="AH13" i="6"/>
  <c r="AB14" i="6"/>
  <c r="AC14" i="6"/>
  <c r="AD14" i="6"/>
  <c r="AE14" i="6"/>
  <c r="AF14" i="6"/>
  <c r="AG14" i="6"/>
  <c r="AH14" i="6"/>
  <c r="T16" i="7"/>
  <c r="H21" i="6"/>
  <c r="H25" i="6" s="1"/>
  <c r="AK25" i="6" s="1"/>
  <c r="AA16" i="6"/>
  <c r="AA33" i="6" s="1"/>
  <c r="V16" i="6"/>
  <c r="V33" i="6"/>
  <c r="Q16" i="6"/>
  <c r="L33" i="6"/>
  <c r="AA26" i="6"/>
  <c r="V26" i="6"/>
  <c r="Q26" i="6"/>
  <c r="I26" i="6"/>
  <c r="AA25" i="6"/>
  <c r="V25" i="6"/>
  <c r="Q25" i="6"/>
  <c r="I25" i="6"/>
  <c r="S15" i="7"/>
  <c r="S14" i="7"/>
  <c r="T12" i="7"/>
  <c r="U20" i="7"/>
  <c r="T20" i="7"/>
  <c r="S19" i="7"/>
  <c r="S18" i="7"/>
  <c r="S17" i="7"/>
  <c r="S16" i="7"/>
  <c r="S13" i="7"/>
  <c r="S12" i="7"/>
  <c r="S11" i="7"/>
  <c r="S10" i="7"/>
  <c r="S9" i="7"/>
  <c r="S8" i="7"/>
  <c r="I34" i="6"/>
  <c r="J34" i="6"/>
  <c r="K34" i="6"/>
  <c r="L34" i="6"/>
  <c r="M34" i="6"/>
  <c r="N34" i="6"/>
  <c r="O34" i="6"/>
  <c r="P34" i="6"/>
  <c r="Q34" i="6"/>
  <c r="R34" i="6"/>
  <c r="S34" i="6"/>
  <c r="T34" i="6"/>
  <c r="U34" i="6"/>
  <c r="V34" i="6"/>
  <c r="W34" i="6"/>
  <c r="X34" i="6"/>
  <c r="Y34" i="6"/>
  <c r="Z34" i="6"/>
  <c r="AA34" i="6"/>
  <c r="H34" i="6"/>
  <c r="AA32" i="6"/>
  <c r="V32" i="6"/>
  <c r="Q32" i="6"/>
  <c r="I32" i="6"/>
  <c r="AK28" i="6"/>
  <c r="I33" i="6"/>
  <c r="I35" i="6" s="1"/>
  <c r="J33" i="6"/>
  <c r="K33" i="6"/>
  <c r="AK10" i="6"/>
  <c r="AA13" i="6"/>
  <c r="Z13" i="6"/>
  <c r="Z15" i="6" s="1"/>
  <c r="Z19" i="6" s="1"/>
  <c r="Z27" i="6" s="1"/>
  <c r="Z31" i="6" s="1"/>
  <c r="Y13" i="6"/>
  <c r="Y21" i="6" s="1"/>
  <c r="Y25" i="6" s="1"/>
  <c r="X13" i="6"/>
  <c r="X15" i="6" s="1"/>
  <c r="X19" i="6" s="1"/>
  <c r="X27" i="6" s="1"/>
  <c r="X31" i="6" s="1"/>
  <c r="W13" i="6"/>
  <c r="V13" i="6"/>
  <c r="U13" i="6"/>
  <c r="U21" i="6"/>
  <c r="U25" i="6" s="1"/>
  <c r="T13" i="6"/>
  <c r="T21" i="6" s="1"/>
  <c r="T25" i="6" s="1"/>
  <c r="S13" i="6"/>
  <c r="S15" i="6" s="1"/>
  <c r="S19" i="6" s="1"/>
  <c r="S27" i="6" s="1"/>
  <c r="S31" i="6" s="1"/>
  <c r="R13" i="6"/>
  <c r="Q13" i="6"/>
  <c r="P13" i="6"/>
  <c r="P21" i="6" s="1"/>
  <c r="P25" i="6" s="1"/>
  <c r="O13" i="6"/>
  <c r="O15" i="6" s="1"/>
  <c r="O19" i="6" s="1"/>
  <c r="O27" i="6" s="1"/>
  <c r="O31" i="6" s="1"/>
  <c r="N13" i="6"/>
  <c r="M13" i="6"/>
  <c r="M21" i="6"/>
  <c r="I13" i="6"/>
  <c r="H13" i="6"/>
  <c r="AK13" i="6" s="1"/>
  <c r="AA19" i="6"/>
  <c r="V19" i="6"/>
  <c r="Q19" i="6"/>
  <c r="I19" i="6"/>
  <c r="H19" i="6"/>
  <c r="AK19" i="6" s="1"/>
  <c r="Y15" i="6"/>
  <c r="Y19" i="6"/>
  <c r="Y27" i="6" s="1"/>
  <c r="Y31" i="6" s="1"/>
  <c r="T15" i="6"/>
  <c r="M15" i="6"/>
  <c r="M19" i="6" s="1"/>
  <c r="M27" i="6" s="1"/>
  <c r="M31" i="6" s="1"/>
  <c r="N15" i="6"/>
  <c r="N19" i="6" s="1"/>
  <c r="N27" i="6" s="1"/>
  <c r="N31" i="6" s="1"/>
  <c r="N21" i="6"/>
  <c r="N25" i="6" s="1"/>
  <c r="R15" i="6"/>
  <c r="R19" i="6"/>
  <c r="R27" i="6"/>
  <c r="R21" i="6"/>
  <c r="R25" i="6" s="1"/>
  <c r="O21" i="6"/>
  <c r="O25" i="6" s="1"/>
  <c r="S21" i="6"/>
  <c r="S25" i="6" s="1"/>
  <c r="W15" i="6"/>
  <c r="W19" i="6"/>
  <c r="W21" i="6"/>
  <c r="W25" i="6" s="1"/>
  <c r="U15" i="6"/>
  <c r="P15" i="6"/>
  <c r="P19" i="6" s="1"/>
  <c r="P27" i="6" s="1"/>
  <c r="P31" i="6" s="1"/>
  <c r="X21" i="6"/>
  <c r="X25" i="6" s="1"/>
  <c r="T19" i="6"/>
  <c r="T27" i="6" s="1"/>
  <c r="T31" i="6" s="1"/>
  <c r="U19" i="6"/>
  <c r="U27" i="6" s="1"/>
  <c r="U31" i="6" s="1"/>
  <c r="W27" i="6"/>
  <c r="W31" i="6" s="1"/>
  <c r="AA31" i="6"/>
  <c r="V31" i="6"/>
  <c r="R31" i="6"/>
  <c r="Q31" i="6"/>
  <c r="I31" i="6"/>
  <c r="AA20" i="6"/>
  <c r="Z20" i="6"/>
  <c r="Z28" i="6" s="1"/>
  <c r="Z32" i="6" s="1"/>
  <c r="Y20" i="6"/>
  <c r="Y28" i="6"/>
  <c r="X20" i="6"/>
  <c r="X28" i="6" s="1"/>
  <c r="X32" i="6" s="1"/>
  <c r="W20" i="6"/>
  <c r="W28" i="6" s="1"/>
  <c r="V20" i="6"/>
  <c r="U20" i="6"/>
  <c r="U28" i="6" s="1"/>
  <c r="T20" i="6"/>
  <c r="T28" i="6"/>
  <c r="S20" i="6"/>
  <c r="S28" i="6" s="1"/>
  <c r="R20" i="6"/>
  <c r="R28" i="6"/>
  <c r="Q20" i="6"/>
  <c r="P20" i="6"/>
  <c r="P28" i="6" s="1"/>
  <c r="P32" i="6" s="1"/>
  <c r="O20" i="6"/>
  <c r="O28" i="6" s="1"/>
  <c r="N20" i="6"/>
  <c r="N28" i="6"/>
  <c r="N32" i="6" s="1"/>
  <c r="M20" i="6"/>
  <c r="M28" i="6" s="1"/>
  <c r="I20" i="6"/>
  <c r="M14" i="6"/>
  <c r="M22" i="6"/>
  <c r="N14" i="6"/>
  <c r="N22" i="6" s="1"/>
  <c r="O14" i="6"/>
  <c r="O22" i="6"/>
  <c r="O26" i="6" s="1"/>
  <c r="P14" i="6"/>
  <c r="P22" i="6"/>
  <c r="P26" i="6"/>
  <c r="Q14" i="6"/>
  <c r="R14" i="6"/>
  <c r="R22" i="6"/>
  <c r="R26" i="6" s="1"/>
  <c r="S14" i="6"/>
  <c r="S22" i="6" s="1"/>
  <c r="S26" i="6" s="1"/>
  <c r="T14" i="6"/>
  <c r="T22" i="6" s="1"/>
  <c r="U14" i="6"/>
  <c r="U22" i="6" s="1"/>
  <c r="U26" i="6" s="1"/>
  <c r="V14" i="6"/>
  <c r="W14" i="6"/>
  <c r="W22" i="6"/>
  <c r="W26" i="6" s="1"/>
  <c r="X14" i="6"/>
  <c r="X22" i="6"/>
  <c r="X26" i="6"/>
  <c r="Y14" i="6"/>
  <c r="Y22" i="6" s="1"/>
  <c r="Y26" i="6" s="1"/>
  <c r="Z14" i="6"/>
  <c r="Z22" i="6" s="1"/>
  <c r="AA14" i="6"/>
  <c r="I14" i="6"/>
  <c r="H31" i="6"/>
  <c r="AK31" i="6" s="1"/>
  <c r="R33" i="6"/>
  <c r="R35" i="6" s="1"/>
  <c r="Y32" i="6"/>
  <c r="T32" i="6"/>
  <c r="R32" i="6"/>
  <c r="V35" i="6"/>
  <c r="K35" i="6"/>
  <c r="O61" i="6"/>
  <c r="AI35" i="6"/>
  <c r="U33" i="6" l="1"/>
  <c r="U35" i="6" s="1"/>
  <c r="U32" i="6"/>
  <c r="M26" i="6"/>
  <c r="J35" i="6"/>
  <c r="Q33" i="6"/>
  <c r="Q35" i="6" s="1"/>
  <c r="H16" i="6"/>
  <c r="AE35" i="6"/>
  <c r="AJ33" i="6"/>
  <c r="Y33" i="6"/>
  <c r="Y35" i="6" s="1"/>
  <c r="AJ35" i="6"/>
  <c r="X33" i="6"/>
  <c r="X35" i="6" s="1"/>
  <c r="P33" i="6"/>
  <c r="P35" i="6" s="1"/>
  <c r="Z21" i="6"/>
  <c r="Z25" i="6" s="1"/>
  <c r="AA35" i="6"/>
  <c r="AF35" i="6"/>
  <c r="AK21" i="6"/>
  <c r="L35" i="6"/>
  <c r="AK22" i="6"/>
  <c r="H14" i="6"/>
  <c r="AK14" i="6" s="1"/>
  <c r="H26" i="6"/>
  <c r="AK26" i="6" s="1"/>
  <c r="Z26" i="6"/>
  <c r="Z33" i="6"/>
  <c r="Z35" i="6" s="1"/>
  <c r="N26" i="6"/>
  <c r="N33" i="6"/>
  <c r="N35" i="6" s="1"/>
  <c r="S33" i="6"/>
  <c r="S35" i="6" s="1"/>
  <c r="S32" i="6"/>
  <c r="O32" i="6"/>
  <c r="O33" i="6"/>
  <c r="O35" i="6" s="1"/>
  <c r="W32" i="6"/>
  <c r="W33" i="6"/>
  <c r="W35" i="6" s="1"/>
  <c r="T26" i="6"/>
  <c r="T33" i="6"/>
  <c r="T35" i="6" s="1"/>
  <c r="M33" i="6"/>
  <c r="M35" i="6" s="1"/>
  <c r="M32" i="6"/>
  <c r="M25" i="6"/>
  <c r="AK16" i="6"/>
  <c r="AH35" i="6"/>
  <c r="H32" i="6"/>
  <c r="AK32" i="6" s="1"/>
  <c r="H33" i="6" l="1"/>
  <c r="AK33" i="6" s="1"/>
  <c r="H20" i="6"/>
  <c r="AK20" i="6" s="1"/>
  <c r="H35" i="6" l="1"/>
</calcChain>
</file>

<file path=xl/comments1.xml><?xml version="1.0" encoding="utf-8"?>
<comments xmlns="http://schemas.openxmlformats.org/spreadsheetml/2006/main">
  <authors>
    <author>MYRIAM.LEON</author>
  </authors>
  <commentList>
    <comment ref="C8" authorId="0">
      <text>
        <r>
          <rPr>
            <b/>
            <sz val="9"/>
            <color indexed="81"/>
            <rFont val="Tahoma"/>
            <family val="2"/>
          </rPr>
          <t>MYRIAM.LEON:</t>
        </r>
        <r>
          <rPr>
            <sz val="9"/>
            <color indexed="81"/>
            <rFont val="Tahoma"/>
            <family val="2"/>
          </rPr>
          <t xml:space="preserve">
Carmenza Giraldo
Gabriel Cárdenas
Ingrid (ONTRACK)
</t>
        </r>
      </text>
    </comment>
    <comment ref="C10" authorId="0">
      <text>
        <r>
          <rPr>
            <b/>
            <sz val="9"/>
            <color indexed="81"/>
            <rFont val="Tahoma"/>
            <family val="2"/>
          </rPr>
          <t>MYRIAM.LEON:</t>
        </r>
        <r>
          <rPr>
            <sz val="9"/>
            <color indexed="81"/>
            <rFont val="Tahoma"/>
            <family val="2"/>
          </rPr>
          <t xml:space="preserve">
Jhon Real</t>
        </r>
      </text>
    </comment>
    <comment ref="C12" authorId="0">
      <text>
        <r>
          <rPr>
            <b/>
            <sz val="9"/>
            <color indexed="81"/>
            <rFont val="Tahoma"/>
            <family val="2"/>
          </rPr>
          <t>MYRIAM.LEON:</t>
        </r>
        <r>
          <rPr>
            <sz val="9"/>
            <color indexed="81"/>
            <rFont val="Tahoma"/>
            <family val="2"/>
          </rPr>
          <t xml:space="preserve">
Wilgen Correa</t>
        </r>
      </text>
    </comment>
    <comment ref="C14" authorId="0">
      <text>
        <r>
          <rPr>
            <b/>
            <sz val="9"/>
            <color indexed="81"/>
            <rFont val="Tahoma"/>
            <family val="2"/>
          </rPr>
          <t>MYRIAM.LEON:</t>
        </r>
        <r>
          <rPr>
            <sz val="9"/>
            <color indexed="81"/>
            <rFont val="Tahoma"/>
            <family val="2"/>
          </rPr>
          <t xml:space="preserve">
Wilgen Correa
Carmenza Giraldo
Jhon Real
Gabriel Cardenas
Mauricio Montenegro
</t>
        </r>
      </text>
    </comment>
    <comment ref="C16" authorId="0">
      <text>
        <r>
          <rPr>
            <b/>
            <sz val="9"/>
            <color indexed="81"/>
            <rFont val="Tahoma"/>
            <family val="2"/>
          </rPr>
          <t>MYRIAM.LEON:</t>
        </r>
        <r>
          <rPr>
            <sz val="9"/>
            <color indexed="81"/>
            <rFont val="Tahoma"/>
            <family val="2"/>
          </rPr>
          <t xml:space="preserve">
Juan Carlos Tribin</t>
        </r>
      </text>
    </comment>
    <comment ref="C18" authorId="0">
      <text>
        <r>
          <rPr>
            <b/>
            <sz val="9"/>
            <color indexed="81"/>
            <rFont val="Tahoma"/>
            <family val="2"/>
          </rPr>
          <t>MYRIAM.LEON:</t>
        </r>
        <r>
          <rPr>
            <sz val="9"/>
            <color indexed="81"/>
            <rFont val="Tahoma"/>
            <family val="2"/>
          </rPr>
          <t xml:space="preserve">
Mauricio Montenegro
</t>
        </r>
      </text>
    </comment>
  </commentList>
</comments>
</file>

<file path=xl/sharedStrings.xml><?xml version="1.0" encoding="utf-8"?>
<sst xmlns="http://schemas.openxmlformats.org/spreadsheetml/2006/main" count="335" uniqueCount="185">
  <si>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</si>
  <si>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</si>
  <si>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</si>
  <si>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</si>
  <si>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</si>
  <si>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</si>
  <si>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</si>
  <si>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</si>
  <si>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</si>
  <si>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</si>
  <si>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</si>
  <si>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</si>
  <si>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</si>
  <si>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</si>
  <si>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</si>
  <si>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</si>
  <si>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</si>
  <si>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</si>
  <si>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</si>
  <si>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</si>
  <si>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</si>
  <si>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</si>
  <si>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</si>
  <si>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</si>
  <si>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</si>
  <si>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</si>
  <si>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</si>
  <si>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</si>
  <si>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</si>
  <si>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</si>
  <si>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</si>
  <si>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</si>
  <si>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</si>
  <si>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PROYECTO:</t>
  </si>
  <si>
    <t>PERIODO:</t>
  </si>
  <si>
    <t>ID Meta</t>
  </si>
  <si>
    <t>Magnitud Reservas</t>
  </si>
  <si>
    <t>Reservas Presupuestales</t>
  </si>
  <si>
    <t>TOTALES - PROYECTO</t>
  </si>
  <si>
    <t>Total Recursos Vigencia - Proyecto</t>
  </si>
  <si>
    <t>Total  Recursos Reservas - Proyecto</t>
  </si>
  <si>
    <t>126PG01-PR 02-FA8-V.9</t>
  </si>
  <si>
    <t>1, COD. META</t>
  </si>
  <si>
    <t>2, Meta Proyecto</t>
  </si>
  <si>
    <t>3, Nombre -Punto de inversión (Localidad, Especial, Distrital)</t>
  </si>
  <si>
    <t>4, Variable</t>
  </si>
  <si>
    <t>5, Programación-Actualización</t>
  </si>
  <si>
    <t>6, ACTUALIZACIÓN</t>
  </si>
  <si>
    <t>6,4 Actualización Diciembre</t>
  </si>
  <si>
    <t>7, SEGUIMIENTO META</t>
  </si>
  <si>
    <t>7,2 Seguimiento Junio</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</si>
  <si>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</si>
  <si>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</si>
  <si>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</si>
  <si>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</si>
  <si>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</si>
  <si>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</si>
  <si>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</si>
  <si>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</si>
  <si>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</si>
  <si>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</si>
  <si>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</si>
  <si>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</si>
  <si>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</si>
  <si>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</si>
  <si>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</si>
  <si>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</si>
  <si>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</si>
  <si>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</si>
  <si>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</si>
  <si>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</si>
  <si>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</si>
  <si>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</si>
  <si>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</si>
  <si>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</si>
  <si>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</si>
  <si>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</si>
  <si>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</si>
  <si>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</si>
  <si>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</si>
  <si>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</si>
  <si>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</si>
  <si>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</si>
  <si>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</si>
  <si>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</si>
  <si>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</si>
  <si>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</si>
  <si>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</si>
  <si>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</si>
  <si>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</si>
  <si>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</si>
  <si>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</si>
  <si>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</si>
  <si>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</si>
  <si>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</si>
  <si>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</si>
  <si>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</si>
  <si>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</si>
  <si>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</si>
  <si>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</si>
  <si>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</si>
  <si>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</si>
  <si>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</si>
  <si>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</si>
  <si>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</si>
  <si>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126PG01-PR 02-FA5-V.9</t>
  </si>
  <si>
    <t>FORMATO DE  ACTUALIZACIÓN Y SEGUIMIENTO A LA TERRITORIALIZACIÓN DE LA INVERSIÓN</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</si>
  <si>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</si>
  <si>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</si>
  <si>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</si>
  <si>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</si>
  <si>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</si>
  <si>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</si>
  <si>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</si>
  <si>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Magnitud </t>
  </si>
  <si>
    <t xml:space="preserve">DISTRITO CAPITAL </t>
  </si>
  <si>
    <t>NO IDENTIFICA GRU´POS ETNICOS</t>
  </si>
  <si>
    <t>TODOS LOS GRUPOS</t>
  </si>
  <si>
    <t xml:space="preserve">Recursos </t>
  </si>
  <si>
    <t xml:space="preserve">Suma </t>
  </si>
  <si>
    <t>GESTIÓN EFICIENTE CON EL USO Y APROPIACIÓN DE LAS TIC EN LA SDA</t>
  </si>
  <si>
    <t xml:space="preserve">FORMATO DE ACTUALIZACIÓN Y SEGUIMIENTO AL COMPONENTE DE GESTIÓN </t>
  </si>
  <si>
    <t>INTEGRACIÓN ENTRE LOS SISTEMAS DE INFORMACIÓN</t>
  </si>
  <si>
    <t>IMPLEMENTACIÓN DE ESTÁNDARES DE TI</t>
  </si>
  <si>
    <t>FORTALECIMIENTO DE  LA   INFRAESTRUCTURA DE TI</t>
  </si>
  <si>
    <t>INCREMENTAR EL 30% DE LA INTEGRACIÓN DE LOS SISTEMAS DE INFORMACIÓN</t>
  </si>
  <si>
    <t>RENOVAR EL 30%  INFRAESTRUCTURA TECNOLÓGICA Y DE COMUNICACIONES  PRIORIZADA</t>
  </si>
  <si>
    <t>6,1 Actualización septiembre</t>
  </si>
  <si>
    <t>7,1 Seguimiento Septiembre</t>
  </si>
  <si>
    <t>1030 -  GESTIÓN EFICIENTE CON EL USO Y APROPIACIÓN DE LAS TIC EN LA SDA</t>
  </si>
  <si>
    <t>1030 - DIRECCION DE PLANEACION Y SISTEMAS DE INFORMACION AMBIENTAL</t>
  </si>
  <si>
    <t>1030 - GESTIÓN EFICIENTE CON EL USO Y APROPIACIÓN DE LAS TIC EN LA SDA</t>
  </si>
  <si>
    <t>Actualizar la Infraestructura de computo, conectividad y seguridad en TI</t>
  </si>
  <si>
    <r>
      <t xml:space="preserve">5, PONDERACIÓN HORIZONTAL AÑO: </t>
    </r>
    <r>
      <rPr>
        <b/>
        <u/>
        <sz val="10"/>
        <rFont val="Arial"/>
        <family val="2"/>
      </rPr>
      <t>2016</t>
    </r>
  </si>
  <si>
    <t>07 - Gobierno legítimo, fortalecimiento local y eficiencia</t>
  </si>
  <si>
    <t>42 - Transparencia, Gestión Pública y Servicio a la Ciudadanía</t>
  </si>
  <si>
    <t>4, COD. PROYECTO PRIORITARIO</t>
  </si>
  <si>
    <t>INCREMENTAR  30%  LA INTEGRACIÓN DE LOS SISTEMAS DE INFORMACIÓN</t>
  </si>
  <si>
    <t>INCREMENTAR  50% EN LA APLICACIÓN ESTÁNDARES Y BUENAS PRÁCTICAS PARA EL MANEJO DE INFORMACIÓN PRIORIZADOS</t>
  </si>
  <si>
    <t>RENOVAR 30% DE LA  INFRAESTRUCTURA TECNOLÓGICA Y DE COMUNICACIONES  PRIORIZADA</t>
  </si>
  <si>
    <t>Desarrollar la Sistematización  de procedimientos y mecanismos de integración de Sistemas de Información priorizados</t>
  </si>
  <si>
    <t>Parametrizar los cuadros de caracterización y clasificación documental en el Sistema de Información Ambiental de la SDA</t>
  </si>
  <si>
    <t>Documentar la formulación y Planeación  del  Plan Estrategico de Tecnologias de Información para la SDA de acuerdo al Marco de Referencia de AE</t>
  </si>
  <si>
    <t>8,1 LOCALIDAD</t>
  </si>
  <si>
    <t>Llevar a un 100% la implementación de las leyes 1712 de 2014 y 1474 de 2011</t>
  </si>
  <si>
    <t>Porcentaje</t>
  </si>
  <si>
    <t>Suma</t>
  </si>
  <si>
    <t>Identificar y establecer las necesidades de TI que requiere la SDA en el marco de la implementación de los principios de las LEYES 1474 DE 2011 Y 1712 DE 2014</t>
  </si>
  <si>
    <t xml:space="preserve">DISPONER AL 100% LOS MECANISMOS DE TECNOLOGÍAS DE INFORMACIÓN REQUERIDOS POR LA SDA  PARA UNA ADECUADA IMPLEMENTACIÓN DE LAS LEYES 1474 DE 2011 Y 1712 DE 2014.
</t>
  </si>
  <si>
    <t>Elaborar y adjudicar los pliegos para la contratación de una Consultoría para el diagnóstico, definición, diseño e implementación de la arquitectura empresarial y modelo de gobierno de TI para la SDA.</t>
  </si>
  <si>
    <t>Entidad</t>
  </si>
  <si>
    <t xml:space="preserve">11, RETRASOS 
</t>
  </si>
  <si>
    <t xml:space="preserve">12, SOLUCIONES PLANTEADAS </t>
  </si>
  <si>
    <t>13, BENEFICIOS</t>
  </si>
  <si>
    <t>14, FUENTE DE EVIDENCIAS</t>
  </si>
  <si>
    <t>6, DESCRIPCIÓN DE LOS AVANCES Y LOGROS ALCANZADOS  A SEPTIEMBRE</t>
  </si>
  <si>
    <t xml:space="preserve">10, DESCRIPCIÓN DE LOS AVANCES Y LOGROS ALCANZADOS A Diciembre </t>
  </si>
  <si>
    <r>
      <t xml:space="preserve">7, OBSERVACIONES AVANCE TRIMESTRE </t>
    </r>
    <r>
      <rPr>
        <b/>
        <u/>
        <sz val="10"/>
        <rFont val="Arial"/>
        <family val="2"/>
      </rPr>
      <t>4</t>
    </r>
    <r>
      <rPr>
        <b/>
        <sz val="10"/>
        <rFont val="Arial"/>
        <family val="2"/>
      </rPr>
      <t xml:space="preserve"> DE </t>
    </r>
    <r>
      <rPr>
        <b/>
        <u/>
        <sz val="10"/>
        <rFont val="Arial"/>
        <family val="2"/>
      </rPr>
      <t>2016</t>
    </r>
  </si>
  <si>
    <t>http://www.ambientebogota.gov.co/web/sda/transparencia-y-acceso-a-informacion-publica</t>
  </si>
  <si>
    <t>Tener un panorama claro de las acciones a realizar en cumplimiento de la ley 1712 de 2014 por parte de la entidad, para así ofrecer de forma clara y oportuna la información pública obligatoria que estará disponible a través de un micrositio en el portal web bajo estándares de accesibilidad y usabilidad, para ser presentados a la ciudadanía.</t>
  </si>
  <si>
    <t>NA</t>
  </si>
  <si>
    <t>www.secretaria de ambiente.gov.co/forest/                   
http://www.secretariadeambiente.gov.co/ventanillavirtual/app 
actas de reunión y aceptación del procedimiento
PORTAL WEB
http://www.ambientebogota.gov.co
http://ww.ambientebogota.gov.co/siipev
VISOR GEO
http://www.secretariadeambiente.gov.co/visorgeo/#capas
SISTEMA DE INFORMACIÓN GEOGRÁFICO
http://metadatos.ideca.gov.co/geoportal/
http://www.secretariadeambiente.gov.co/visorgeo
STORM
http://oab.ambientebogota.gov.co/es/indicadores?id=976&amp;v=l
 </t>
  </si>
  <si>
    <t>• Proporcionar los procesos y procedimientos que faciliten adoptar la tecnología para que las inversiones de TI sean más productivas. • Apoyar el fortalecimiento la gestión pública de la SDA a través del uso de TIC.  • Implementar estándares y buenas prácticas que garanticen el cumplimiento del marco de referencia de arquitectura empresarial.”</t>
  </si>
  <si>
    <t>Documentaciòn del pliego de condiciones definitivo incorporados al SECOP 1, en el siguiente portal 
WEB:
https://www.contratos.gov.co/consultas/detalleProceso.do?numConstancia=16-15-5859880</t>
  </si>
  <si>
    <t>* Colombia compra eficiente donde se publican todos los  procesos https://www.contratos.gov.co/consultas/detalleProceso.do?numConstancia=16-9-421127
* Contrato celebrado entre la Secretaria  Distrital de Ambiente y la Empresa de Telecomunicaciones de Bogotá.</t>
  </si>
  <si>
    <t>* En cuanto a la adjudicación del proceso de la adquisición de seguridad perimetral, por una queja presentada por el señor Carlos Murillo representante legal de la empresa BLT, argumentando que dentro de la entidad se tenía un posible favorecimiento a un proveedor, fue suspendido el proceso, retrasando de manera significativa la adjudicación del proceso SDA-SI-023-2016,   generando como producto final la declaratoria desierta del proceso el día 20 de Diciembre, según Resolución 02263.</t>
  </si>
  <si>
    <t>Se proyectará el fortalecimiento de la seguridad perimetral mediante un nuevo proceso de selección para la vigencia 2017.</t>
  </si>
  <si>
    <t>* Contar con un mayor espacio para alojar información de las aplicaciones críticas que vienen operando dentro del datacenter de ETB (Santa Bárbara), sitio donde cuenta la Secretaria el alojamiento de la granja de servidores para el servicio de los usuarios. Adicionalmente tener equipos actualizados en lo referente a garantía en caso que pueda fallar alguno de estos equipos.</t>
  </si>
  <si>
    <t xml:space="preserve">*Centralización de la información de cada uno de procedimientos mediante la automatización de diversos procedimientos mejorando la racionalización y trazabilidad de los tramites ambientales que utiliza el usuario, así como contribuir a la política de  cero papel, ahorro de tiempo en la gestión de los documentos.
*Mejorar los mecanismos de disposición a la ciudadanía, brindándole mayor disponibilidad, usabilidad a través del  Portal Web 
*Mejoramiento funcional continúo sobre los componentes que permiten el cumplimiento de las políticas relacionadas con la disposición acceso y uso de la información geográfica de la SDA.
*Contar con información geográfica más precisa y segura de acuerdo al marco de desarrollo de las políticas y estándares de IDECA para las entidades Distritales.
</t>
  </si>
  <si>
    <t xml:space="preserve">FASE 1: Implementar el proceso de clasificación de las Tablas de Retención Documental – Tablas de Valoración Documental y el proceso de apertura de expedientes 
o Análisis  de la Automatización del proceso de Administración y Clasificación en TRD 
o Análisis de las Reglas de Negocio y Proceso de Administración para la creación de Proyectos (Unidades documentales) 
o Análisis para automatizar el proceso para gestionar la creación de Unidades Documentales o Modificación al Proceso de Apertura de Expedientes o 
o Análisis Implementación Componente de clasificación 
SEGUIMIENTO A LA EJECUCIÓN
Reuniones de levantamiento de información con las definiciones de:
•        Equipo de trabajo de MacroProyectos
•        Exposición de metodología, acompañamiento y finalidad del proceso de Gestión del cambio en la Entidad. 
•        Documento de cronograma.
Entrega del PLAN DE GESTIÓN DEL PROYECTO
•        Entendimiento de los Expedientes Híbridos
•        Entendimiento del WS a desarrollar para la integración futura  con el proceso de digitalización.
</t>
  </si>
  <si>
    <t xml:space="preserve">ARQUITECTURA EMPRESARIAL
•  Se realizó la ejecución del proceso contractual correspondiente a: “realizar la consultoría para la definición, diagnóstico, diseño e implementación de la arquitectura empresarial y modelo de gobierno de ti para la secretaría distrital de  ambiente, bajo los estándares establecidos en el marco de referencia de arquitectura empresarial y gobierno de ti con la inclusión de un piloto para la adopción de arquitectura empresarial en la entidad”, proceso identificado como SDA-CM-036-2016, dentro de las tareas de evolución técnica, financiera y jurídica, se procedió a la adjudicación de dicho proceso el día 29 de dic de 2016, siendo la UNIÒN TEMPORAL MyQ - PBM, la ganadora de la misma. 
</t>
  </si>
  <si>
    <t>ARQUITECTURA EMPRESARIAL
•  Se realizó la ejecución del proceso contractual correspondiente a: “realizar la consultoría para la definición, diagnóstico, diseño e implementación de la arquitectura empresarial y modelo de gobierno de ti para la secretaría distrital de  ambiente, bajo los estándares establecidos en el marco de referencia de arquitectura empresarial y gobierno de ti con la inclusión de un piloto para la adopción de arquitectura empresarial en la entidad”, proceso identificado como SDA-CM-036-2016, dentro de las tareas de evolución técnica, financiera y jurídica, se procedió a la adjudicación de dicho proceso el día 29 de dic de 2016, siendo la UNIÒN TEMPORAL MyQ - PBM, la ganadora de la misma. 
- Con respecto a la implementación del MODELO DE SEGURIDAD Y PRIVACIDAD DE LA INFORMACIÓN, se establecieron las recomendaciones para ajustar los procedimientos Tecnologicos, con la evaluación e incorporación de acciones o tareas que controles los aspectos de seguridad y privacidad de la información.</t>
  </si>
  <si>
    <t>Dentro de las tareas de documentación del PETI  se adelantó la construcción de la matriz DOFA, la cual arroja como elementos fundamentales a evaluar entre otros:
o AMENAZAS
- Limitada oferta de trámites y servicios electrónicos
- Uso de herramientas tecnológicas que no tengan posicionamiento y continuidad en la entidad
- Ataques informáticos internos y externos que generen daños en los activos de información. 
- Falta de normalización de los procesos en la entidad con las TIC poca identificación de los tiempos y movimientos para medir niveles de efectividad de los procesos automatizados.
- El manejo de expedientes físicos en los puestos de trabajo
o OPORTUNIDADES
- Generar y mejorar nuevas líneas de servicios y trámites ambientales
- Integración Servicios
- Fortalecer los convenios con otras instituciones que nos permita generar cadena de valor en los servicios electrónicos.
- Posicionamiento de las TICs como eje transversal para el desarrollo de la arquitectura empresarial
- Reducir costos operativos con la utilización de las tecnologías móviles
o FORTALEZAS
- Existencia de Sistemas Integrados de Gestión (que integran el que hacer corporativo) 
- Infraestructura a nivel de la plataforma tecnológica reciente, moderna y en constante actualización. 
- Existencia de políticas de seguridad de la información.
o DEBILIDADES
- Incipiente cultura organizacional orientada a la gestión e integración de las TIC´s. (Resistencia al cambio) como eje trasversal de la organización. 
- Flujos de información inadecuados 
- Baja interacción para la adquisición y suministro de soluciones entre los procesos de negocio y el área de Informática. 
- Existencia de aplicativos que no cubren todas las funcionalidades requeridas para operar sistemas de información incompletos e inadecuados. 
- Poca interoperabilidad entre los sistemas de información generando tiempos muertos en la oportunidad de divulgar la información.
- Con respecto a la implementación del MODELO DE SEGURIDAD Y PRIVACIDAD DE LA INFORMACIÓN, se establecieron las recomendaciones para ajustar los procedimientos Tecnologicos, con la evaluación e incorporación de acciones o tareas que controles los aspectos de seguridad y privacidad de la información.</t>
  </si>
  <si>
    <t xml:space="preserve">*Mejorar los mecanismos de disposición de la información a la ciudadanía, de acuerdo al cumplimiento de la ley transparencia y anticorrupción.
*Mejoramiento continúo sobre los componentes que permiten el cumplimiento de las políticas relacionadas con la disposición acceso y uso de la información 
</t>
  </si>
  <si>
    <t>- Se realizó  el proceso precontractual y contractual con la objetividad de realizar el "Suministro, Instalación, Mantenimiento y puesta en marcha de equipos tecnológicos y la renovación del servicio de soporte de la plataforma de virtualización para la SDA", proceso que el pasado 30 de Diciembre de 2016, se adjudicó mediante contrato 20161323 celebrado entre la Secretaria Distrital de Ambiente y Empresa de Telecomunicaciones de Bogotá S.A. procurando que dentro de la ejecución de su alcance se establezcan y cumplan los sigueintes aspectos:
- La adquisición de las expansiones del almacenamiento de la storwize V3700, como parte del mejoramiento de la insfraestructura de Ti que opera en la actualidad, 
- Renovación de los componentes del sistemas energético UPS
- Actualización de los mecanismos de virtualización (VMWare), de los recursos tecnologicos de procesamiento y almacenamiento para el datacenter de la sede chapinero.
• En lo referente al proceso SDA-SI-023-2016 el cual tenía por objeto “ADQUIRIR LOS ELEMENTOS TECNOLÓGICOS DE SEGURIDAD PERIMETRAL EN REDES DE DATOS PARA PROTEGER CONTRA AMENAZAS INFORMÁTICAS LA INFRAESTRUCTURA TECNOLÓGICA DE LA SDA”, se señala que por disposiciones de la administración el proceso se encuentra suspendido, por observación de uno de los oferentes de proceso, se esperan las decisiones administrativas que concluyan con la terminación del mismo.</t>
  </si>
  <si>
    <r>
      <t xml:space="preserve">•  Se realizó el incremento en el número de automatizaciones de los procedimientos, servicios y tramites en linea,  que contribuyen con el fortalecimiento de los procesos en el marco del sistema integrado de Gestión, parte de los procedimientos o interfaces involucradas son:
</t>
    </r>
    <r>
      <rPr>
        <b/>
        <sz val="10"/>
        <rFont val="Arial"/>
        <family val="2"/>
      </rPr>
      <t xml:space="preserve">
MECANISMOS DE INTEGRACIÓN DE LOS SISTEMAS DE INFORMACIÓN PRIORIZADOS</t>
    </r>
    <r>
      <rPr>
        <sz val="10"/>
        <rFont val="Arial"/>
        <family val="2"/>
      </rPr>
      <t xml:space="preserve">
- Pruebas WS integración VITAL (trámite permiso de registro de vertimiento)
- Pruebas WS integración con SIAC para SIRH
• Atención salvo conducto de flora
• Nuevas Implementaciones
- Registro y control a industrias forestales
- Estrategias de educación
- Gestión ambiental (OPEL)
- Seguimiento aceites vegetales
- Registro de PEV
- Seguimiento a ocupación de Cauce
• Se realizó  el ajuste en el </t>
    </r>
    <r>
      <rPr>
        <b/>
        <sz val="10"/>
        <rFont val="Arial"/>
        <family val="2"/>
      </rPr>
      <t>PORTAL WEB</t>
    </r>
    <r>
      <rPr>
        <sz val="10"/>
        <rFont val="Arial"/>
        <family val="2"/>
      </rPr>
      <t xml:space="preserve"> en los siguientes aspectos que aportar al cumplimiento de la Estrategia de Gobierno en Linea en su componente de INFORMACIÖN: 
       •        Incremento en la implementación lineamientos de usabilidad, contraste, links rotos, Memoria a corto plazo, Fuentes tipográficas comunes, Desplazamiento horizontal, Vínculo a la página de inicio, Independencia de navegador, Hojas de estilo para diferentes formatos, Vínculos visitados.
- Se realizó la tareas que se decriben a continuación como parte de las tareas que le dan continuidad y soporte técnico a la disposición de la solución Informatica </t>
    </r>
    <r>
      <rPr>
        <b/>
        <sz val="10"/>
        <rFont val="Arial"/>
        <family val="2"/>
      </rPr>
      <t xml:space="preserve">VISORGEOGRAFICO AMBIENTAL:
</t>
    </r>
    <r>
      <rPr>
        <sz val="10"/>
        <rFont val="Arial"/>
        <family val="2"/>
      </rPr>
      <t xml:space="preserve">
•        Evaluación, documentación y ejecución del Plan de mejoras y/o control de cambios
•        Gestionaron incidencias reportadas
•        Creación de bitácora de ayuda para usuarios
•        Ejecución del plan de capacitación
•         Instalación y configuración del desarrollo de la funcionalidad de datos geográficos abiertos
•        Integración de servicios de geocodifición (DANE, ARCGIS , GOOGLE Y OPEN STREET MAP) 
•        Desarrollo del módulo de Geocodificación y actualización del caché a nivel de ortofoto rural del mapa base de ortoimagen plataforma Web.
 Se realizaron actividades para el mejoramiento de la </t>
    </r>
    <r>
      <rPr>
        <b/>
        <sz val="10"/>
        <rFont val="Arial"/>
        <family val="2"/>
      </rPr>
      <t>SOLUCIÓN INFORMATICA</t>
    </r>
    <r>
      <rPr>
        <sz val="10"/>
        <rFont val="Arial"/>
        <family val="2"/>
      </rPr>
      <t xml:space="preserve">  </t>
    </r>
    <r>
      <rPr>
        <b/>
        <sz val="10"/>
        <rFont val="Arial"/>
        <family val="2"/>
      </rPr>
      <t xml:space="preserve">STORM </t>
    </r>
    <r>
      <rPr>
        <sz val="10"/>
        <rFont val="Arial"/>
        <family val="2"/>
      </rPr>
      <t xml:space="preserve">en los siguientes aspectos:
•        Construcción de los informes de los instrumentos de planeación ambiental 
•        Ajustes a los informes de PACA “Bogotá mejor para todos” (24 formularios) 
</t>
    </r>
    <r>
      <rPr>
        <b/>
        <sz val="10"/>
        <rFont val="Arial"/>
        <family val="2"/>
      </rPr>
      <t>SISTEMA DE INFORMACIÓN GEOGRÁFICO</t>
    </r>
    <r>
      <rPr>
        <sz val="10"/>
        <rFont val="Arial"/>
        <family val="2"/>
      </rPr>
      <t>: 
- Se realizó la documentación de objetos geográficos conforme a la política de Metadatos Geográficos de IDECA, Como información de apoyo en los procesos de formulación del POT de “Bogotá Mejor para todos”.</t>
    </r>
  </si>
  <si>
    <t xml:space="preserve">• Se realizó las tareas de diagnosticó de los requisitos de la ley estatutaria 1712 de 2014, Decreto distrital 103 de 2015 y resolución 3564 de 2015 de MINTICS, con el fin de establecer las características que demandan la evaluación y su posterior implementación de sus componentes de TI. 
• Se realizó un análisis de la arquitectura de la información que actualmente presenta el portal web relacionada a la ley transparencia en http://www.ambientebogota.gov.co/es/transparencia-y-acceso-a-informacion-publica, con el fin de determinar las mejorar necesarias relacionadas con la presentación, disponibilidad, integridad y confidencialidad de la información que se publica en dicho portal.
• Las actividades expuestas hacen parte de diferentes reuniones que se realizaron con personal de la Subsecretaria General y de control Disciplinario, quienes son los lideres funcionales designado por la entidad para hacer el control y seguimiento al cumplimiento normativo en la entidad y los apoyos de los funcionarios delegados del  área de sistemas para tal labor, no obstante a que dicha meta no posee recursos para la presente vigencia se determinó avance en su gestión con las acciones enunciadas. 
</t>
  </si>
  <si>
    <t>•  Se realizó el incremento en el número de automatizaciones de los procedimientos, servicios y tramites en linea,  que contribuyen con el fortalecimiento de los procesos en el marco del sistema integrado de Gestión, parte de los procedimientos o interfaces involucradas son:
MECANISMOS DE INTEGRACIÓN DE LOS SISTEMAS DE INFORMACIÓN PRIORIZADOS
- Pruebas WS integración VITAL (trámite permiso de registro de vertimiento)
- Pruebas WS integración con SIAC para SIRH
• Atención salvo conducto de flora
• Nuevas Implementaciones
- Registro y control a industrias forestales
- Estrategias de educación
- Gestión ambiental (OPEL)
- Seguimiento aceites vegetales
- Registro de PEV
- Seguimiento a ocupación de Cauce
• Se realizó  el ajuste en el PORTAL WEB en los siguientes aspectos que aportar al cumplimiento de la Estrategia de Gobierno en Linea en su componente de INFORMACIÖN: 
       •        Incremento en la implementación lineamientos de usabilidad, contraste, links rotos, Memoria a corto plazo, Fuentes tipográficas comunes, Desplazamiento horizontal, Vínculo a la página de inicio, Independencia de navegador, Hojas de estilo para diferentes formatos, Vínculos visitados.
- Se realizó la tareas que se decriben a continuación como parte de las tareas que le dan continuidad y soporte técnico a la disposición de la solución Informatica VISORGEOGRAFICO AMBIENTAL:
•        Evaluación, documentación y ejecución del Plan de mejoras y/o control de cambios
•        Gestionaron incidencias reportadas
•        Creación de bitácora de ayuda para usuarios
•        Ejecución del plan de capacitación
•         Instalación y configuración del desarrollo de la funcionalidad de datos geográficos abiertos
•        Integración de servicios de geocodifición (DANE, ARCGIS , GOOGLE Y OPEN STREET MAP) 
•        Desarrollo del módulo de Geocodificación y actualización del caché a nivel de ortofoto rural del mapa base de ortoimagen plataforma Web.
 Se realizaron actividades para el mejoramiento de la SOLUCIÓN INFORMATICA  STORM en los siguientes aspectos:
•        Construcción de los informes de los instrumentos de planeación ambiental 
•        Ajustes a los informes de PACA “Bogotá mejor para todos” (24 formularios) 
SISTEMA DE INFORMACIÓN GEOGRÁFICO: 
- Se realizó la documentación de objetos geográficos conforme a la política de Metadatos Geográficos de IDECA, Como información de apoyo en los procesos de formulación del POT de “Bogotá Mejor para todos”.</t>
  </si>
  <si>
    <r>
      <t xml:space="preserve">Se diagnosticó el 100% de los requisitos de la ley estatutaria 1712 de 2014, Decreto distrital 103 de 2015 y resolución 3564 de 2015 de MINTICS, con el fin de establecer las características que demandan la evaluación y su posterior implementación de sus componentes de TI. -  
Dentro de los logros de divulgación evidenciados a través del portal WEB con la adopción y participación de componente tecnológico,  que relacionan a la ley transparencia en http://www.ambientebogota.gov.co/es/transparencia-y-acceso-a-informacion-publica, se sintetizan en los siguientes: 
</t>
    </r>
    <r>
      <rPr>
        <b/>
        <sz val="12"/>
        <color indexed="8"/>
        <rFont val="Arial"/>
        <family val="2"/>
      </rPr>
      <t>MECANISMOS PARA LA ATENCIÓN AL CIUDADANO</t>
    </r>
    <r>
      <rPr>
        <sz val="12"/>
        <color indexed="8"/>
        <rFont val="Arial"/>
        <family val="2"/>
      </rPr>
      <t xml:space="preserve">
o Puntos de atención al ciudadano.
o Teléfonos fijos y móviles, líneas gratuitas y fax, incluyendo el indicativo nacional e internacional, en el formato (57+Número del área respectiva).
o Correo electrónico institucional.
o Correo físico o postal.
o Link al formulario electrónico de solicitudes, peticiones, quejas, reclamos y denuncias.
• </t>
    </r>
    <r>
      <rPr>
        <b/>
        <sz val="12"/>
        <color indexed="8"/>
        <rFont val="Arial"/>
        <family val="2"/>
      </rPr>
      <t>LOCALIZACIÓN FÍSICA, SUCURSALES O REGIONALES, HORARIOS Y DÍAS DE ATENCIÓN AL PÚBLICO
• CORREO ELECTRÓNICO PARA NOTIFICACIONES JUDICIALES
• ESTUDIOS, INVESTIGACIONES Y OTRAS PUBLICACIONES.
• NOTICIAS
• INFORMACIÓN PARA NIÑOS Y JÓVENES
• FUNCIONES Y DEBERES
• PROCESOS Y PROCEDIMIENTOS
• ORGANIGRAMA
• DIRECTORIO DE INFORMACIÓN DE SERVIDORES PÚBLICOS Y CONTRATISTAS
• DIRECTORIO DE ENTIDADES
• NORMATIVIDAD DEL ORDEN NACIONAL
• NORMATIVIDAD DEL ORDEN TERRITORIAL
• PRESUPUESTO GENERAL ASIGNADO
• PLANEACIÓN</t>
    </r>
    <r>
      <rPr>
        <sz val="12"/>
        <color indexed="8"/>
        <rFont val="Arial"/>
        <family val="2"/>
      </rPr>
      <t xml:space="preserve">
o Políticas, lineamientos y manuales
o Plan de gasto público
o Programas y proyectos en ejecución
o Metas, objetivos e indicadores de gestión y/o desempeño
</t>
    </r>
    <r>
      <rPr>
        <b/>
        <sz val="12"/>
        <color indexed="8"/>
        <rFont val="Arial"/>
        <family val="2"/>
      </rPr>
      <t>• CONTROL</t>
    </r>
    <r>
      <rPr>
        <sz val="12"/>
        <color indexed="8"/>
        <rFont val="Arial"/>
        <family val="2"/>
      </rPr>
      <t xml:space="preserve">
o Informes de gestión, evaluación y auditoría
o Reportes de control interno
o Planes de Mejoramiento
o Entes de control que vigilan a la entidad y mecanismos de supervisión
• Contratación
o Publicación de la información contractual
o Publicación de procedimientos, lineamientos y políticas en materia de adquisición y compras
o Plan Anual de Adquisiciones
</t>
    </r>
    <r>
      <rPr>
        <b/>
        <sz val="12"/>
        <color indexed="8"/>
        <rFont val="Arial"/>
        <family val="2"/>
      </rPr>
      <t>• TRÁMITES Y SERVICIOS</t>
    </r>
    <r>
      <rPr>
        <sz val="12"/>
        <color indexed="8"/>
        <rFont val="Arial"/>
        <family val="2"/>
      </rPr>
      <t xml:space="preserve">
o La norma que los sustenta.
o Los procedimientos o protocolos de atención.
o Los costos.
o Los formatos y formularios requeridos, indicando y facilitando el acceso a aquellos que se encuentran disponibles en línea.
• </t>
    </r>
    <r>
      <rPr>
        <b/>
        <sz val="12"/>
        <color indexed="8"/>
        <rFont val="Arial"/>
        <family val="2"/>
      </rPr>
      <t>INSTRUMENTOS DE GESTIÓN DE INFORMACIÓN PÚBLICA. INFORMACIÓN MÍNIMA DE LOS ARTÍCULOS 9, 10 Y 11 DE LA LEY 1712 DE 2014</t>
    </r>
    <r>
      <rPr>
        <sz val="12"/>
        <color indexed="8"/>
        <rFont val="Arial"/>
        <family val="2"/>
      </rPr>
      <t xml:space="preserve">
o Registro de Activos de Información
El Avance de la meta se determinó a través de los apoyos de los funcionarios delegado del  área de sistemas para tal labor.</t>
    </r>
  </si>
  <si>
    <t>La meta no tuvo asignación presupuestal para el 2016. Su avance se determinó a través de los funcionarios delegados del  área de sistemas para tal labor.</t>
  </si>
  <si>
    <t>Fortalecimiento a la gestión pública efectiva y eficiente</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</si>
  <si>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</si>
  <si>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avance en la implementación de las Leyes 1712 de 2014 y 1474 de 2011</t>
  </si>
  <si>
    <t>7,2 Seguimiento Diciembre</t>
  </si>
  <si>
    <t>6,2 Actualización 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</si>
</sst>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 * #,##0_ ;_ * \-#,##0_ ;_ * &quot;-&quot;??_ ;_ @_ "/>
    <numFmt numFmtId="170" formatCode="_(&quot;$&quot;* #,##0.00_);_(&quot;$&quot;* \(#,##0.00\);_(&quot;$&quot;* &quot;-&quot;??_);_(@_)"/>
    <numFmt numFmtId="171" formatCode="_(&quot;$&quot;* #,##0_);_(&quot;$&quot;* \(#,##0\);_(&quot;$&quot;* &quot;-&quot;??_);_(@_)"/>
    <numFmt numFmtId="172" formatCode="_-* #,##0\ _€_-;\-* #,##0\ _€_-;_-* &quot;-&quot;??\ _€_-;_-@_-"/>
    <numFmt numFmtId="173" formatCode="_(* #,##0_);_(* \(#,##0\);_(* &quot;-&quot;??_);_(@_)"/>
    <numFmt numFmtId="174" formatCode="0.0%"/>
    <numFmt numFmtId="175" formatCode="_-* #,##0\ &quot;€&quot;_-;\-* #,##0\ &quot;€&quot;_-;_-* &quot;-&quot;??\ &quot;€&quot;_-;_-@_-"/>
    <numFmt numFmtId="176" formatCode="[$$-240A]\ #,##0.00"/>
  </numFmts>
  <fonts count="4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sz val="9"/>
      <color indexed="81"/>
      <name val="Tahoma"/>
      <family val="2"/>
    </font>
    <font>
      <b/>
      <sz val="8"/>
      <name val="Arial"/>
      <family val="2"/>
    </font>
    <font>
      <sz val="7"/>
      <name val="Arial"/>
      <family val="2"/>
    </font>
    <font>
      <sz val="9"/>
      <name val="Arial"/>
      <family val="2"/>
    </font>
    <font>
      <b/>
      <sz val="9"/>
      <name val="Arial"/>
      <family val="2"/>
    </font>
    <font>
      <b/>
      <sz val="12"/>
      <name val="Tahoma"/>
      <family val="2"/>
    </font>
    <font>
      <b/>
      <sz val="18"/>
      <name val="Arial"/>
      <family val="2"/>
    </font>
    <font>
      <sz val="11"/>
      <color theme="1"/>
      <name val="Calibri"/>
      <family val="2"/>
      <scheme val="minor"/>
    </font>
    <font>
      <sz val="9"/>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0"/>
      <color theme="1"/>
      <name val="Arial"/>
      <family val="2"/>
    </font>
    <font>
      <b/>
      <u/>
      <sz val="10"/>
      <name val="Arial"/>
      <family val="2"/>
    </font>
    <font>
      <sz val="10"/>
      <color indexed="8"/>
      <name val="Arial"/>
      <family val="2"/>
    </font>
    <font>
      <sz val="11"/>
      <name val="Calibri"/>
      <family val="2"/>
      <scheme val="minor"/>
    </font>
    <font>
      <sz val="9"/>
      <color theme="1"/>
      <name val="Arial"/>
      <family val="2"/>
    </font>
    <font>
      <sz val="11"/>
      <color indexed="8"/>
      <name val="Arial"/>
      <family val="2"/>
    </font>
    <font>
      <b/>
      <sz val="7"/>
      <name val="Arial"/>
      <family val="2"/>
    </font>
    <font>
      <sz val="12"/>
      <color rgb="FF000000"/>
      <name val="Arial"/>
      <family val="2"/>
    </font>
    <font>
      <u/>
      <sz val="12"/>
      <color rgb="FF000000"/>
      <name val="Arial"/>
      <family val="2"/>
    </font>
    <font>
      <sz val="11"/>
      <name val="Calibri"/>
      <family val="2"/>
    </font>
    <font>
      <sz val="11"/>
      <color rgb="FF000000"/>
      <name val="Arial"/>
      <family val="2"/>
    </font>
    <font>
      <u/>
      <sz val="11"/>
      <color theme="10"/>
      <name val="Calibri"/>
      <family val="2"/>
      <scheme val="minor"/>
    </font>
    <font>
      <b/>
      <sz val="12"/>
      <color indexed="8"/>
      <name val="Arial"/>
      <family val="2"/>
    </font>
  </fonts>
  <fills count="14">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CD35F"/>
        <bgColor indexed="64"/>
      </patternFill>
    </fill>
    <fill>
      <patternFill patternType="solid">
        <fgColor rgb="FFFFC000"/>
        <bgColor indexed="64"/>
      </patternFill>
    </fill>
    <fill>
      <patternFill patternType="solid">
        <fgColor indexed="52"/>
        <bgColor indexed="64"/>
      </patternFill>
    </fill>
    <fill>
      <patternFill patternType="solid">
        <fgColor theme="0" tint="-0.49998474074526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theme="1"/>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s>
  <cellStyleXfs count="26">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69" fontId="4" fillId="0" borderId="0" applyFont="0" applyFill="0" applyBorder="0" applyAlignment="0" applyProtection="0"/>
    <xf numFmtId="44" fontId="23" fillId="0" borderId="0" applyFont="0" applyFill="0" applyBorder="0" applyAlignment="0" applyProtection="0"/>
    <xf numFmtId="170" fontId="1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0" fontId="41" fillId="0" borderId="0" applyNumberFormat="0" applyFill="0" applyBorder="0" applyAlignment="0" applyProtection="0"/>
    <xf numFmtId="9" fontId="1" fillId="0" borderId="0" applyFont="0" applyFill="0" applyBorder="0" applyAlignment="0" applyProtection="0"/>
  </cellStyleXfs>
  <cellXfs count="486">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3" fillId="0" borderId="0" xfId="0" applyFont="1" applyFill="1"/>
    <xf numFmtId="172" fontId="0" fillId="0" borderId="0" xfId="0" applyNumberFormat="1" applyFill="1" applyAlignment="1">
      <alignment horizontal="center"/>
    </xf>
    <xf numFmtId="0" fontId="8"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9"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0" fillId="0" borderId="27" xfId="0" applyFill="1" applyBorder="1"/>
    <xf numFmtId="0" fontId="0" fillId="0" borderId="28" xfId="0" applyFill="1" applyBorder="1"/>
    <xf numFmtId="0" fontId="28" fillId="0" borderId="0" xfId="0" applyFont="1" applyFill="1" applyAlignment="1">
      <alignment horizontal="center" vertical="center"/>
    </xf>
    <xf numFmtId="0" fontId="5" fillId="4" borderId="25"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9" fillId="4" borderId="25" xfId="0" applyFont="1" applyFill="1" applyBorder="1"/>
    <xf numFmtId="0" fontId="29" fillId="4" borderId="0" xfId="0" applyFont="1" applyFill="1" applyBorder="1"/>
    <xf numFmtId="0" fontId="29" fillId="4" borderId="0" xfId="0" applyFont="1" applyFill="1" applyBorder="1" applyAlignment="1">
      <alignment horizontal="center"/>
    </xf>
    <xf numFmtId="0" fontId="29" fillId="4" borderId="26" xfId="0" applyFont="1" applyFill="1" applyBorder="1"/>
    <xf numFmtId="0" fontId="18" fillId="6" borderId="1" xfId="0" applyFont="1" applyFill="1" applyBorder="1" applyAlignment="1" applyProtection="1">
      <alignment horizontal="left" vertical="center" wrapText="1"/>
      <protection locked="0"/>
    </xf>
    <xf numFmtId="0" fontId="18" fillId="6" borderId="4" xfId="0" applyFont="1" applyFill="1" applyBorder="1" applyAlignment="1" applyProtection="1">
      <alignment horizontal="left" vertical="center" wrapText="1"/>
      <protection locked="0"/>
    </xf>
    <xf numFmtId="0" fontId="18" fillId="6" borderId="5" xfId="0" applyFont="1" applyFill="1" applyBorder="1" applyAlignment="1" applyProtection="1">
      <alignment horizontal="left" vertical="center" wrapText="1"/>
      <protection locked="0"/>
    </xf>
    <xf numFmtId="3" fontId="20"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10" fontId="4"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10" fontId="8" fillId="0" borderId="1" xfId="21" applyNumberFormat="1" applyFont="1" applyBorder="1" applyAlignment="1">
      <alignment vertical="center"/>
    </xf>
    <xf numFmtId="10" fontId="2" fillId="5" borderId="35" xfId="16" applyNumberFormat="1" applyFont="1" applyFill="1" applyBorder="1" applyAlignment="1">
      <alignment horizontal="center" vertical="center" wrapText="1"/>
    </xf>
    <xf numFmtId="9" fontId="2" fillId="5" borderId="40" xfId="21" applyFont="1" applyFill="1" applyBorder="1" applyAlignment="1">
      <alignment horizontal="center" vertical="center" wrapText="1"/>
    </xf>
    <xf numFmtId="0" fontId="5" fillId="6" borderId="2" xfId="0" applyFont="1" applyFill="1" applyBorder="1" applyAlignment="1">
      <alignment horizontal="center" vertical="center" wrapText="1"/>
    </xf>
    <xf numFmtId="172" fontId="8" fillId="0" borderId="1" xfId="3" applyNumberFormat="1" applyFont="1" applyBorder="1" applyAlignment="1">
      <alignment vertical="center"/>
    </xf>
    <xf numFmtId="172" fontId="8" fillId="0" borderId="1" xfId="3" applyNumberFormat="1" applyFont="1" applyBorder="1" applyAlignment="1">
      <alignment horizontal="left" vertical="center"/>
    </xf>
    <xf numFmtId="0" fontId="4" fillId="2" borderId="0" xfId="16" applyFont="1" applyFill="1" applyAlignment="1">
      <alignment vertical="center"/>
    </xf>
    <xf numFmtId="0" fontId="2" fillId="0" borderId="1" xfId="0" applyFont="1" applyBorder="1" applyAlignment="1" applyProtection="1">
      <alignment horizontal="center" vertical="center" wrapText="1"/>
      <protection locked="0"/>
    </xf>
    <xf numFmtId="0" fontId="4" fillId="0" borderId="0" xfId="16" applyFont="1" applyAlignment="1">
      <alignment vertical="center"/>
    </xf>
    <xf numFmtId="0" fontId="2" fillId="0" borderId="3" xfId="0" applyFont="1" applyBorder="1" applyAlignment="1" applyProtection="1">
      <alignment horizontal="center" vertical="center" wrapText="1"/>
      <protection locked="0"/>
    </xf>
    <xf numFmtId="9" fontId="19" fillId="4" borderId="1" xfId="21" applyFont="1" applyFill="1" applyBorder="1" applyAlignment="1">
      <alignment horizontal="center" vertical="center" wrapText="1"/>
    </xf>
    <xf numFmtId="9" fontId="4" fillId="9" borderId="3" xfId="0" applyNumberFormat="1" applyFont="1" applyFill="1" applyBorder="1" applyAlignment="1">
      <alignment horizontal="center" vertical="center"/>
    </xf>
    <xf numFmtId="10" fontId="33" fillId="10" borderId="4" xfId="0" applyNumberFormat="1" applyFont="1" applyFill="1" applyBorder="1" applyAlignment="1" applyProtection="1">
      <alignment vertical="center"/>
      <protection locked="0"/>
    </xf>
    <xf numFmtId="174" fontId="33" fillId="5" borderId="3" xfId="0" applyNumberFormat="1" applyFont="1" applyFill="1" applyBorder="1" applyAlignment="1">
      <alignment vertical="center"/>
    </xf>
    <xf numFmtId="10" fontId="33" fillId="10"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4" fontId="33" fillId="5" borderId="1" xfId="0" applyNumberFormat="1" applyFont="1" applyFill="1" applyBorder="1" applyAlignment="1">
      <alignment vertical="center"/>
    </xf>
    <xf numFmtId="9" fontId="4" fillId="0" borderId="5" xfId="0" applyNumberFormat="1" applyFont="1" applyFill="1" applyBorder="1" applyAlignment="1">
      <alignment horizontal="center" vertical="center"/>
    </xf>
    <xf numFmtId="174" fontId="33" fillId="5" borderId="5" xfId="0" applyNumberFormat="1" applyFont="1" applyFill="1" applyBorder="1" applyAlignment="1">
      <alignment vertical="center"/>
    </xf>
    <xf numFmtId="10" fontId="33" fillId="10" borderId="5" xfId="0" applyNumberFormat="1" applyFont="1" applyFill="1" applyBorder="1" applyAlignment="1" applyProtection="1">
      <alignment vertical="center"/>
      <protection locked="0"/>
    </xf>
    <xf numFmtId="9" fontId="4" fillId="0" borderId="4" xfId="0" applyNumberFormat="1" applyFont="1" applyFill="1" applyBorder="1" applyAlignment="1">
      <alignment horizontal="center" vertical="center"/>
    </xf>
    <xf numFmtId="37" fontId="19" fillId="4" borderId="1" xfId="9" applyNumberFormat="1" applyFont="1" applyFill="1" applyBorder="1" applyAlignment="1">
      <alignment horizontal="center" vertical="center"/>
    </xf>
    <xf numFmtId="4" fontId="19" fillId="4" borderId="1" xfId="9" applyNumberFormat="1" applyFont="1" applyFill="1" applyBorder="1" applyAlignment="1">
      <alignment horizontal="center" vertical="center"/>
    </xf>
    <xf numFmtId="172" fontId="19" fillId="4" borderId="1" xfId="0" applyNumberFormat="1" applyFont="1" applyFill="1" applyBorder="1" applyAlignment="1">
      <alignment horizontal="center" vertical="center"/>
    </xf>
    <xf numFmtId="0" fontId="19" fillId="4" borderId="1" xfId="0" applyFont="1" applyFill="1" applyBorder="1" applyAlignment="1">
      <alignment horizontal="center" vertical="center"/>
    </xf>
    <xf numFmtId="37" fontId="19" fillId="4" borderId="4" xfId="9" applyNumberFormat="1" applyFont="1" applyFill="1" applyBorder="1" applyAlignment="1">
      <alignment horizontal="center" vertical="center"/>
    </xf>
    <xf numFmtId="3" fontId="19" fillId="0" borderId="5" xfId="0" applyNumberFormat="1" applyFont="1" applyFill="1" applyBorder="1" applyAlignment="1">
      <alignment horizontal="center" vertical="center" wrapText="1"/>
    </xf>
    <xf numFmtId="172" fontId="19" fillId="4" borderId="1" xfId="3" applyNumberFormat="1" applyFont="1" applyFill="1" applyBorder="1" applyAlignment="1">
      <alignment horizontal="center" vertical="center"/>
    </xf>
    <xf numFmtId="0" fontId="19" fillId="0" borderId="1" xfId="0" applyFont="1" applyFill="1" applyBorder="1" applyAlignment="1">
      <alignment horizontal="center" vertical="center"/>
    </xf>
    <xf numFmtId="0" fontId="19" fillId="0" borderId="5" xfId="0" applyFont="1" applyFill="1" applyBorder="1" applyAlignment="1">
      <alignment horizontal="center" vertical="center"/>
    </xf>
    <xf numFmtId="4" fontId="19" fillId="4" borderId="1" xfId="0" applyNumberFormat="1" applyFont="1" applyFill="1" applyBorder="1" applyAlignment="1">
      <alignment horizontal="center" vertical="center"/>
    </xf>
    <xf numFmtId="3" fontId="19" fillId="4" borderId="1" xfId="0" applyNumberFormat="1" applyFont="1" applyFill="1" applyBorder="1" applyAlignment="1">
      <alignment horizontal="center" vertical="center"/>
    </xf>
    <xf numFmtId="175" fontId="19" fillId="4" borderId="1" xfId="9" applyNumberFormat="1" applyFont="1" applyFill="1" applyBorder="1" applyAlignment="1">
      <alignment horizontal="center" vertical="center"/>
    </xf>
    <xf numFmtId="3" fontId="34" fillId="4" borderId="1" xfId="0" applyNumberFormat="1" applyFont="1" applyFill="1" applyBorder="1" applyAlignment="1">
      <alignment horizontal="center" vertical="center" wrapText="1"/>
    </xf>
    <xf numFmtId="3" fontId="34" fillId="7" borderId="1" xfId="10" applyNumberFormat="1" applyFont="1" applyFill="1" applyBorder="1" applyAlignment="1">
      <alignment horizontal="center" vertical="center" wrapText="1"/>
    </xf>
    <xf numFmtId="0" fontId="0" fillId="0" borderId="0" xfId="0" applyAlignment="1">
      <alignment wrapText="1"/>
    </xf>
    <xf numFmtId="0" fontId="27" fillId="6" borderId="18" xfId="19" applyFont="1" applyFill="1" applyBorder="1" applyAlignment="1">
      <alignment vertical="center" wrapText="1"/>
    </xf>
    <xf numFmtId="0" fontId="35" fillId="0" borderId="3" xfId="0" applyFont="1" applyFill="1" applyBorder="1" applyAlignment="1">
      <alignment horizontal="center" vertical="center" wrapText="1"/>
    </xf>
    <xf numFmtId="3" fontId="8" fillId="0" borderId="44" xfId="0" applyNumberFormat="1" applyFont="1" applyFill="1" applyBorder="1" applyAlignment="1">
      <alignment horizontal="center" vertical="center" wrapText="1"/>
    </xf>
    <xf numFmtId="0" fontId="35" fillId="0" borderId="5" xfId="0" applyFont="1" applyFill="1" applyBorder="1" applyAlignment="1">
      <alignment horizontal="center" vertical="center" wrapText="1"/>
    </xf>
    <xf numFmtId="168" fontId="35" fillId="0"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32" fillId="8" borderId="1" xfId="0" applyNumberFormat="1" applyFont="1" applyFill="1" applyBorder="1" applyAlignment="1">
      <alignment horizontal="center" vertical="center" wrapText="1"/>
    </xf>
    <xf numFmtId="168" fontId="35" fillId="0" borderId="4" xfId="0" applyNumberFormat="1" applyFont="1" applyFill="1" applyBorder="1" applyAlignment="1">
      <alignment horizontal="center" vertical="center" wrapText="1"/>
    </xf>
    <xf numFmtId="3" fontId="5" fillId="0" borderId="4" xfId="0" applyNumberFormat="1" applyFont="1" applyBorder="1" applyAlignment="1">
      <alignment horizontal="center" vertical="center" wrapText="1"/>
    </xf>
    <xf numFmtId="3" fontId="29" fillId="0" borderId="1" xfId="0" applyNumberFormat="1" applyFont="1" applyBorder="1" applyAlignment="1">
      <alignment horizontal="center" vertical="center"/>
    </xf>
    <xf numFmtId="3" fontId="5" fillId="11" borderId="3" xfId="0" applyNumberFormat="1" applyFont="1" applyFill="1" applyBorder="1" applyAlignment="1">
      <alignment horizontal="center" vertical="center" wrapText="1"/>
    </xf>
    <xf numFmtId="170" fontId="35" fillId="12" borderId="3" xfId="0" applyNumberFormat="1" applyFont="1" applyFill="1" applyBorder="1" applyAlignment="1">
      <alignment horizontal="center" vertical="center" wrapText="1"/>
    </xf>
    <xf numFmtId="0" fontId="35" fillId="12" borderId="3" xfId="0" applyFont="1" applyFill="1" applyBorder="1" applyAlignment="1">
      <alignment horizontal="center" vertical="center" wrapText="1"/>
    </xf>
    <xf numFmtId="3" fontId="5" fillId="11" borderId="4" xfId="0" applyNumberFormat="1" applyFont="1" applyFill="1" applyBorder="1" applyAlignment="1">
      <alignment horizontal="center" vertical="center" wrapText="1"/>
    </xf>
    <xf numFmtId="171" fontId="0" fillId="12" borderId="4" xfId="0" applyNumberFormat="1" applyFill="1" applyBorder="1"/>
    <xf numFmtId="0" fontId="0" fillId="12" borderId="4" xfId="0" applyFill="1" applyBorder="1"/>
    <xf numFmtId="171" fontId="0" fillId="0" borderId="0" xfId="0" applyNumberFormat="1"/>
    <xf numFmtId="0" fontId="0" fillId="0" borderId="0" xfId="0" applyFill="1" applyBorder="1"/>
    <xf numFmtId="0" fontId="11" fillId="0" borderId="0" xfId="0" applyFont="1" applyBorder="1" applyAlignment="1">
      <alignment vertical="center"/>
    </xf>
    <xf numFmtId="3" fontId="0" fillId="0" borderId="0" xfId="0" applyNumberFormat="1"/>
    <xf numFmtId="3" fontId="0" fillId="0" borderId="0" xfId="0" applyNumberFormat="1" applyFill="1" applyBorder="1"/>
    <xf numFmtId="0" fontId="11" fillId="0" borderId="0" xfId="0" applyFont="1" applyFill="1" applyBorder="1" applyAlignment="1">
      <alignment horizontal="center" vertical="center"/>
    </xf>
    <xf numFmtId="176" fontId="0" fillId="0" borderId="0" xfId="0" applyNumberFormat="1"/>
    <xf numFmtId="3" fontId="5" fillId="0" borderId="41" xfId="0" applyNumberFormat="1" applyFont="1" applyBorder="1" applyAlignment="1">
      <alignment horizontal="center" vertical="center"/>
    </xf>
    <xf numFmtId="3" fontId="5" fillId="0" borderId="0" xfId="0" applyNumberFormat="1" applyFont="1" applyBorder="1" applyAlignment="1">
      <alignment horizontal="center" vertical="center"/>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0" fontId="8" fillId="0" borderId="3" xfId="0" applyFont="1" applyFill="1" applyBorder="1" applyAlignment="1">
      <alignment vertical="center" wrapText="1"/>
    </xf>
    <xf numFmtId="4" fontId="19" fillId="4" borderId="4" xfId="9" applyNumberFormat="1" applyFont="1" applyFill="1" applyBorder="1" applyAlignment="1">
      <alignment horizontal="center" vertical="center"/>
    </xf>
    <xf numFmtId="4" fontId="34" fillId="4" borderId="5" xfId="10" applyNumberFormat="1" applyFont="1" applyFill="1" applyBorder="1" applyAlignment="1">
      <alignment horizontal="center" vertical="center" wrapText="1"/>
    </xf>
    <xf numFmtId="3" fontId="34" fillId="0" borderId="1" xfId="0" applyNumberFormat="1" applyFont="1" applyBorder="1" applyAlignment="1">
      <alignment horizontal="center" vertical="center" wrapText="1"/>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0" fontId="2" fillId="5" borderId="13" xfId="16" applyFont="1" applyFill="1" applyBorder="1" applyAlignment="1">
      <alignment vertical="center" wrapText="1"/>
    </xf>
    <xf numFmtId="37" fontId="19" fillId="4" borderId="1" xfId="10" applyNumberFormat="1" applyFont="1" applyFill="1" applyBorder="1" applyAlignment="1">
      <alignment horizontal="center" vertical="center"/>
    </xf>
    <xf numFmtId="172" fontId="19" fillId="4" borderId="1" xfId="5" applyNumberFormat="1" applyFont="1" applyFill="1" applyBorder="1" applyAlignment="1">
      <alignment horizontal="center" vertical="center"/>
    </xf>
    <xf numFmtId="175" fontId="19" fillId="4" borderId="1" xfId="10" applyNumberFormat="1" applyFont="1" applyFill="1" applyBorder="1" applyAlignment="1">
      <alignment horizontal="center" vertical="center"/>
    </xf>
    <xf numFmtId="37" fontId="19" fillId="4" borderId="1" xfId="10" applyNumberFormat="1"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3" fontId="19" fillId="4" borderId="1" xfId="10" applyNumberFormat="1" applyFont="1" applyFill="1" applyBorder="1" applyAlignment="1" applyProtection="1">
      <alignment horizontal="center" vertical="center"/>
      <protection locked="0"/>
    </xf>
    <xf numFmtId="3" fontId="34" fillId="4" borderId="1" xfId="0" applyNumberFormat="1" applyFont="1" applyFill="1" applyBorder="1" applyAlignment="1" applyProtection="1">
      <alignment horizontal="center" vertical="center" wrapText="1"/>
      <protection locked="0"/>
    </xf>
    <xf numFmtId="9" fontId="19" fillId="4" borderId="1" xfId="21" applyFont="1" applyFill="1" applyBorder="1" applyAlignment="1" applyProtection="1">
      <alignment horizontal="center" vertical="center" wrapText="1"/>
      <protection locked="0"/>
    </xf>
    <xf numFmtId="172" fontId="34" fillId="0" borderId="1" xfId="5" applyNumberFormat="1" applyFont="1" applyFill="1" applyBorder="1" applyAlignment="1" applyProtection="1">
      <alignment horizontal="center" vertical="center"/>
      <protection locked="0"/>
    </xf>
    <xf numFmtId="3" fontId="8" fillId="0" borderId="39"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19" fillId="4" borderId="5" xfId="21" applyFont="1" applyFill="1" applyBorder="1" applyAlignment="1">
      <alignment horizontal="center" vertical="center" wrapText="1"/>
    </xf>
    <xf numFmtId="172" fontId="34" fillId="0" borderId="1" xfId="5" applyNumberFormat="1" applyFont="1" applyFill="1" applyBorder="1" applyAlignment="1">
      <alignment horizontal="center" vertical="center"/>
    </xf>
    <xf numFmtId="0" fontId="34" fillId="0" borderId="1" xfId="0" applyFont="1" applyFill="1" applyBorder="1" applyAlignment="1" applyProtection="1">
      <alignment horizontal="center" vertical="center"/>
      <protection locked="0"/>
    </xf>
    <xf numFmtId="0" fontId="34" fillId="0" borderId="1" xfId="0" applyFont="1" applyFill="1" applyBorder="1" applyAlignment="1">
      <alignment horizontal="center" vertical="center"/>
    </xf>
    <xf numFmtId="172" fontId="19" fillId="4" borderId="1" xfId="5" applyNumberFormat="1" applyFont="1" applyFill="1" applyBorder="1" applyAlignment="1" applyProtection="1">
      <alignment horizontal="center" vertical="center"/>
      <protection locked="0"/>
    </xf>
    <xf numFmtId="9" fontId="19" fillId="4" borderId="1" xfId="21" applyFont="1" applyFill="1" applyBorder="1" applyAlignment="1">
      <alignment horizontal="center" vertical="center"/>
    </xf>
    <xf numFmtId="9" fontId="34" fillId="0" borderId="1" xfId="21" applyFont="1" applyFill="1" applyBorder="1" applyAlignment="1" applyProtection="1">
      <alignment horizontal="center" vertical="center" wrapText="1"/>
      <protection locked="0"/>
    </xf>
    <xf numFmtId="3" fontId="34" fillId="2" borderId="1" xfId="10" applyNumberFormat="1" applyFont="1" applyFill="1" applyBorder="1" applyAlignment="1">
      <alignment horizontal="center" vertical="center" wrapText="1"/>
    </xf>
    <xf numFmtId="3" fontId="34" fillId="0" borderId="1" xfId="0" applyNumberFormat="1" applyFont="1" applyFill="1" applyBorder="1" applyAlignment="1">
      <alignment horizontal="center" vertical="center"/>
    </xf>
    <xf numFmtId="174" fontId="4" fillId="13" borderId="3" xfId="0" applyNumberFormat="1" applyFont="1" applyFill="1" applyBorder="1" applyAlignment="1">
      <alignment horizontal="center" vertical="center"/>
    </xf>
    <xf numFmtId="9" fontId="4" fillId="13" borderId="3" xfId="0" applyNumberFormat="1" applyFont="1" applyFill="1" applyBorder="1" applyAlignment="1">
      <alignment horizontal="center" vertical="center"/>
    </xf>
    <xf numFmtId="174" fontId="4" fillId="13" borderId="1" xfId="0" applyNumberFormat="1" applyFont="1" applyFill="1" applyBorder="1" applyAlignment="1">
      <alignment horizontal="center" vertical="center"/>
    </xf>
    <xf numFmtId="174" fontId="4" fillId="13" borderId="4" xfId="0" applyNumberFormat="1" applyFont="1" applyFill="1" applyBorder="1" applyAlignment="1">
      <alignment horizontal="center" vertical="center"/>
    </xf>
    <xf numFmtId="174" fontId="4" fillId="13" borderId="5" xfId="0" applyNumberFormat="1" applyFont="1" applyFill="1" applyBorder="1" applyAlignment="1">
      <alignment horizontal="center" vertical="center"/>
    </xf>
    <xf numFmtId="3" fontId="19" fillId="4" borderId="1" xfId="9" applyNumberFormat="1" applyFont="1" applyFill="1" applyBorder="1" applyAlignment="1">
      <alignment horizontal="center" vertical="center"/>
    </xf>
    <xf numFmtId="3" fontId="19" fillId="4" borderId="1" xfId="10" applyNumberFormat="1" applyFont="1" applyFill="1" applyBorder="1" applyAlignment="1">
      <alignment horizontal="center" vertical="center"/>
    </xf>
    <xf numFmtId="3" fontId="34" fillId="0" borderId="1" xfId="5" applyNumberFormat="1" applyFont="1" applyFill="1" applyBorder="1" applyAlignment="1" applyProtection="1">
      <alignment horizontal="center" vertical="center"/>
      <protection locked="0"/>
    </xf>
    <xf numFmtId="9" fontId="19" fillId="4" borderId="5" xfId="21" applyFont="1" applyFill="1" applyBorder="1" applyAlignment="1">
      <alignment horizontal="center" vertical="center"/>
    </xf>
    <xf numFmtId="9" fontId="19" fillId="4" borderId="5" xfId="21" applyFont="1" applyFill="1" applyBorder="1" applyAlignment="1" applyProtection="1">
      <alignment horizontal="center" vertical="center" wrapText="1"/>
      <protection locked="0"/>
    </xf>
    <xf numFmtId="9" fontId="34" fillId="0" borderId="5" xfId="21" applyFont="1" applyFill="1" applyBorder="1" applyAlignment="1" applyProtection="1">
      <alignment horizontal="center" vertical="center" wrapText="1"/>
      <protection locked="0"/>
    </xf>
    <xf numFmtId="2" fontId="34" fillId="0" borderId="5" xfId="0" applyNumberFormat="1" applyFont="1" applyFill="1" applyBorder="1" applyAlignment="1">
      <alignment horizontal="center" vertical="center"/>
    </xf>
    <xf numFmtId="0" fontId="19" fillId="4" borderId="5" xfId="0" applyFont="1" applyFill="1" applyBorder="1" applyAlignment="1">
      <alignment horizontal="center" vertical="center"/>
    </xf>
    <xf numFmtId="3" fontId="34" fillId="0" borderId="5" xfId="1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5" fillId="6" borderId="4" xfId="0" applyFont="1" applyFill="1" applyBorder="1" applyAlignment="1">
      <alignment horizontal="center" vertical="center" wrapText="1"/>
    </xf>
    <xf numFmtId="9" fontId="4" fillId="9" borderId="5" xfId="0" applyNumberFormat="1" applyFont="1" applyFill="1" applyBorder="1" applyAlignment="1">
      <alignment horizontal="center" vertical="center"/>
    </xf>
    <xf numFmtId="0" fontId="2" fillId="5" borderId="14" xfId="16" applyFont="1" applyFill="1" applyBorder="1" applyAlignment="1">
      <alignment vertical="center" wrapText="1"/>
    </xf>
    <xf numFmtId="0" fontId="17" fillId="5" borderId="2" xfId="16" applyFont="1" applyFill="1" applyBorder="1" applyAlignment="1">
      <alignment horizontal="center" vertical="center" textRotation="180" wrapText="1"/>
    </xf>
    <xf numFmtId="10" fontId="4" fillId="5" borderId="2" xfId="16" applyNumberFormat="1" applyFont="1" applyFill="1" applyBorder="1" applyAlignment="1">
      <alignment horizontal="center" vertical="center" wrapText="1"/>
    </xf>
    <xf numFmtId="9" fontId="4" fillId="13" borderId="1" xfId="0" applyNumberFormat="1" applyFont="1" applyFill="1" applyBorder="1" applyAlignment="1">
      <alignment horizontal="center" vertical="center"/>
    </xf>
    <xf numFmtId="9" fontId="4" fillId="9" borderId="1" xfId="0" applyNumberFormat="1" applyFont="1" applyFill="1" applyBorder="1" applyAlignment="1">
      <alignment horizontal="center" vertical="center"/>
    </xf>
    <xf numFmtId="9" fontId="19" fillId="4" borderId="44" xfId="21" applyFont="1" applyFill="1" applyBorder="1" applyAlignment="1" applyProtection="1">
      <alignment horizontal="center" vertical="center" wrapText="1"/>
      <protection locked="0"/>
    </xf>
    <xf numFmtId="9" fontId="34" fillId="0" borderId="44" xfId="21" applyFont="1" applyFill="1" applyBorder="1" applyAlignment="1" applyProtection="1">
      <alignment horizontal="center" vertical="center" wrapText="1"/>
      <protection locked="0"/>
    </xf>
    <xf numFmtId="3" fontId="19" fillId="4" borderId="5" xfId="0" applyNumberFormat="1" applyFont="1" applyFill="1" applyBorder="1" applyAlignment="1">
      <alignment horizontal="center" vertical="center" wrapText="1"/>
    </xf>
    <xf numFmtId="3" fontId="19" fillId="4" borderId="44" xfId="0" applyNumberFormat="1" applyFont="1" applyFill="1" applyBorder="1" applyAlignment="1">
      <alignment horizontal="center" vertical="center" wrapText="1"/>
    </xf>
    <xf numFmtId="3" fontId="34" fillId="0" borderId="38" xfId="0" applyNumberFormat="1" applyFont="1" applyFill="1" applyBorder="1" applyAlignment="1">
      <alignment horizontal="center" vertical="center" wrapText="1"/>
    </xf>
    <xf numFmtId="3" fontId="34" fillId="0" borderId="43" xfId="0" applyNumberFormat="1" applyFont="1" applyFill="1" applyBorder="1" applyAlignment="1">
      <alignment horizontal="center" vertical="center" wrapText="1"/>
    </xf>
    <xf numFmtId="0" fontId="2" fillId="0" borderId="21" xfId="0" applyFont="1" applyBorder="1" applyAlignment="1" applyProtection="1">
      <alignment horizontal="center" vertical="center" wrapText="1"/>
      <protection locked="0"/>
    </xf>
    <xf numFmtId="9" fontId="8" fillId="0" borderId="1" xfId="21" applyFont="1" applyBorder="1" applyAlignment="1">
      <alignment horizontal="center" vertical="center"/>
    </xf>
    <xf numFmtId="9" fontId="8" fillId="4" borderId="1" xfId="21" applyFont="1" applyFill="1" applyBorder="1" applyAlignment="1">
      <alignment horizontal="center" vertical="center"/>
    </xf>
    <xf numFmtId="9" fontId="8" fillId="0" borderId="1" xfId="21" applyFont="1" applyBorder="1" applyAlignment="1" applyProtection="1">
      <alignment horizontal="center" vertical="center"/>
      <protection locked="0"/>
    </xf>
    <xf numFmtId="9" fontId="8" fillId="4" borderId="1" xfId="21" applyFont="1" applyFill="1" applyBorder="1" applyAlignment="1" applyProtection="1">
      <alignment horizontal="center" vertical="center"/>
      <protection locked="0"/>
    </xf>
    <xf numFmtId="9" fontId="4" fillId="0" borderId="2" xfId="0" applyNumberFormat="1" applyFont="1" applyFill="1" applyBorder="1" applyAlignment="1">
      <alignment horizontal="center" vertical="center"/>
    </xf>
    <xf numFmtId="4" fontId="19" fillId="4" borderId="1" xfId="10" applyNumberFormat="1" applyFont="1" applyFill="1" applyBorder="1" applyAlignment="1">
      <alignment horizontal="center" vertical="center"/>
    </xf>
    <xf numFmtId="3" fontId="5" fillId="0" borderId="21" xfId="0" applyNumberFormat="1" applyFont="1" applyBorder="1" applyAlignment="1">
      <alignment horizontal="center" vertical="center" wrapText="1"/>
    </xf>
    <xf numFmtId="3" fontId="8" fillId="0" borderId="21" xfId="0" applyNumberFormat="1" applyFont="1" applyFill="1" applyBorder="1" applyAlignment="1">
      <alignment horizontal="center" vertical="center" wrapText="1"/>
    </xf>
    <xf numFmtId="0" fontId="0" fillId="0" borderId="54" xfId="0" applyBorder="1" applyAlignment="1">
      <alignment horizontal="center" vertical="center" wrapText="1"/>
    </xf>
    <xf numFmtId="0" fontId="2" fillId="0" borderId="2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9" fontId="4" fillId="13" borderId="5" xfId="0" applyNumberFormat="1" applyFont="1" applyFill="1" applyBorder="1" applyAlignment="1">
      <alignment horizontal="center" vertical="center"/>
    </xf>
    <xf numFmtId="0" fontId="5" fillId="6" borderId="2" xfId="0" applyFont="1" applyFill="1" applyBorder="1" applyAlignment="1">
      <alignment horizontal="center" vertical="center" wrapText="1"/>
    </xf>
    <xf numFmtId="172" fontId="34" fillId="0" borderId="8" xfId="5" applyNumberFormat="1" applyFont="1" applyFill="1" applyBorder="1" applyAlignment="1">
      <alignment horizontal="center" vertical="center"/>
    </xf>
    <xf numFmtId="0" fontId="34" fillId="0" borderId="8" xfId="0" applyFont="1" applyFill="1" applyBorder="1" applyAlignment="1">
      <alignment horizontal="center" vertical="center"/>
    </xf>
    <xf numFmtId="10" fontId="34" fillId="4" borderId="17" xfId="21" applyNumberFormat="1" applyFont="1" applyFill="1" applyBorder="1" applyAlignment="1">
      <alignment horizontal="center" vertical="center"/>
    </xf>
    <xf numFmtId="10" fontId="34" fillId="4" borderId="10" xfId="21" applyNumberFormat="1" applyFont="1" applyFill="1" applyBorder="1" applyAlignment="1">
      <alignment horizontal="center" vertical="center"/>
    </xf>
    <xf numFmtId="10" fontId="34" fillId="4" borderId="38" xfId="21" applyNumberFormat="1" applyFont="1" applyFill="1" applyBorder="1" applyAlignment="1">
      <alignment horizontal="center" vertical="center"/>
    </xf>
    <xf numFmtId="10" fontId="34" fillId="4" borderId="43" xfId="21" applyNumberFormat="1" applyFont="1" applyFill="1" applyBorder="1" applyAlignment="1">
      <alignment horizontal="center" vertical="center"/>
    </xf>
    <xf numFmtId="0" fontId="34" fillId="4" borderId="18" xfId="0" applyFont="1" applyFill="1" applyBorder="1" applyAlignment="1">
      <alignment horizontal="center" vertical="center"/>
    </xf>
    <xf numFmtId="0" fontId="34" fillId="4" borderId="11" xfId="0" applyFont="1" applyFill="1" applyBorder="1" applyAlignment="1">
      <alignment horizontal="center" vertical="center"/>
    </xf>
    <xf numFmtId="10" fontId="34" fillId="4" borderId="18" xfId="21" applyNumberFormat="1" applyFont="1" applyFill="1" applyBorder="1" applyAlignment="1">
      <alignment horizontal="center" vertical="center"/>
    </xf>
    <xf numFmtId="10" fontId="34" fillId="4" borderId="15" xfId="21" applyNumberFormat="1" applyFont="1" applyFill="1" applyBorder="1" applyAlignment="1">
      <alignment horizontal="center" vertical="center"/>
    </xf>
    <xf numFmtId="10" fontId="34" fillId="4" borderId="60" xfId="21" applyNumberFormat="1" applyFont="1" applyFill="1" applyBorder="1" applyAlignment="1">
      <alignment horizontal="center" vertical="center"/>
    </xf>
    <xf numFmtId="3" fontId="19" fillId="4" borderId="4" xfId="9" applyNumberFormat="1" applyFont="1" applyFill="1" applyBorder="1" applyAlignment="1">
      <alignment horizontal="center" vertical="center"/>
    </xf>
    <xf numFmtId="3" fontId="34" fillId="0" borderId="1" xfId="5" applyNumberFormat="1" applyFont="1" applyFill="1" applyBorder="1" applyAlignment="1">
      <alignment horizontal="center" vertical="center"/>
    </xf>
    <xf numFmtId="10" fontId="24" fillId="0" borderId="1" xfId="21" applyNumberFormat="1" applyFont="1" applyFill="1" applyBorder="1" applyAlignment="1">
      <alignment horizontal="center" vertical="center"/>
    </xf>
    <xf numFmtId="0" fontId="24" fillId="6" borderId="2" xfId="0" applyFont="1" applyFill="1" applyBorder="1" applyAlignment="1"/>
    <xf numFmtId="0" fontId="24" fillId="6" borderId="5" xfId="0" applyFont="1" applyFill="1" applyBorder="1" applyAlignment="1"/>
    <xf numFmtId="9" fontId="19" fillId="4" borderId="5" xfId="21" applyNumberFormat="1" applyFont="1" applyFill="1" applyBorder="1" applyAlignment="1">
      <alignment horizontal="center" vertical="center" wrapText="1"/>
    </xf>
    <xf numFmtId="10" fontId="24" fillId="0" borderId="5" xfId="21" applyNumberFormat="1" applyFont="1" applyFill="1" applyBorder="1" applyAlignment="1">
      <alignment horizontal="center" vertical="center"/>
    </xf>
    <xf numFmtId="9" fontId="24" fillId="0" borderId="5" xfId="21" applyFont="1" applyFill="1" applyBorder="1" applyAlignment="1">
      <alignment horizontal="center" vertical="center"/>
    </xf>
    <xf numFmtId="9" fontId="4" fillId="0" borderId="2" xfId="21" applyFont="1" applyFill="1" applyBorder="1" applyAlignment="1">
      <alignment horizontal="center" vertical="center"/>
    </xf>
    <xf numFmtId="10" fontId="34" fillId="4" borderId="5" xfId="21" applyNumberFormat="1" applyFont="1" applyFill="1" applyBorder="1" applyAlignment="1">
      <alignment horizontal="center" vertical="center" wrapText="1"/>
    </xf>
    <xf numFmtId="10" fontId="19" fillId="4" borderId="1" xfId="21" applyNumberFormat="1" applyFont="1" applyFill="1" applyBorder="1" applyAlignment="1">
      <alignment horizontal="center" vertical="center" wrapText="1"/>
    </xf>
    <xf numFmtId="10" fontId="34" fillId="0" borderId="52" xfId="21" applyNumberFormat="1" applyFont="1" applyFill="1" applyBorder="1" applyAlignment="1">
      <alignment horizontal="center" vertical="center" wrapText="1"/>
    </xf>
    <xf numFmtId="10" fontId="19" fillId="4" borderId="5" xfId="21" applyNumberFormat="1" applyFont="1" applyFill="1" applyBorder="1" applyAlignment="1">
      <alignment horizontal="center" vertical="center" wrapText="1"/>
    </xf>
    <xf numFmtId="10" fontId="34" fillId="9" borderId="17" xfId="21" applyNumberFormat="1" applyFont="1" applyFill="1" applyBorder="1" applyAlignment="1">
      <alignment horizontal="center" vertical="center"/>
    </xf>
    <xf numFmtId="10" fontId="34" fillId="9" borderId="10" xfId="21" applyNumberFormat="1" applyFont="1" applyFill="1" applyBorder="1" applyAlignment="1">
      <alignment horizontal="center" vertical="center"/>
    </xf>
    <xf numFmtId="10" fontId="34" fillId="9" borderId="38" xfId="21" applyNumberFormat="1" applyFont="1" applyFill="1" applyBorder="1" applyAlignment="1">
      <alignment horizontal="center" vertical="center"/>
    </xf>
    <xf numFmtId="10" fontId="34" fillId="9" borderId="43" xfId="21" applyNumberFormat="1" applyFont="1" applyFill="1" applyBorder="1" applyAlignment="1">
      <alignment horizontal="center" vertical="center"/>
    </xf>
    <xf numFmtId="0" fontId="34" fillId="9" borderId="18" xfId="0" applyFont="1" applyFill="1" applyBorder="1" applyAlignment="1">
      <alignment horizontal="center" vertical="center"/>
    </xf>
    <xf numFmtId="0" fontId="34" fillId="9" borderId="11" xfId="0" applyFont="1" applyFill="1" applyBorder="1" applyAlignment="1">
      <alignment horizontal="center" vertical="center"/>
    </xf>
    <xf numFmtId="10" fontId="34" fillId="9" borderId="18" xfId="21" applyNumberFormat="1" applyFont="1" applyFill="1" applyBorder="1" applyAlignment="1">
      <alignment horizontal="center" vertical="center"/>
    </xf>
    <xf numFmtId="10" fontId="34" fillId="9" borderId="15" xfId="21" applyNumberFormat="1" applyFont="1" applyFill="1" applyBorder="1" applyAlignment="1">
      <alignment horizontal="center" vertical="center"/>
    </xf>
    <xf numFmtId="10" fontId="34" fillId="9" borderId="60" xfId="21" applyNumberFormat="1" applyFont="1" applyFill="1" applyBorder="1" applyAlignment="1">
      <alignment horizontal="center" vertical="center"/>
    </xf>
    <xf numFmtId="10" fontId="8" fillId="4" borderId="1" xfId="21"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37" fillId="0" borderId="61" xfId="0" applyFont="1" applyFill="1" applyBorder="1" applyAlignment="1">
      <alignment vertical="center" wrapText="1"/>
    </xf>
    <xf numFmtId="0" fontId="38" fillId="0" borderId="61" xfId="0" applyFont="1" applyFill="1" applyBorder="1" applyAlignment="1">
      <alignment vertical="center" wrapText="1"/>
    </xf>
    <xf numFmtId="9" fontId="34" fillId="0" borderId="59" xfId="21" applyFont="1" applyFill="1" applyBorder="1" applyAlignment="1">
      <alignment horizontal="center" vertical="center" wrapText="1"/>
    </xf>
    <xf numFmtId="4" fontId="19" fillId="4" borderId="4" xfId="10" applyNumberFormat="1" applyFont="1" applyFill="1" applyBorder="1" applyAlignment="1">
      <alignment horizontal="center" vertical="center"/>
    </xf>
    <xf numFmtId="9" fontId="8" fillId="0" borderId="1" xfId="21" applyFont="1" applyFill="1" applyBorder="1" applyAlignment="1">
      <alignment horizontal="center" vertical="center"/>
    </xf>
    <xf numFmtId="0" fontId="4" fillId="0" borderId="2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2" fillId="6" borderId="1" xfId="19"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0" fontId="11" fillId="0" borderId="0" xfId="0" applyFont="1" applyBorder="1" applyAlignment="1">
      <alignment horizontal="center" vertical="center"/>
    </xf>
    <xf numFmtId="173" fontId="4" fillId="0" borderId="34" xfId="5" applyNumberFormat="1" applyFont="1" applyBorder="1" applyAlignment="1">
      <alignment horizontal="center" vertical="center"/>
    </xf>
    <xf numFmtId="173" fontId="4" fillId="0" borderId="21" xfId="5" applyNumberFormat="1" applyFont="1" applyBorder="1" applyAlignment="1">
      <alignment horizontal="center" vertical="center"/>
    </xf>
    <xf numFmtId="173" fontId="4" fillId="0" borderId="35" xfId="5" applyNumberFormat="1" applyFont="1" applyBorder="1" applyAlignment="1">
      <alignment horizontal="center" vertical="center"/>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1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 xfId="0" applyFont="1" applyFill="1" applyBorder="1" applyAlignment="1">
      <alignment horizontal="left" vertical="center"/>
    </xf>
    <xf numFmtId="0" fontId="11" fillId="0" borderId="29" xfId="0" applyFont="1" applyFill="1" applyBorder="1" applyAlignment="1">
      <alignment horizontal="right" vertical="center"/>
    </xf>
    <xf numFmtId="0" fontId="6" fillId="0" borderId="29" xfId="0" applyFont="1" applyFill="1" applyBorder="1" applyAlignment="1">
      <alignment horizontal="right" vertical="center"/>
    </xf>
    <xf numFmtId="0" fontId="6" fillId="0" borderId="30" xfId="0" applyFont="1" applyFill="1" applyBorder="1" applyAlignment="1">
      <alignment horizontal="right" vertical="center"/>
    </xf>
    <xf numFmtId="0" fontId="29" fillId="0" borderId="22" xfId="0" applyFont="1" applyFill="1" applyBorder="1" applyAlignment="1">
      <alignment horizontal="center"/>
    </xf>
    <xf numFmtId="0" fontId="29" fillId="0" borderId="23" xfId="0" applyFont="1" applyFill="1" applyBorder="1" applyAlignment="1">
      <alignment horizontal="center"/>
    </xf>
    <xf numFmtId="0" fontId="29" fillId="0" borderId="24" xfId="0" applyFont="1" applyFill="1" applyBorder="1" applyAlignment="1">
      <alignment horizontal="center"/>
    </xf>
    <xf numFmtId="0" fontId="29" fillId="0" borderId="25" xfId="0" applyFont="1" applyFill="1" applyBorder="1" applyAlignment="1">
      <alignment horizontal="center"/>
    </xf>
    <xf numFmtId="0" fontId="29" fillId="0" borderId="0" xfId="0" applyFont="1" applyFill="1" applyBorder="1" applyAlignment="1">
      <alignment horizontal="center"/>
    </xf>
    <xf numFmtId="0" fontId="29" fillId="0" borderId="9" xfId="0" applyFont="1" applyFill="1" applyBorder="1" applyAlignment="1">
      <alignment horizontal="center"/>
    </xf>
    <xf numFmtId="0" fontId="5" fillId="6" borderId="1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6" fillId="6" borderId="34" xfId="0" applyFont="1" applyFill="1" applyBorder="1" applyAlignment="1">
      <alignment horizontal="center" vertical="center" wrapText="1"/>
    </xf>
    <xf numFmtId="0" fontId="36" fillId="6" borderId="21" xfId="0" applyFont="1" applyFill="1" applyBorder="1" applyAlignment="1">
      <alignment horizontal="center" vertical="center" wrapText="1"/>
    </xf>
    <xf numFmtId="0" fontId="36" fillId="6" borderId="5" xfId="0" applyFont="1" applyFill="1" applyBorder="1" applyAlignment="1">
      <alignment horizontal="center" vertical="center" wrapText="1"/>
    </xf>
    <xf numFmtId="0" fontId="21" fillId="0" borderId="23" xfId="0" applyFont="1" applyFill="1" applyBorder="1" applyAlignment="1">
      <alignment horizontal="right"/>
    </xf>
    <xf numFmtId="0" fontId="21" fillId="0" borderId="0" xfId="0" applyFont="1" applyFill="1" applyBorder="1" applyAlignment="1">
      <alignment horizontal="right"/>
    </xf>
    <xf numFmtId="0" fontId="3" fillId="6" borderId="22" xfId="0" applyFont="1" applyFill="1" applyBorder="1" applyAlignment="1" applyProtection="1">
      <alignment horizontal="center" vertical="center" wrapText="1"/>
      <protection locked="0"/>
    </xf>
    <xf numFmtId="0" fontId="3" fillId="6" borderId="23"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6" borderId="19"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xf>
    <xf numFmtId="0" fontId="4"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4" fillId="0" borderId="34"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2" xfId="0" applyFont="1" applyFill="1" applyBorder="1" applyAlignment="1">
      <alignment horizontal="center" vertical="center" wrapText="1"/>
    </xf>
    <xf numFmtId="0" fontId="4" fillId="0" borderId="64"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70" xfId="0" applyFont="1" applyFill="1" applyBorder="1" applyAlignment="1">
      <alignment horizontal="left" vertical="center" wrapText="1"/>
    </xf>
    <xf numFmtId="49" fontId="4" fillId="0" borderId="63" xfId="0" applyNumberFormat="1" applyFont="1" applyFill="1" applyBorder="1" applyAlignment="1">
      <alignment horizontal="center" vertical="center"/>
    </xf>
    <xf numFmtId="0" fontId="39" fillId="0" borderId="66" xfId="0" applyFont="1" applyFill="1" applyBorder="1"/>
    <xf numFmtId="0" fontId="39" fillId="0" borderId="69" xfId="0" applyFont="1" applyFill="1" applyBorder="1"/>
    <xf numFmtId="49" fontId="4" fillId="0" borderId="63" xfId="0" applyNumberFormat="1" applyFont="1" applyFill="1" applyBorder="1" applyAlignment="1">
      <alignment horizontal="center" vertical="center" wrapText="1"/>
    </xf>
    <xf numFmtId="49" fontId="4" fillId="0" borderId="62" xfId="0" applyNumberFormat="1" applyFont="1" applyFill="1" applyBorder="1" applyAlignment="1">
      <alignment horizontal="left" vertical="center" wrapText="1"/>
    </xf>
    <xf numFmtId="0" fontId="39" fillId="0" borderId="65" xfId="0" applyFont="1" applyFill="1" applyBorder="1"/>
    <xf numFmtId="0" fontId="39" fillId="0" borderId="68" xfId="0" applyFont="1" applyFill="1" applyBorder="1"/>
    <xf numFmtId="49" fontId="4" fillId="0" borderId="1" xfId="0" applyNumberFormat="1" applyFont="1" applyFill="1" applyBorder="1" applyAlignment="1">
      <alignment horizontal="justify" vertical="center" wrapText="1"/>
    </xf>
    <xf numFmtId="49" fontId="4" fillId="0" borderId="2" xfId="0" applyNumberFormat="1" applyFont="1" applyFill="1" applyBorder="1" applyAlignment="1">
      <alignment horizontal="justify" vertical="center" wrapText="1"/>
    </xf>
    <xf numFmtId="49" fontId="41" fillId="0" borderId="63" xfId="24" applyNumberFormat="1" applyFill="1" applyBorder="1" applyAlignment="1">
      <alignment horizontal="center" vertical="center" wrapText="1"/>
    </xf>
    <xf numFmtId="0" fontId="40" fillId="0" borderId="63" xfId="0" quotePrefix="1" applyFont="1" applyFill="1" applyBorder="1" applyAlignment="1">
      <alignment horizontal="left" vertical="center" wrapText="1"/>
    </xf>
    <xf numFmtId="0" fontId="40" fillId="0" borderId="63"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4" fillId="0" borderId="42" xfId="16" applyFont="1" applyFill="1" applyBorder="1" applyAlignment="1">
      <alignment horizontal="justify" vertical="center" wrapText="1"/>
    </xf>
    <xf numFmtId="0" fontId="4" fillId="0" borderId="3"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2" fillId="0" borderId="3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74" fontId="2" fillId="0" borderId="53" xfId="23" applyNumberFormat="1" applyFont="1" applyFill="1" applyBorder="1" applyAlignment="1" applyProtection="1">
      <alignment horizontal="center" vertical="center" wrapText="1"/>
      <protection locked="0"/>
    </xf>
    <xf numFmtId="174" fontId="2" fillId="0" borderId="36" xfId="23" applyNumberFormat="1" applyFont="1" applyFill="1" applyBorder="1" applyAlignment="1" applyProtection="1">
      <alignment horizontal="center" vertical="center" wrapText="1"/>
      <protection locked="0"/>
    </xf>
    <xf numFmtId="0" fontId="2" fillId="5" borderId="46" xfId="16" applyFont="1" applyFill="1" applyBorder="1" applyAlignment="1">
      <alignment horizontal="center" vertical="center" wrapText="1"/>
    </xf>
    <xf numFmtId="0" fontId="2" fillId="5" borderId="47" xfId="16" applyFont="1" applyFill="1" applyBorder="1" applyAlignment="1">
      <alignment horizontal="center" vertical="center" wrapText="1"/>
    </xf>
    <xf numFmtId="0" fontId="2" fillId="5" borderId="48" xfId="16" applyFont="1" applyFill="1" applyBorder="1" applyAlignment="1">
      <alignment horizontal="center" vertical="center" wrapText="1"/>
    </xf>
    <xf numFmtId="10" fontId="2" fillId="0" borderId="21" xfId="0" applyNumberFormat="1" applyFont="1" applyFill="1" applyBorder="1" applyAlignment="1" applyProtection="1">
      <alignment horizontal="center" vertical="center" wrapText="1"/>
      <protection locked="0"/>
    </xf>
    <xf numFmtId="10" fontId="2" fillId="0" borderId="50" xfId="0" applyNumberFormat="1" applyFont="1" applyFill="1" applyBorder="1" applyAlignment="1" applyProtection="1">
      <alignment horizontal="center" vertical="center" wrapText="1"/>
      <protection locked="0"/>
    </xf>
    <xf numFmtId="10" fontId="2" fillId="0" borderId="2" xfId="0" applyNumberFormat="1" applyFont="1" applyFill="1" applyBorder="1" applyAlignment="1" applyProtection="1">
      <alignment horizontal="center" vertical="center" wrapText="1"/>
      <protection locked="0"/>
    </xf>
    <xf numFmtId="10" fontId="2" fillId="0" borderId="35" xfId="0" applyNumberFormat="1" applyFont="1" applyFill="1" applyBorder="1" applyAlignment="1" applyProtection="1">
      <alignment horizontal="center" vertical="center" wrapText="1"/>
      <protection locked="0"/>
    </xf>
    <xf numFmtId="0" fontId="4" fillId="0" borderId="2" xfId="16" applyFont="1" applyFill="1" applyBorder="1" applyAlignment="1">
      <alignment horizontal="center" vertical="center" wrapText="1"/>
    </xf>
    <xf numFmtId="0" fontId="4" fillId="0" borderId="35" xfId="16" applyFont="1" applyFill="1" applyBorder="1" applyAlignment="1">
      <alignment horizontal="center" vertical="center" wrapText="1"/>
    </xf>
    <xf numFmtId="0" fontId="4" fillId="0" borderId="14" xfId="16" applyFont="1" applyFill="1" applyBorder="1" applyAlignment="1">
      <alignment horizontal="center" vertical="center" wrapText="1"/>
    </xf>
    <xf numFmtId="0" fontId="4" fillId="0" borderId="15" xfId="16" applyFont="1" applyFill="1" applyBorder="1" applyAlignment="1">
      <alignment horizontal="center" vertical="center" wrapText="1"/>
    </xf>
    <xf numFmtId="0" fontId="30"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4" fillId="0" borderId="21" xfId="16" applyFont="1" applyFill="1" applyBorder="1" applyAlignment="1">
      <alignment horizontal="center" vertical="center" wrapText="1"/>
    </xf>
    <xf numFmtId="0" fontId="4" fillId="0" borderId="5" xfId="16"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7" xfId="16" applyBorder="1"/>
    <xf numFmtId="0" fontId="4" fillId="0" borderId="3" xfId="16" applyBorder="1"/>
    <xf numFmtId="0" fontId="4" fillId="0" borderId="18" xfId="16" applyBorder="1"/>
    <xf numFmtId="0" fontId="4" fillId="0" borderId="1" xfId="16" applyBorder="1"/>
    <xf numFmtId="0" fontId="4" fillId="0" borderId="19" xfId="16" applyBorder="1"/>
    <xf numFmtId="0" fontId="4" fillId="0" borderId="4" xfId="16" applyBorder="1"/>
    <xf numFmtId="0" fontId="2" fillId="5" borderId="10" xfId="16" applyFont="1" applyFill="1" applyBorder="1" applyAlignment="1">
      <alignment horizontal="center" vertical="center" wrapText="1"/>
    </xf>
    <xf numFmtId="0" fontId="2" fillId="5" borderId="56" xfId="16" applyFont="1" applyFill="1" applyBorder="1" applyAlignment="1">
      <alignment horizontal="center" vertical="center" wrapText="1"/>
    </xf>
    <xf numFmtId="0" fontId="2" fillId="5" borderId="34" xfId="16" applyFont="1" applyFill="1" applyBorder="1" applyAlignment="1">
      <alignment horizontal="center" vertical="center" wrapText="1"/>
    </xf>
    <xf numFmtId="0" fontId="2" fillId="5" borderId="21" xfId="16" applyFont="1" applyFill="1" applyBorder="1" applyAlignment="1">
      <alignment horizontal="center" vertical="center" wrapText="1"/>
    </xf>
    <xf numFmtId="0" fontId="17" fillId="5" borderId="16" xfId="16" applyFont="1" applyFill="1" applyBorder="1" applyAlignment="1">
      <alignment horizontal="center" vertical="center" wrapText="1"/>
    </xf>
    <xf numFmtId="0" fontId="17" fillId="5" borderId="37"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2" fillId="0" borderId="21" xfId="0" applyFont="1" applyBorder="1" applyAlignment="1" applyProtection="1">
      <alignment horizontal="center" vertical="center" wrapText="1"/>
      <protection locked="0"/>
    </xf>
    <xf numFmtId="174" fontId="2" fillId="0" borderId="8" xfId="23"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4" fillId="0" borderId="20" xfId="16" applyFont="1" applyFill="1" applyBorder="1" applyAlignment="1">
      <alignment horizontal="center" vertical="center" wrapText="1"/>
    </xf>
    <xf numFmtId="0" fontId="4" fillId="0" borderId="2" xfId="0" applyFont="1" applyBorder="1" applyAlignment="1">
      <alignment horizontal="center" vertical="center" wrapText="1"/>
    </xf>
    <xf numFmtId="10" fontId="2" fillId="0" borderId="34"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174" fontId="2" fillId="0" borderId="57" xfId="23" applyNumberFormat="1" applyFont="1" applyFill="1" applyBorder="1" applyAlignment="1" applyProtection="1">
      <alignment horizontal="center" vertical="center" wrapText="1"/>
      <protection locked="0"/>
    </xf>
    <xf numFmtId="174" fontId="2" fillId="0" borderId="44" xfId="23" applyNumberFormat="1" applyFont="1" applyFill="1" applyBorder="1" applyAlignment="1" applyProtection="1">
      <alignment horizontal="center" vertical="center" wrapText="1"/>
      <protection locked="0"/>
    </xf>
    <xf numFmtId="0" fontId="4" fillId="0" borderId="4" xfId="16" applyFont="1" applyFill="1" applyBorder="1" applyAlignment="1">
      <alignment horizontal="center" vertical="center" wrapText="1"/>
    </xf>
    <xf numFmtId="0" fontId="2" fillId="0" borderId="35" xfId="0" applyFont="1" applyBorder="1" applyAlignment="1" applyProtection="1">
      <alignment horizontal="center" vertical="center" wrapText="1"/>
      <protection locked="0"/>
    </xf>
    <xf numFmtId="0" fontId="4" fillId="4" borderId="42" xfId="16" applyFont="1" applyFill="1" applyBorder="1" applyAlignment="1">
      <alignment horizontal="justify" vertical="center" wrapText="1"/>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4" fillId="0" borderId="41" xfId="16" applyFont="1" applyFill="1" applyBorder="1" applyAlignment="1">
      <alignment horizontal="left" vertical="center" wrapText="1"/>
    </xf>
    <xf numFmtId="0" fontId="4" fillId="0" borderId="42" xfId="16" applyFont="1" applyFill="1" applyBorder="1" applyAlignment="1">
      <alignment horizontal="left"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3" fontId="32" fillId="0" borderId="34" xfId="0" applyNumberFormat="1" applyFont="1" applyFill="1" applyBorder="1" applyAlignment="1">
      <alignment horizontal="center" vertical="center" wrapText="1"/>
    </xf>
    <xf numFmtId="3" fontId="32" fillId="0" borderId="21" xfId="0" applyNumberFormat="1" applyFont="1" applyFill="1" applyBorder="1" applyAlignment="1">
      <alignment horizontal="center" vertical="center" wrapText="1"/>
    </xf>
    <xf numFmtId="3" fontId="32" fillId="0" borderId="35"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35" fillId="0" borderId="37"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45" xfId="0"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0" fillId="0" borderId="55" xfId="0" applyBorder="1" applyAlignment="1">
      <alignment horizontal="center" vertical="center"/>
    </xf>
    <xf numFmtId="0" fontId="0" fillId="0" borderId="33" xfId="0" applyBorder="1" applyAlignment="1">
      <alignment horizontal="center" vertical="center"/>
    </xf>
    <xf numFmtId="0" fontId="0" fillId="0" borderId="49" xfId="0"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Border="1" applyAlignment="1">
      <alignment horizontal="center" vertical="center"/>
    </xf>
    <xf numFmtId="173" fontId="4" fillId="0" borderId="34" xfId="5" applyNumberFormat="1" applyFont="1" applyBorder="1" applyAlignment="1">
      <alignment horizontal="center" vertical="center"/>
    </xf>
    <xf numFmtId="173" fontId="4" fillId="0" borderId="21" xfId="5" applyNumberFormat="1" applyFont="1" applyBorder="1" applyAlignment="1">
      <alignment horizontal="center" vertical="center"/>
    </xf>
    <xf numFmtId="173" fontId="4" fillId="0" borderId="35" xfId="5" applyNumberFormat="1" applyFont="1" applyBorder="1" applyAlignment="1">
      <alignment horizontal="center" vertical="center"/>
    </xf>
    <xf numFmtId="173" fontId="0" fillId="0" borderId="43"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6" borderId="1"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0" fillId="0" borderId="21" xfId="0" applyBorder="1" applyAlignment="1">
      <alignment horizontal="center"/>
    </xf>
    <xf numFmtId="0" fontId="0" fillId="0" borderId="35" xfId="0" applyBorder="1" applyAlignment="1">
      <alignment horizontal="center"/>
    </xf>
    <xf numFmtId="0" fontId="4" fillId="0" borderId="22" xfId="19" applyBorder="1" applyAlignment="1">
      <alignment horizontal="center"/>
    </xf>
    <xf numFmtId="0" fontId="4" fillId="0" borderId="23" xfId="19" applyBorder="1" applyAlignment="1">
      <alignment horizontal="center"/>
    </xf>
    <xf numFmtId="0" fontId="4" fillId="0" borderId="25" xfId="19" applyBorder="1" applyAlignment="1">
      <alignment horizontal="center"/>
    </xf>
    <xf numFmtId="0" fontId="4" fillId="0" borderId="0" xfId="19" applyBorder="1" applyAlignment="1">
      <alignment horizontal="center"/>
    </xf>
    <xf numFmtId="0" fontId="4" fillId="0" borderId="27" xfId="19" applyBorder="1" applyAlignment="1">
      <alignment horizontal="center"/>
    </xf>
    <xf numFmtId="0" fontId="4" fillId="0" borderId="28" xfId="19" applyBorder="1" applyAlignment="1">
      <alignment horizontal="center"/>
    </xf>
    <xf numFmtId="0" fontId="26" fillId="6" borderId="17" xfId="19" applyFont="1" applyFill="1" applyBorder="1" applyAlignment="1">
      <alignment horizontal="center" vertical="center" wrapText="1"/>
    </xf>
    <xf numFmtId="0" fontId="26" fillId="6" borderId="3" xfId="19" applyFont="1" applyFill="1" applyBorder="1" applyAlignment="1">
      <alignment horizontal="center" vertical="center" wrapText="1"/>
    </xf>
    <xf numFmtId="0" fontId="26" fillId="6" borderId="10" xfId="19" applyFont="1" applyFill="1" applyBorder="1" applyAlignment="1">
      <alignment horizontal="center" vertical="center" wrapText="1"/>
    </xf>
    <xf numFmtId="0" fontId="26" fillId="6" borderId="18" xfId="19" applyFont="1" applyFill="1" applyBorder="1" applyAlignment="1">
      <alignment horizontal="center" vertical="center" wrapText="1"/>
    </xf>
    <xf numFmtId="0" fontId="26" fillId="6" borderId="1" xfId="19" applyFont="1" applyFill="1" applyBorder="1" applyAlignment="1">
      <alignment horizontal="center" vertical="center" wrapText="1"/>
    </xf>
    <xf numFmtId="0" fontId="26" fillId="6" borderId="11" xfId="19" applyFont="1" applyFill="1" applyBorder="1" applyAlignment="1">
      <alignment horizontal="center" vertical="center" wrapText="1"/>
    </xf>
    <xf numFmtId="0" fontId="27" fillId="6" borderId="1" xfId="19" applyFont="1" applyFill="1" applyBorder="1" applyAlignment="1">
      <alignment horizontal="center" vertical="center" wrapText="1"/>
    </xf>
    <xf numFmtId="0" fontId="27" fillId="6" borderId="11" xfId="19" applyFont="1" applyFill="1" applyBorder="1" applyAlignment="1">
      <alignment horizontal="center" vertical="center" wrapText="1"/>
    </xf>
    <xf numFmtId="0" fontId="17" fillId="6" borderId="32" xfId="19" applyFont="1" applyFill="1" applyBorder="1" applyAlignment="1">
      <alignment horizontal="center" vertical="center" wrapText="1"/>
    </xf>
    <xf numFmtId="0" fontId="17" fillId="6" borderId="33" xfId="19" applyFont="1" applyFill="1" applyBorder="1" applyAlignment="1">
      <alignment horizontal="center" vertical="center" wrapText="1"/>
    </xf>
    <xf numFmtId="0" fontId="2" fillId="6" borderId="32" xfId="19" applyFont="1" applyFill="1" applyBorder="1" applyAlignment="1">
      <alignment horizontal="center" vertical="center" wrapText="1"/>
    </xf>
    <xf numFmtId="0" fontId="2" fillId="6" borderId="33" xfId="19" applyFont="1" applyFill="1" applyBorder="1" applyAlignment="1">
      <alignment horizontal="center" vertical="center" wrapText="1"/>
    </xf>
    <xf numFmtId="0" fontId="2" fillId="6" borderId="22" xfId="19" applyFont="1" applyFill="1" applyBorder="1" applyAlignment="1">
      <alignment horizontal="center" vertical="center" wrapText="1"/>
    </xf>
    <xf numFmtId="0" fontId="2" fillId="6" borderId="25" xfId="19" applyFont="1" applyFill="1" applyBorder="1" applyAlignment="1">
      <alignment horizontal="center" vertical="center" wrapText="1"/>
    </xf>
    <xf numFmtId="0" fontId="22" fillId="5" borderId="53"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5" fillId="5" borderId="53"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4" fillId="4" borderId="42" xfId="16" quotePrefix="1" applyFont="1" applyFill="1" applyBorder="1" applyAlignment="1">
      <alignment horizontal="justify" vertical="center" wrapText="1"/>
    </xf>
    <xf numFmtId="0" fontId="4" fillId="4" borderId="58" xfId="16" applyFont="1" applyFill="1" applyBorder="1" applyAlignment="1">
      <alignment horizontal="justify" vertical="center" wrapText="1"/>
    </xf>
    <xf numFmtId="0" fontId="0" fillId="10" borderId="31" xfId="0" applyFill="1" applyBorder="1" applyAlignment="1">
      <alignment horizontal="center"/>
    </xf>
    <xf numFmtId="0" fontId="0" fillId="10" borderId="28" xfId="0" applyFill="1" applyBorder="1" applyAlignment="1">
      <alignment horizontal="center"/>
    </xf>
    <xf numFmtId="0" fontId="0" fillId="10" borderId="36" xfId="0" applyFill="1" applyBorder="1" applyAlignment="1">
      <alignment horizontal="center"/>
    </xf>
    <xf numFmtId="3" fontId="5" fillId="10" borderId="4" xfId="0" applyNumberFormat="1" applyFont="1" applyFill="1" applyBorder="1" applyAlignment="1">
      <alignment horizontal="center" vertical="center"/>
    </xf>
    <xf numFmtId="0" fontId="4" fillId="10" borderId="4" xfId="0" applyFont="1" applyFill="1" applyBorder="1" applyAlignment="1">
      <alignment horizontal="center" wrapText="1"/>
    </xf>
    <xf numFmtId="0" fontId="2" fillId="10" borderId="31" xfId="0" applyFont="1" applyFill="1" applyBorder="1" applyAlignment="1">
      <alignment horizontal="center" vertical="center" wrapText="1"/>
    </xf>
    <xf numFmtId="0" fontId="2" fillId="10" borderId="28"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0" fillId="10" borderId="24" xfId="0" applyFill="1" applyBorder="1" applyAlignment="1">
      <alignment horizontal="center"/>
    </xf>
    <xf numFmtId="0" fontId="0" fillId="10" borderId="23" xfId="0" applyFill="1" applyBorder="1" applyAlignment="1">
      <alignment horizontal="center"/>
    </xf>
    <xf numFmtId="0" fontId="0" fillId="10" borderId="57" xfId="0" applyFill="1" applyBorder="1" applyAlignment="1">
      <alignment horizontal="center"/>
    </xf>
    <xf numFmtId="3" fontId="5" fillId="10" borderId="3" xfId="0" applyNumberFormat="1" applyFont="1" applyFill="1" applyBorder="1" applyAlignment="1">
      <alignment horizontal="center" vertical="center"/>
    </xf>
    <xf numFmtId="0" fontId="35" fillId="10" borderId="3"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25" xfId="0" applyFont="1" applyFill="1" applyBorder="1" applyAlignment="1">
      <alignment horizontal="center" vertical="center" wrapText="1"/>
    </xf>
    <xf numFmtId="3" fontId="29"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9" fontId="8" fillId="0" borderId="5" xfId="23" applyFont="1" applyFill="1" applyBorder="1" applyAlignment="1">
      <alignment horizontal="center" vertical="center" wrapText="1"/>
    </xf>
    <xf numFmtId="10" fontId="8" fillId="0" borderId="5" xfId="23" applyNumberFormat="1" applyFont="1" applyFill="1" applyBorder="1" applyAlignment="1">
      <alignment horizontal="center" vertical="center" wrapText="1"/>
    </xf>
    <xf numFmtId="9" fontId="29" fillId="0" borderId="5" xfId="23" applyFont="1" applyFill="1" applyBorder="1" applyAlignment="1">
      <alignment horizontal="center" vertical="center"/>
    </xf>
    <xf numFmtId="9" fontId="29" fillId="0" borderId="5" xfId="23" applyFont="1" applyBorder="1" applyAlignment="1">
      <alignment horizontal="center" vertical="center"/>
    </xf>
    <xf numFmtId="9" fontId="8" fillId="0" borderId="44" xfId="25" applyFont="1" applyFill="1" applyBorder="1" applyAlignment="1">
      <alignment horizontal="center" vertical="center" wrapText="1"/>
    </xf>
    <xf numFmtId="0" fontId="35" fillId="0" borderId="71" xfId="0" applyFont="1" applyFill="1" applyBorder="1" applyAlignment="1">
      <alignment horizontal="center" vertical="center" wrapText="1"/>
    </xf>
    <xf numFmtId="0" fontId="0" fillId="0" borderId="60" xfId="0" applyBorder="1" applyAlignment="1">
      <alignment horizontal="center" vertical="center" wrapText="1"/>
    </xf>
    <xf numFmtId="3" fontId="8" fillId="0" borderId="35" xfId="0" applyNumberFormat="1" applyFont="1" applyFill="1" applyBorder="1" applyAlignment="1">
      <alignment horizontal="center" vertical="center" wrapText="1"/>
    </xf>
    <xf numFmtId="3" fontId="5" fillId="0" borderId="35" xfId="0" applyNumberFormat="1" applyFont="1" applyBorder="1" applyAlignment="1">
      <alignment horizontal="center" vertical="center" wrapText="1"/>
    </xf>
    <xf numFmtId="3" fontId="8" fillId="0" borderId="36" xfId="0" applyNumberFormat="1" applyFont="1" applyFill="1" applyBorder="1" applyAlignment="1">
      <alignment horizontal="center" vertical="center" wrapText="1"/>
    </xf>
    <xf numFmtId="172" fontId="8" fillId="0" borderId="4" xfId="5" applyNumberFormat="1" applyFont="1" applyFill="1" applyBorder="1" applyAlignment="1">
      <alignment horizontal="center" vertical="center" wrapText="1"/>
    </xf>
    <xf numFmtId="172" fontId="8" fillId="0" borderId="44" xfId="5" applyNumberFormat="1" applyFont="1" applyFill="1" applyBorder="1" applyAlignment="1">
      <alignment horizontal="center" vertical="center" wrapText="1"/>
    </xf>
    <xf numFmtId="0" fontId="0" fillId="0" borderId="72" xfId="0" applyBorder="1" applyAlignment="1">
      <alignment horizontal="center" vertical="center" wrapText="1"/>
    </xf>
    <xf numFmtId="3" fontId="8" fillId="0" borderId="34" xfId="0" applyNumberFormat="1" applyFont="1" applyFill="1" applyBorder="1" applyAlignment="1">
      <alignment horizontal="center" vertical="center" wrapText="1"/>
    </xf>
    <xf numFmtId="3" fontId="5" fillId="0" borderId="34" xfId="0" applyNumberFormat="1" applyFont="1" applyBorder="1" applyAlignment="1">
      <alignment horizontal="center" vertical="center" wrapText="1"/>
    </xf>
    <xf numFmtId="9" fontId="8" fillId="0" borderId="16" xfId="25" applyFont="1" applyFill="1" applyBorder="1" applyAlignment="1">
      <alignment horizontal="center" vertical="center" wrapText="1"/>
    </xf>
    <xf numFmtId="0" fontId="0" fillId="0" borderId="56" xfId="0" applyBorder="1" applyAlignment="1">
      <alignment horizontal="center" vertical="center" wrapText="1"/>
    </xf>
    <xf numFmtId="3" fontId="8" fillId="0" borderId="2" xfId="0" applyNumberFormat="1" applyFont="1" applyFill="1" applyBorder="1" applyAlignment="1">
      <alignment horizontal="center" vertical="center" wrapText="1"/>
    </xf>
    <xf numFmtId="3" fontId="5" fillId="0" borderId="2" xfId="0" applyNumberFormat="1" applyFont="1" applyBorder="1" applyAlignment="1">
      <alignment horizontal="center" vertical="center" wrapText="1"/>
    </xf>
    <xf numFmtId="3" fontId="8" fillId="0" borderId="53" xfId="0" applyNumberFormat="1" applyFont="1" applyFill="1" applyBorder="1" applyAlignment="1">
      <alignment horizontal="center" vertical="center" wrapText="1"/>
    </xf>
    <xf numFmtId="172" fontId="8" fillId="0" borderId="2" xfId="5" applyNumberFormat="1" applyFont="1" applyFill="1" applyBorder="1" applyAlignment="1">
      <alignment horizontal="center" vertical="center" wrapText="1"/>
    </xf>
    <xf numFmtId="168" fontId="35" fillId="0" borderId="2" xfId="0" applyNumberFormat="1" applyFont="1" applyFill="1" applyBorder="1" applyAlignment="1">
      <alignment horizontal="center" vertical="center" wrapText="1"/>
    </xf>
    <xf numFmtId="0" fontId="35" fillId="0" borderId="73" xfId="0" applyFont="1" applyFill="1" applyBorder="1" applyAlignment="1">
      <alignment horizontal="center" vertical="center" wrapText="1"/>
    </xf>
    <xf numFmtId="10" fontId="8" fillId="0" borderId="3" xfId="25" applyNumberFormat="1" applyFont="1" applyFill="1" applyBorder="1" applyAlignment="1">
      <alignment horizontal="center" vertical="center" wrapText="1"/>
    </xf>
    <xf numFmtId="10" fontId="8" fillId="0" borderId="5" xfId="25" applyNumberFormat="1" applyFont="1" applyFill="1" applyBorder="1" applyAlignment="1">
      <alignment horizontal="center" vertical="center" wrapText="1"/>
    </xf>
    <xf numFmtId="0" fontId="2" fillId="6" borderId="27" xfId="19" applyFont="1" applyFill="1" applyBorder="1" applyAlignment="1">
      <alignment horizontal="center" vertical="center" wrapText="1"/>
    </xf>
  </cellXfs>
  <cellStyles count="26">
    <cellStyle name="Coma 2" xfId="1"/>
    <cellStyle name="Coma 2 2" xfId="2"/>
    <cellStyle name="Hipervínculo" xfId="24" builtinId="8"/>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5"/>
    <cellStyle name="Porcentual 2" xfId="22"/>
    <cellStyle name="Porcentual 2 2" xfId="23"/>
  </cellStyles>
  <dxfs count="0"/>
  <tableStyles count="0" defaultTableStyle="TableStyleMedium9" defaultPivotStyle="PivotStyleLight16"/>
  <colors>
    <mruColors>
      <color rgb="FF7BB800"/>
      <color rgb="FF669900"/>
      <color rgb="FF9CD35F"/>
      <color rgb="FF76B53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876300</xdr:colOff>
      <xdr:row>2</xdr:row>
      <xdr:rowOff>133350</xdr:rowOff>
    </xdr:from>
    <xdr:to>
      <xdr:col>4</xdr:col>
      <xdr:colOff>0</xdr:colOff>
      <xdr:row>4</xdr:row>
      <xdr:rowOff>66675</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466850" y="895350"/>
          <a:ext cx="2914650" cy="94297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476250</xdr:colOff>
      <xdr:row>0</xdr:row>
      <xdr:rowOff>180975</xdr:rowOff>
    </xdr:from>
    <xdr:to>
      <xdr:col>2</xdr:col>
      <xdr:colOff>1873250</xdr:colOff>
      <xdr:row>3</xdr:row>
      <xdr:rowOff>213916</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270125" y="180975"/>
          <a:ext cx="1397000" cy="1366441"/>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487136</xdr:colOff>
      <xdr:row>0</xdr:row>
      <xdr:rowOff>336097</xdr:rowOff>
    </xdr:from>
    <xdr:to>
      <xdr:col>1</xdr:col>
      <xdr:colOff>1089685</xdr:colOff>
      <xdr:row>3</xdr:row>
      <xdr:rowOff>40822</xdr:rowOff>
    </xdr:to>
    <xdr:pic>
      <xdr:nvPicPr>
        <xdr:cNvPr id="10971"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87136" y="336097"/>
          <a:ext cx="1595870" cy="861332"/>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163285</xdr:colOff>
      <xdr:row>0</xdr:row>
      <xdr:rowOff>6352</xdr:rowOff>
    </xdr:from>
    <xdr:to>
      <xdr:col>2</xdr:col>
      <xdr:colOff>1469571</xdr:colOff>
      <xdr:row>3</xdr:row>
      <xdr:rowOff>65316</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687285" y="6352"/>
          <a:ext cx="601436" cy="630464"/>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1.SDA/AppData/Local/Temp/10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GELI~1.SDA/AppData/Local/Temp/Territorializaci&#243;n1030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ON"/>
    </sheetNames>
    <sheetDataSet>
      <sheetData sheetId="0"/>
      <sheetData sheetId="1">
        <row r="9">
          <cell r="H9">
            <v>0.3</v>
          </cell>
          <cell r="I9">
            <v>0.04</v>
          </cell>
          <cell r="AH9">
            <v>1.46E-2</v>
          </cell>
        </row>
        <row r="10">
          <cell r="H10">
            <v>6093657121</v>
          </cell>
          <cell r="I10">
            <v>1215000000</v>
          </cell>
          <cell r="AH10">
            <v>291970291</v>
          </cell>
        </row>
        <row r="15">
          <cell r="H15">
            <v>0.5</v>
          </cell>
          <cell r="I15">
            <v>0.09</v>
          </cell>
          <cell r="AH15">
            <v>1.67E-2</v>
          </cell>
        </row>
        <row r="16">
          <cell r="H16">
            <v>5348481573</v>
          </cell>
          <cell r="I16">
            <v>1499125475</v>
          </cell>
          <cell r="AH16">
            <v>110444995</v>
          </cell>
        </row>
        <row r="21">
          <cell r="H21">
            <v>1.0000000000000002</v>
          </cell>
          <cell r="I21">
            <v>0</v>
          </cell>
          <cell r="M21">
            <v>0</v>
          </cell>
        </row>
        <row r="22">
          <cell r="H22">
            <v>758275884</v>
          </cell>
          <cell r="I22">
            <v>0</v>
          </cell>
          <cell r="M22">
            <v>0</v>
          </cell>
        </row>
        <row r="27">
          <cell r="H27">
            <v>0.3</v>
          </cell>
          <cell r="I27">
            <v>0.02</v>
          </cell>
          <cell r="AH27">
            <v>2E-3</v>
          </cell>
        </row>
        <row r="28">
          <cell r="H28">
            <v>7954676097</v>
          </cell>
          <cell r="I28">
            <v>650000000</v>
          </cell>
          <cell r="AH28">
            <v>70836293</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bientebogota.gov.co/web/sda/transparencia-y-acceso-a-informacion-public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mbientebogota.gov.co/web/sda/transparencia-y-acceso-a-informacion-publica"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
  <sheetViews>
    <sheetView tabSelected="1" view="pageBreakPreview" zoomScale="60" zoomScaleNormal="50" workbookViewId="0">
      <selection activeCell="D14" sqref="D14"/>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8" width="12.85546875" style="1" customWidth="1"/>
    <col min="9" max="9" width="13.5703125" style="16" bestFit="1" customWidth="1"/>
    <col min="10" max="10" width="12.7109375" style="25" customWidth="1"/>
    <col min="11" max="11" width="12.7109375" style="16" customWidth="1"/>
    <col min="12" max="12" width="19" style="26" customWidth="1"/>
    <col min="13" max="13" width="12.7109375" style="25" customWidth="1"/>
    <col min="14" max="14" width="14.28515625" style="25" customWidth="1"/>
    <col min="15" max="16" width="12.7109375" style="25" customWidth="1"/>
    <col min="17" max="17" width="12.7109375" style="26" customWidth="1"/>
    <col min="18" max="18" width="11.7109375" style="25" customWidth="1"/>
    <col min="19" max="21" width="12.7109375" style="25" customWidth="1"/>
    <col min="22" max="22" width="12.7109375" style="26" customWidth="1"/>
    <col min="23" max="23" width="11.85546875" style="25" customWidth="1"/>
    <col min="24" max="26" width="13" style="25" customWidth="1"/>
    <col min="27" max="28" width="13" style="26" customWidth="1"/>
    <col min="29" max="32" width="12.7109375" style="26"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86.5703125" style="1" customWidth="1"/>
    <col min="40" max="40" width="25.28515625" style="1" customWidth="1"/>
    <col min="41" max="41" width="21.42578125" style="1" customWidth="1"/>
    <col min="42" max="42" width="52.28515625" style="1" customWidth="1"/>
    <col min="43" max="43" width="30" style="1" customWidth="1"/>
    <col min="44" max="16384" width="11.42578125" style="1"/>
  </cols>
  <sheetData>
    <row r="1" spans="1:43" ht="21" customHeight="1" thickBot="1" x14ac:dyDescent="0.3">
      <c r="A1" s="4"/>
      <c r="B1" s="4"/>
      <c r="C1" s="4"/>
      <c r="D1" s="4"/>
      <c r="E1" s="4"/>
      <c r="F1" s="4"/>
      <c r="G1" s="4"/>
      <c r="H1" s="4"/>
      <c r="I1" s="15"/>
      <c r="J1" s="15"/>
      <c r="K1" s="15"/>
      <c r="L1" s="15"/>
      <c r="M1" s="15"/>
      <c r="N1" s="15"/>
      <c r="O1" s="15"/>
      <c r="P1" s="15"/>
      <c r="Q1" s="15"/>
      <c r="R1" s="15"/>
      <c r="S1" s="15"/>
      <c r="T1" s="15"/>
      <c r="U1" s="15"/>
      <c r="V1" s="15"/>
      <c r="W1" s="15"/>
      <c r="X1" s="15"/>
      <c r="Y1" s="15"/>
      <c r="Z1" s="15"/>
      <c r="AA1" s="15"/>
      <c r="AB1" s="15"/>
      <c r="AC1" s="15"/>
      <c r="AD1" s="15"/>
      <c r="AE1" s="15"/>
      <c r="AF1" s="15"/>
      <c r="AG1" s="4"/>
      <c r="AH1" s="4"/>
      <c r="AI1" s="4"/>
      <c r="AJ1" s="4"/>
      <c r="AK1" s="4"/>
      <c r="AL1" s="4"/>
      <c r="AM1" s="4"/>
      <c r="AN1" s="4"/>
      <c r="AO1" s="4"/>
      <c r="AP1" s="4"/>
      <c r="AQ1" s="4"/>
    </row>
    <row r="2" spans="1:43" ht="38.25" customHeight="1" x14ac:dyDescent="0.25">
      <c r="A2" s="251"/>
      <c r="B2" s="252"/>
      <c r="C2" s="252"/>
      <c r="D2" s="252"/>
      <c r="E2" s="252"/>
      <c r="F2" s="253"/>
      <c r="G2" s="258" t="s">
        <v>0</v>
      </c>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row>
    <row r="3" spans="1:43" ht="28.5" customHeight="1" x14ac:dyDescent="0.25">
      <c r="A3" s="254"/>
      <c r="B3" s="255"/>
      <c r="C3" s="255"/>
      <c r="D3" s="255"/>
      <c r="E3" s="255"/>
      <c r="F3" s="256"/>
      <c r="G3" s="258" t="s">
        <v>121</v>
      </c>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row>
    <row r="4" spans="1:43" ht="51.6" customHeight="1" x14ac:dyDescent="0.25">
      <c r="A4" s="254"/>
      <c r="B4" s="255"/>
      <c r="C4" s="255"/>
      <c r="D4" s="255"/>
      <c r="E4" s="255"/>
      <c r="F4" s="256"/>
      <c r="G4" s="258" t="s">
        <v>1</v>
      </c>
      <c r="H4" s="258"/>
      <c r="I4" s="258" t="s">
        <v>130</v>
      </c>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row>
    <row r="5" spans="1:43" ht="59.45" customHeight="1" x14ac:dyDescent="0.25">
      <c r="A5" s="254"/>
      <c r="B5" s="255"/>
      <c r="C5" s="255"/>
      <c r="D5" s="255"/>
      <c r="E5" s="255"/>
      <c r="F5" s="256"/>
      <c r="G5" s="258" t="s">
        <v>3</v>
      </c>
      <c r="H5" s="258"/>
      <c r="I5" s="258" t="s">
        <v>120</v>
      </c>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row>
    <row r="6" spans="1:43" ht="15.75" x14ac:dyDescent="0.25">
      <c r="A6" s="35"/>
      <c r="B6" s="36"/>
      <c r="C6" s="36"/>
      <c r="D6" s="36"/>
      <c r="E6" s="36"/>
      <c r="F6" s="36"/>
      <c r="G6" s="36"/>
      <c r="H6" s="36"/>
      <c r="I6" s="37"/>
      <c r="J6" s="37"/>
      <c r="K6" s="37"/>
      <c r="L6" s="37"/>
      <c r="M6" s="37"/>
      <c r="N6" s="37"/>
      <c r="O6" s="37"/>
      <c r="P6" s="37"/>
      <c r="Q6" s="37"/>
      <c r="R6" s="37"/>
      <c r="S6" s="37"/>
      <c r="T6" s="37"/>
      <c r="U6" s="37"/>
      <c r="V6" s="37"/>
      <c r="W6" s="37"/>
      <c r="X6" s="37"/>
      <c r="Y6" s="37"/>
      <c r="Z6" s="37"/>
      <c r="AA6" s="37"/>
      <c r="AB6" s="37"/>
      <c r="AC6" s="37"/>
      <c r="AD6" s="37"/>
      <c r="AE6" s="37"/>
      <c r="AF6" s="37"/>
      <c r="AG6" s="36"/>
      <c r="AH6" s="36"/>
      <c r="AI6" s="36"/>
      <c r="AJ6" s="36"/>
      <c r="AK6" s="36"/>
      <c r="AL6" s="36"/>
      <c r="AM6" s="36"/>
      <c r="AN6" s="36"/>
      <c r="AO6" s="36"/>
      <c r="AP6" s="36"/>
      <c r="AQ6" s="38"/>
    </row>
    <row r="7" spans="1:43" ht="30" customHeight="1" x14ac:dyDescent="0.25">
      <c r="A7" s="259" t="s">
        <v>4</v>
      </c>
      <c r="B7" s="258"/>
      <c r="C7" s="258"/>
      <c r="D7" s="258"/>
      <c r="E7" s="258"/>
      <c r="F7" s="258"/>
      <c r="G7" s="258"/>
      <c r="H7" s="258"/>
      <c r="I7" s="258"/>
      <c r="J7" s="258"/>
      <c r="K7" s="258"/>
      <c r="L7" s="258"/>
      <c r="M7" s="258"/>
      <c r="N7" s="258"/>
      <c r="O7" s="258"/>
      <c r="P7" s="262" t="s">
        <v>134</v>
      </c>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row>
    <row r="8" spans="1:43" ht="36" customHeight="1" thickBot="1" x14ac:dyDescent="0.3">
      <c r="A8" s="260" t="s">
        <v>2</v>
      </c>
      <c r="B8" s="261"/>
      <c r="C8" s="261" t="s">
        <v>2</v>
      </c>
      <c r="D8" s="261"/>
      <c r="E8" s="261"/>
      <c r="F8" s="261"/>
      <c r="G8" s="261"/>
      <c r="H8" s="261"/>
      <c r="I8" s="261"/>
      <c r="J8" s="261"/>
      <c r="K8" s="261"/>
      <c r="L8" s="261"/>
      <c r="M8" s="261"/>
      <c r="N8" s="261"/>
      <c r="O8" s="261"/>
      <c r="P8" s="262" t="s">
        <v>135</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row>
    <row r="9" spans="1:43" ht="36" customHeight="1" thickBot="1" x14ac:dyDescent="0.3">
      <c r="A9" s="32"/>
      <c r="B9" s="33"/>
      <c r="C9" s="33"/>
      <c r="D9" s="33"/>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6"/>
      <c r="AH9" s="36"/>
      <c r="AI9" s="36"/>
      <c r="AJ9" s="36"/>
      <c r="AK9" s="36"/>
      <c r="AL9" s="36"/>
      <c r="AM9" s="36"/>
      <c r="AN9" s="36"/>
      <c r="AO9" s="36"/>
      <c r="AP9" s="36"/>
      <c r="AQ9" s="38"/>
    </row>
    <row r="10" spans="1:43" s="2" customFormat="1" ht="39" customHeight="1" x14ac:dyDescent="0.25">
      <c r="A10" s="257" t="s">
        <v>86</v>
      </c>
      <c r="B10" s="240"/>
      <c r="C10" s="240" t="s">
        <v>89</v>
      </c>
      <c r="D10" s="240"/>
      <c r="E10" s="240" t="s">
        <v>91</v>
      </c>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t="s">
        <v>99</v>
      </c>
      <c r="AL10" s="240" t="s">
        <v>100</v>
      </c>
      <c r="AM10" s="232" t="s">
        <v>155</v>
      </c>
      <c r="AN10" s="232" t="s">
        <v>101</v>
      </c>
      <c r="AO10" s="232" t="s">
        <v>102</v>
      </c>
      <c r="AP10" s="232" t="s">
        <v>103</v>
      </c>
      <c r="AQ10" s="235" t="s">
        <v>104</v>
      </c>
    </row>
    <row r="11" spans="1:43" s="3" customFormat="1" ht="30.75" customHeight="1" x14ac:dyDescent="0.2">
      <c r="A11" s="245" t="s">
        <v>87</v>
      </c>
      <c r="B11" s="238" t="s">
        <v>88</v>
      </c>
      <c r="C11" s="238" t="s">
        <v>75</v>
      </c>
      <c r="D11" s="238" t="s">
        <v>90</v>
      </c>
      <c r="E11" s="238" t="s">
        <v>92</v>
      </c>
      <c r="F11" s="238" t="s">
        <v>93</v>
      </c>
      <c r="G11" s="238" t="s">
        <v>94</v>
      </c>
      <c r="H11" s="238" t="s">
        <v>95</v>
      </c>
      <c r="I11" s="238" t="s">
        <v>96</v>
      </c>
      <c r="J11" s="242" t="s">
        <v>97</v>
      </c>
      <c r="K11" s="243"/>
      <c r="L11" s="243"/>
      <c r="M11" s="243"/>
      <c r="N11" s="243"/>
      <c r="O11" s="243"/>
      <c r="P11" s="243"/>
      <c r="Q11" s="243"/>
      <c r="R11" s="243"/>
      <c r="S11" s="243"/>
      <c r="T11" s="243"/>
      <c r="U11" s="243"/>
      <c r="V11" s="243"/>
      <c r="W11" s="243"/>
      <c r="X11" s="243"/>
      <c r="Y11" s="243"/>
      <c r="Z11" s="243"/>
      <c r="AA11" s="243"/>
      <c r="AB11" s="243"/>
      <c r="AC11" s="243"/>
      <c r="AD11" s="243"/>
      <c r="AE11" s="243"/>
      <c r="AF11" s="244"/>
      <c r="AG11" s="247" t="s">
        <v>98</v>
      </c>
      <c r="AH11" s="247"/>
      <c r="AI11" s="247"/>
      <c r="AJ11" s="247"/>
      <c r="AK11" s="238"/>
      <c r="AL11" s="238"/>
      <c r="AM11" s="233"/>
      <c r="AN11" s="233"/>
      <c r="AO11" s="233"/>
      <c r="AP11" s="233"/>
      <c r="AQ11" s="236"/>
    </row>
    <row r="12" spans="1:43" s="3" customFormat="1" ht="34.5" customHeight="1" x14ac:dyDescent="0.2">
      <c r="A12" s="245"/>
      <c r="B12" s="238"/>
      <c r="C12" s="238"/>
      <c r="D12" s="238"/>
      <c r="E12" s="238"/>
      <c r="F12" s="238"/>
      <c r="G12" s="238"/>
      <c r="H12" s="238"/>
      <c r="I12" s="238"/>
      <c r="J12" s="241">
        <v>2016</v>
      </c>
      <c r="K12" s="241"/>
      <c r="L12" s="241"/>
      <c r="M12" s="241">
        <v>2017</v>
      </c>
      <c r="N12" s="241"/>
      <c r="O12" s="241"/>
      <c r="P12" s="241"/>
      <c r="Q12" s="241"/>
      <c r="R12" s="241">
        <v>2018</v>
      </c>
      <c r="S12" s="241"/>
      <c r="T12" s="241"/>
      <c r="U12" s="241"/>
      <c r="V12" s="241"/>
      <c r="W12" s="241">
        <v>2019</v>
      </c>
      <c r="X12" s="241"/>
      <c r="Y12" s="241"/>
      <c r="Z12" s="241"/>
      <c r="AA12" s="241"/>
      <c r="AB12" s="241">
        <v>2020</v>
      </c>
      <c r="AC12" s="241"/>
      <c r="AD12" s="241"/>
      <c r="AE12" s="241"/>
      <c r="AF12" s="241"/>
      <c r="AG12" s="238" t="s">
        <v>5</v>
      </c>
      <c r="AH12" s="238" t="s">
        <v>6</v>
      </c>
      <c r="AI12" s="238" t="s">
        <v>7</v>
      </c>
      <c r="AJ12" s="238" t="s">
        <v>8</v>
      </c>
      <c r="AK12" s="238"/>
      <c r="AL12" s="238"/>
      <c r="AM12" s="233"/>
      <c r="AN12" s="233"/>
      <c r="AO12" s="233"/>
      <c r="AP12" s="233"/>
      <c r="AQ12" s="236"/>
    </row>
    <row r="13" spans="1:43" s="3" customFormat="1" ht="44.25" customHeight="1" thickBot="1" x14ac:dyDescent="0.25">
      <c r="A13" s="246"/>
      <c r="B13" s="239"/>
      <c r="C13" s="239"/>
      <c r="D13" s="239"/>
      <c r="E13" s="239"/>
      <c r="F13" s="239"/>
      <c r="G13" s="239"/>
      <c r="H13" s="239"/>
      <c r="I13" s="239"/>
      <c r="J13" s="49" t="s">
        <v>7</v>
      </c>
      <c r="K13" s="49" t="s">
        <v>8</v>
      </c>
      <c r="L13" s="49" t="s">
        <v>31</v>
      </c>
      <c r="M13" s="49" t="s">
        <v>5</v>
      </c>
      <c r="N13" s="49" t="s">
        <v>6</v>
      </c>
      <c r="O13" s="49" t="s">
        <v>7</v>
      </c>
      <c r="P13" s="49" t="s">
        <v>8</v>
      </c>
      <c r="Q13" s="49" t="s">
        <v>31</v>
      </c>
      <c r="R13" s="49" t="s">
        <v>5</v>
      </c>
      <c r="S13" s="49" t="s">
        <v>6</v>
      </c>
      <c r="T13" s="49" t="s">
        <v>7</v>
      </c>
      <c r="U13" s="49" t="s">
        <v>8</v>
      </c>
      <c r="V13" s="49" t="s">
        <v>31</v>
      </c>
      <c r="W13" s="49" t="s">
        <v>5</v>
      </c>
      <c r="X13" s="49" t="s">
        <v>6</v>
      </c>
      <c r="Y13" s="49" t="s">
        <v>7</v>
      </c>
      <c r="Z13" s="49" t="s">
        <v>8</v>
      </c>
      <c r="AA13" s="49" t="s">
        <v>31</v>
      </c>
      <c r="AB13" s="49" t="s">
        <v>5</v>
      </c>
      <c r="AC13" s="49" t="s">
        <v>6</v>
      </c>
      <c r="AD13" s="49" t="s">
        <v>7</v>
      </c>
      <c r="AE13" s="49" t="s">
        <v>8</v>
      </c>
      <c r="AF13" s="49" t="s">
        <v>31</v>
      </c>
      <c r="AG13" s="239"/>
      <c r="AH13" s="239"/>
      <c r="AI13" s="239"/>
      <c r="AJ13" s="239"/>
      <c r="AK13" s="239"/>
      <c r="AL13" s="239"/>
      <c r="AM13" s="234"/>
      <c r="AN13" s="234"/>
      <c r="AO13" s="234"/>
      <c r="AP13" s="234"/>
      <c r="AQ13" s="237"/>
    </row>
    <row r="14" spans="1:43" s="3" customFormat="1" ht="365.45" customHeight="1" x14ac:dyDescent="0.2">
      <c r="A14" s="153">
        <v>185</v>
      </c>
      <c r="B14" s="129" t="s">
        <v>180</v>
      </c>
      <c r="C14" s="153">
        <v>70</v>
      </c>
      <c r="D14" s="20" t="s">
        <v>181</v>
      </c>
      <c r="E14" s="153">
        <v>390</v>
      </c>
      <c r="F14" s="129" t="s">
        <v>182</v>
      </c>
      <c r="G14" s="21" t="s">
        <v>145</v>
      </c>
      <c r="H14" s="153" t="s">
        <v>146</v>
      </c>
      <c r="I14" s="168">
        <v>1</v>
      </c>
      <c r="J14" s="168">
        <v>0.04</v>
      </c>
      <c r="K14" s="168">
        <v>0.04</v>
      </c>
      <c r="L14" s="168"/>
      <c r="M14" s="220">
        <v>0.28000000000000003</v>
      </c>
      <c r="N14" s="220"/>
      <c r="O14" s="220"/>
      <c r="P14" s="220"/>
      <c r="Q14" s="220"/>
      <c r="R14" s="220">
        <v>0.28000000000000003</v>
      </c>
      <c r="S14" s="168"/>
      <c r="T14" s="168"/>
      <c r="U14" s="170"/>
      <c r="V14" s="171"/>
      <c r="W14" s="168">
        <v>0.3</v>
      </c>
      <c r="X14" s="168"/>
      <c r="Y14" s="168"/>
      <c r="Z14" s="168"/>
      <c r="AA14" s="168"/>
      <c r="AB14" s="168">
        <v>0.1</v>
      </c>
      <c r="AC14" s="51"/>
      <c r="AD14" s="51"/>
      <c r="AE14" s="50"/>
      <c r="AF14" s="50"/>
      <c r="AG14" s="24"/>
      <c r="AH14" s="24"/>
      <c r="AI14" s="214">
        <v>4.0000000000000001E-3</v>
      </c>
      <c r="AJ14" s="169">
        <v>0.04</v>
      </c>
      <c r="AK14" s="46">
        <f>+AJ14/K14</f>
        <v>1</v>
      </c>
      <c r="AL14" s="46">
        <f>+AJ14/I14</f>
        <v>0.04</v>
      </c>
      <c r="AM14" s="109" t="s">
        <v>178</v>
      </c>
      <c r="AN14" s="215" t="s">
        <v>109</v>
      </c>
      <c r="AO14" s="215" t="s">
        <v>109</v>
      </c>
      <c r="AP14" s="216" t="s">
        <v>159</v>
      </c>
      <c r="AQ14" s="217" t="s">
        <v>158</v>
      </c>
    </row>
    <row r="15" spans="1:43" ht="90.75" customHeight="1" thickBot="1" x14ac:dyDescent="0.3">
      <c r="A15" s="29"/>
      <c r="B15" s="30"/>
      <c r="C15" s="248" t="s">
        <v>105</v>
      </c>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50"/>
    </row>
  </sheetData>
  <mergeCells count="42">
    <mergeCell ref="P8:AQ8"/>
    <mergeCell ref="G2:AQ2"/>
    <mergeCell ref="G3:AQ3"/>
    <mergeCell ref="I4:AQ4"/>
    <mergeCell ref="I5:AQ5"/>
    <mergeCell ref="P7:AQ7"/>
    <mergeCell ref="G4:H4"/>
    <mergeCell ref="G5:H5"/>
    <mergeCell ref="C15:AQ15"/>
    <mergeCell ref="A2:F5"/>
    <mergeCell ref="A10:B10"/>
    <mergeCell ref="C10:D10"/>
    <mergeCell ref="A7:O7"/>
    <mergeCell ref="A8:O8"/>
    <mergeCell ref="AO10:AO13"/>
    <mergeCell ref="AB12:AF12"/>
    <mergeCell ref="A11:A13"/>
    <mergeCell ref="B11:B13"/>
    <mergeCell ref="C11:C13"/>
    <mergeCell ref="D11:D13"/>
    <mergeCell ref="AG11:AJ11"/>
    <mergeCell ref="J12:L12"/>
    <mergeCell ref="M12:Q12"/>
    <mergeCell ref="E11:E13"/>
    <mergeCell ref="I11:I13"/>
    <mergeCell ref="H11:H13"/>
    <mergeCell ref="AP10:AP13"/>
    <mergeCell ref="AQ10:AQ13"/>
    <mergeCell ref="F11:F13"/>
    <mergeCell ref="G11:G13"/>
    <mergeCell ref="AI12:AI13"/>
    <mergeCell ref="AJ12:AJ13"/>
    <mergeCell ref="AK10:AK13"/>
    <mergeCell ref="AL10:AL13"/>
    <mergeCell ref="AN10:AN13"/>
    <mergeCell ref="R12:V12"/>
    <mergeCell ref="W12:AA12"/>
    <mergeCell ref="AM10:AM13"/>
    <mergeCell ref="E10:AJ10"/>
    <mergeCell ref="J11:AF11"/>
    <mergeCell ref="AG12:AG13"/>
    <mergeCell ref="AH12:AH13"/>
  </mergeCells>
  <phoneticPr fontId="9" type="noConversion"/>
  <dataValidations count="1">
    <dataValidation type="list" allowBlank="1" showInputMessage="1" showErrorMessage="1" sqref="H14">
      <formula1>#REF!</formula1>
    </dataValidation>
  </dataValidations>
  <hyperlinks>
    <hyperlink ref="AQ14" r:id="rId1"/>
  </hyperlinks>
  <printOptions horizontalCentered="1" verticalCentered="1"/>
  <pageMargins left="0" right="0" top="0.55118110236220474" bottom="0" header="0.31496062992125984" footer="0.31496062992125984"/>
  <pageSetup scale="32" fitToWidth="0" orientation="landscape" r:id="rId2"/>
  <colBreaks count="1" manualBreakCount="1">
    <brk id="32" max="1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1"/>
  <sheetViews>
    <sheetView zoomScale="60" zoomScaleNormal="60" workbookViewId="0">
      <selection activeCell="N10" sqref="N10"/>
    </sheetView>
  </sheetViews>
  <sheetFormatPr baseColWidth="10" defaultColWidth="11.42578125" defaultRowHeight="15.75" x14ac:dyDescent="0.25"/>
  <cols>
    <col min="1" max="1" width="19.5703125" style="1" customWidth="1"/>
    <col min="2" max="2" width="7.28515625" style="1" customWidth="1"/>
    <col min="3" max="3" width="43.7109375" style="1" customWidth="1"/>
    <col min="4" max="4" width="18.42578125" style="1" customWidth="1"/>
    <col min="5" max="5" width="13.28515625" style="6" customWidth="1"/>
    <col min="6" max="6" width="11.85546875" style="6" customWidth="1"/>
    <col min="7" max="7" width="13.85546875" style="22" customWidth="1"/>
    <col min="8" max="8" width="17.7109375" style="7" customWidth="1"/>
    <col min="9" max="9" width="15.28515625" style="7" customWidth="1"/>
    <col min="10" max="10" width="18.140625" style="7" customWidth="1"/>
    <col min="11" max="11" width="18.28515625" style="7" customWidth="1"/>
    <col min="12" max="15" width="16.85546875" style="7" customWidth="1"/>
    <col min="16" max="16" width="18.28515625" style="7" customWidth="1"/>
    <col min="17" max="17" width="16" style="7" customWidth="1"/>
    <col min="18" max="18" width="18.28515625" style="7" customWidth="1"/>
    <col min="19" max="19" width="17.140625" style="7" customWidth="1"/>
    <col min="20" max="20" width="15.5703125" style="7" customWidth="1"/>
    <col min="21" max="21" width="15.28515625" style="7" customWidth="1"/>
    <col min="22" max="24" width="16.140625" style="7" customWidth="1"/>
    <col min="25" max="25" width="16.28515625" style="7" customWidth="1"/>
    <col min="26" max="26" width="18.28515625" style="7" customWidth="1"/>
    <col min="27" max="30" width="16.28515625" style="7" customWidth="1"/>
    <col min="31" max="31" width="18.28515625" style="7" customWidth="1"/>
    <col min="32" max="32" width="19" style="1" customWidth="1"/>
    <col min="33" max="33" width="23.28515625" style="1" customWidth="1"/>
    <col min="34" max="34" width="18.28515625" style="16" customWidth="1"/>
    <col min="35" max="35" width="19.140625" style="16" customWidth="1"/>
    <col min="36" max="36" width="13.42578125" style="1" customWidth="1"/>
    <col min="37" max="37" width="13.7109375" style="1" customWidth="1"/>
    <col min="38" max="38" width="93.42578125" style="1" customWidth="1"/>
    <col min="39" max="39" width="41.5703125" style="1" customWidth="1"/>
    <col min="40" max="40" width="33.7109375" style="1" customWidth="1"/>
    <col min="41" max="41" width="32.85546875" style="1" customWidth="1"/>
    <col min="42" max="42" width="22.42578125" style="1" customWidth="1"/>
    <col min="43" max="16384" width="11.42578125" style="1"/>
  </cols>
  <sheetData>
    <row r="1" spans="1:42" ht="38.25" customHeight="1" x14ac:dyDescent="0.25">
      <c r="A1" s="289"/>
      <c r="B1" s="290"/>
      <c r="C1" s="290"/>
      <c r="D1" s="290"/>
      <c r="E1" s="290"/>
      <c r="F1" s="258" t="s">
        <v>0</v>
      </c>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row>
    <row r="2" spans="1:42" ht="30.75" customHeight="1" x14ac:dyDescent="0.25">
      <c r="A2" s="291"/>
      <c r="B2" s="292"/>
      <c r="C2" s="292"/>
      <c r="D2" s="292"/>
      <c r="E2" s="292"/>
      <c r="F2" s="258" t="s">
        <v>107</v>
      </c>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row>
    <row r="3" spans="1:42" ht="35.450000000000003" customHeight="1" x14ac:dyDescent="0.25">
      <c r="A3" s="291"/>
      <c r="B3" s="292"/>
      <c r="C3" s="292"/>
      <c r="D3" s="292"/>
      <c r="E3" s="292"/>
      <c r="F3" s="258" t="s">
        <v>1</v>
      </c>
      <c r="G3" s="258"/>
      <c r="H3" s="258"/>
      <c r="I3" s="258"/>
      <c r="J3" s="258"/>
      <c r="K3" s="258"/>
      <c r="L3" s="258"/>
      <c r="M3" s="258"/>
      <c r="N3" s="258"/>
      <c r="O3" s="258" t="s">
        <v>110</v>
      </c>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row>
    <row r="4" spans="1:42" ht="34.9" customHeight="1" thickBot="1" x14ac:dyDescent="0.3">
      <c r="A4" s="293"/>
      <c r="B4" s="294"/>
      <c r="C4" s="294"/>
      <c r="D4" s="294"/>
      <c r="E4" s="294"/>
      <c r="F4" s="258" t="s">
        <v>3</v>
      </c>
      <c r="G4" s="258"/>
      <c r="H4" s="258"/>
      <c r="I4" s="258"/>
      <c r="J4" s="258"/>
      <c r="K4" s="258"/>
      <c r="L4" s="258"/>
      <c r="M4" s="258"/>
      <c r="N4" s="258"/>
      <c r="O4" s="258" t="s">
        <v>129</v>
      </c>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row>
    <row r="5" spans="1:42" ht="14.25" customHeight="1" thickBot="1" x14ac:dyDescent="0.3">
      <c r="AI5" s="23"/>
    </row>
    <row r="6" spans="1:42" s="31" customFormat="1" ht="32.450000000000003" customHeight="1" x14ac:dyDescent="0.25">
      <c r="A6" s="245" t="s">
        <v>64</v>
      </c>
      <c r="B6" s="238" t="s">
        <v>74</v>
      </c>
      <c r="C6" s="238"/>
      <c r="D6" s="238"/>
      <c r="E6" s="238" t="s">
        <v>78</v>
      </c>
      <c r="F6" s="240" t="s">
        <v>136</v>
      </c>
      <c r="G6" s="238" t="s">
        <v>79</v>
      </c>
      <c r="H6" s="238" t="s">
        <v>80</v>
      </c>
      <c r="I6" s="242" t="s">
        <v>81</v>
      </c>
      <c r="J6" s="243"/>
      <c r="K6" s="243"/>
      <c r="L6" s="243"/>
      <c r="M6" s="243"/>
      <c r="N6" s="243"/>
      <c r="O6" s="243"/>
      <c r="P6" s="243"/>
      <c r="Q6" s="243"/>
      <c r="R6" s="243"/>
      <c r="S6" s="243"/>
      <c r="T6" s="243"/>
      <c r="U6" s="243"/>
      <c r="V6" s="243"/>
      <c r="W6" s="243"/>
      <c r="X6" s="243"/>
      <c r="Y6" s="243"/>
      <c r="Z6" s="243"/>
      <c r="AA6" s="243"/>
      <c r="AB6" s="243"/>
      <c r="AC6" s="243"/>
      <c r="AD6" s="243"/>
      <c r="AE6" s="244"/>
      <c r="AF6" s="238" t="s">
        <v>82</v>
      </c>
      <c r="AG6" s="238"/>
      <c r="AH6" s="238"/>
      <c r="AI6" s="238"/>
      <c r="AJ6" s="238" t="s">
        <v>84</v>
      </c>
      <c r="AK6" s="238" t="s">
        <v>85</v>
      </c>
      <c r="AL6" s="263" t="s">
        <v>156</v>
      </c>
      <c r="AM6" s="263" t="s">
        <v>151</v>
      </c>
      <c r="AN6" s="263" t="s">
        <v>152</v>
      </c>
      <c r="AO6" s="263" t="s">
        <v>153</v>
      </c>
      <c r="AP6" s="263" t="s">
        <v>154</v>
      </c>
    </row>
    <row r="7" spans="1:42" s="31" customFormat="1" ht="27" customHeight="1" x14ac:dyDescent="0.25">
      <c r="A7" s="245"/>
      <c r="B7" s="238"/>
      <c r="C7" s="238"/>
      <c r="D7" s="238"/>
      <c r="E7" s="238"/>
      <c r="F7" s="238"/>
      <c r="G7" s="238"/>
      <c r="H7" s="238"/>
      <c r="I7" s="241">
        <v>2016</v>
      </c>
      <c r="J7" s="241"/>
      <c r="K7" s="241"/>
      <c r="L7" s="241">
        <v>2017</v>
      </c>
      <c r="M7" s="241"/>
      <c r="N7" s="241"/>
      <c r="O7" s="241"/>
      <c r="P7" s="241"/>
      <c r="Q7" s="241">
        <v>2018</v>
      </c>
      <c r="R7" s="241"/>
      <c r="S7" s="241"/>
      <c r="T7" s="241"/>
      <c r="U7" s="241"/>
      <c r="V7" s="242">
        <v>2019</v>
      </c>
      <c r="W7" s="243"/>
      <c r="X7" s="243"/>
      <c r="Y7" s="243"/>
      <c r="Z7" s="244"/>
      <c r="AA7" s="242">
        <v>2020</v>
      </c>
      <c r="AB7" s="243"/>
      <c r="AC7" s="243"/>
      <c r="AD7" s="243"/>
      <c r="AE7" s="244"/>
      <c r="AF7" s="241" t="s">
        <v>83</v>
      </c>
      <c r="AG7" s="241"/>
      <c r="AH7" s="241"/>
      <c r="AI7" s="241"/>
      <c r="AJ7" s="238"/>
      <c r="AK7" s="238"/>
      <c r="AL7" s="264"/>
      <c r="AM7" s="264"/>
      <c r="AN7" s="264"/>
      <c r="AO7" s="264"/>
      <c r="AP7" s="264"/>
    </row>
    <row r="8" spans="1:42" s="31" customFormat="1" ht="28.5" customHeight="1" thickBot="1" x14ac:dyDescent="0.3">
      <c r="A8" s="282"/>
      <c r="B8" s="154" t="s">
        <v>75</v>
      </c>
      <c r="C8" s="154" t="s">
        <v>76</v>
      </c>
      <c r="D8" s="180" t="s">
        <v>77</v>
      </c>
      <c r="E8" s="283"/>
      <c r="F8" s="283"/>
      <c r="G8" s="283"/>
      <c r="H8" s="284"/>
      <c r="I8" s="154" t="s">
        <v>7</v>
      </c>
      <c r="J8" s="154" t="s">
        <v>8</v>
      </c>
      <c r="K8" s="154" t="s">
        <v>31</v>
      </c>
      <c r="L8" s="154" t="s">
        <v>5</v>
      </c>
      <c r="M8" s="154" t="s">
        <v>6</v>
      </c>
      <c r="N8" s="154" t="s">
        <v>7</v>
      </c>
      <c r="O8" s="154" t="s">
        <v>8</v>
      </c>
      <c r="P8" s="154" t="s">
        <v>31</v>
      </c>
      <c r="Q8" s="154" t="s">
        <v>5</v>
      </c>
      <c r="R8" s="154" t="s">
        <v>6</v>
      </c>
      <c r="S8" s="154" t="s">
        <v>7</v>
      </c>
      <c r="T8" s="154" t="s">
        <v>8</v>
      </c>
      <c r="U8" s="154" t="s">
        <v>31</v>
      </c>
      <c r="V8" s="154" t="s">
        <v>5</v>
      </c>
      <c r="W8" s="154" t="s">
        <v>6</v>
      </c>
      <c r="X8" s="154" t="s">
        <v>7</v>
      </c>
      <c r="Y8" s="154" t="s">
        <v>8</v>
      </c>
      <c r="Z8" s="154" t="s">
        <v>31</v>
      </c>
      <c r="AA8" s="154" t="s">
        <v>5</v>
      </c>
      <c r="AB8" s="154" t="s">
        <v>6</v>
      </c>
      <c r="AC8" s="154" t="s">
        <v>7</v>
      </c>
      <c r="AD8" s="154" t="s">
        <v>8</v>
      </c>
      <c r="AE8" s="154" t="s">
        <v>31</v>
      </c>
      <c r="AF8" s="154" t="s">
        <v>5</v>
      </c>
      <c r="AG8" s="154" t="s">
        <v>6</v>
      </c>
      <c r="AH8" s="154" t="s">
        <v>7</v>
      </c>
      <c r="AI8" s="154" t="s">
        <v>8</v>
      </c>
      <c r="AJ8" s="283"/>
      <c r="AK8" s="283"/>
      <c r="AL8" s="265"/>
      <c r="AM8" s="265"/>
      <c r="AN8" s="265"/>
      <c r="AO8" s="265"/>
      <c r="AP8" s="265"/>
    </row>
    <row r="9" spans="1:42" s="5" customFormat="1" ht="117.75" customHeight="1" x14ac:dyDescent="0.25">
      <c r="A9" s="296" t="s">
        <v>122</v>
      </c>
      <c r="B9" s="298">
        <v>1</v>
      </c>
      <c r="C9" s="301" t="s">
        <v>137</v>
      </c>
      <c r="D9" s="288" t="s">
        <v>119</v>
      </c>
      <c r="E9" s="286" t="s">
        <v>144</v>
      </c>
      <c r="F9" s="285" t="s">
        <v>109</v>
      </c>
      <c r="G9" s="41" t="s">
        <v>9</v>
      </c>
      <c r="H9" s="130">
        <v>0.3</v>
      </c>
      <c r="I9" s="130">
        <v>0.04</v>
      </c>
      <c r="J9" s="130">
        <v>0.04</v>
      </c>
      <c r="K9" s="218">
        <v>0.04</v>
      </c>
      <c r="L9" s="130">
        <v>0.08</v>
      </c>
      <c r="M9" s="130"/>
      <c r="N9" s="130"/>
      <c r="O9" s="130"/>
      <c r="P9" s="147"/>
      <c r="Q9" s="130">
        <v>0.1</v>
      </c>
      <c r="R9" s="130"/>
      <c r="S9" s="130"/>
      <c r="T9" s="161"/>
      <c r="U9" s="162"/>
      <c r="V9" s="130">
        <v>0.06</v>
      </c>
      <c r="W9" s="130"/>
      <c r="X9" s="130"/>
      <c r="Y9" s="130"/>
      <c r="Z9" s="130"/>
      <c r="AA9" s="197">
        <v>0.02</v>
      </c>
      <c r="AB9" s="163"/>
      <c r="AC9" s="163"/>
      <c r="AD9" s="163"/>
      <c r="AE9" s="164"/>
      <c r="AF9" s="165"/>
      <c r="AG9" s="166"/>
      <c r="AH9" s="203">
        <v>1.46E-2</v>
      </c>
      <c r="AI9" s="218">
        <v>0.04</v>
      </c>
      <c r="AJ9" s="183">
        <f>+AI9/J9</f>
        <v>1</v>
      </c>
      <c r="AK9" s="184">
        <f>AI9/H9</f>
        <v>0.13333333333333333</v>
      </c>
      <c r="AL9" s="307" t="s">
        <v>177</v>
      </c>
      <c r="AM9" s="310" t="s">
        <v>160</v>
      </c>
      <c r="AN9" s="310" t="s">
        <v>160</v>
      </c>
      <c r="AO9" s="313" t="s">
        <v>168</v>
      </c>
      <c r="AP9" s="313" t="s">
        <v>161</v>
      </c>
    </row>
    <row r="10" spans="1:42" s="5" customFormat="1" ht="93" customHeight="1" x14ac:dyDescent="0.25">
      <c r="A10" s="296"/>
      <c r="B10" s="299"/>
      <c r="C10" s="280"/>
      <c r="D10" s="288"/>
      <c r="E10" s="286"/>
      <c r="F10" s="286"/>
      <c r="G10" s="39" t="s">
        <v>10</v>
      </c>
      <c r="H10" s="67">
        <f>+L10+Q10+V10+AA10+J10</f>
        <v>6093657121</v>
      </c>
      <c r="I10" s="144">
        <v>1215000000</v>
      </c>
      <c r="J10" s="144">
        <v>1017857121</v>
      </c>
      <c r="K10" s="181">
        <v>971913980</v>
      </c>
      <c r="L10" s="145">
        <v>1325800000</v>
      </c>
      <c r="M10" s="144"/>
      <c r="N10" s="144"/>
      <c r="O10" s="144"/>
      <c r="P10" s="144"/>
      <c r="Q10" s="144">
        <v>1350000000</v>
      </c>
      <c r="R10" s="144"/>
      <c r="S10" s="145"/>
      <c r="T10" s="124"/>
      <c r="U10" s="146"/>
      <c r="V10" s="144">
        <v>1200000000</v>
      </c>
      <c r="W10" s="144"/>
      <c r="X10" s="144"/>
      <c r="Y10" s="144"/>
      <c r="Z10" s="144"/>
      <c r="AA10" s="144">
        <v>1200000000</v>
      </c>
      <c r="AB10" s="67"/>
      <c r="AC10" s="67"/>
      <c r="AD10" s="67"/>
      <c r="AE10" s="67"/>
      <c r="AF10" s="112"/>
      <c r="AG10" s="112"/>
      <c r="AH10" s="193">
        <v>291970291</v>
      </c>
      <c r="AI10" s="181">
        <v>971913980</v>
      </c>
      <c r="AJ10" s="185">
        <f>+AI10/J10</f>
        <v>0.95486287804828351</v>
      </c>
      <c r="AK10" s="186">
        <f>AI10/H10</f>
        <v>0.15949600719255827</v>
      </c>
      <c r="AL10" s="308"/>
      <c r="AM10" s="311"/>
      <c r="AN10" s="311"/>
      <c r="AO10" s="311"/>
      <c r="AP10" s="311"/>
    </row>
    <row r="11" spans="1:42" s="5" customFormat="1" ht="178.5" customHeight="1" x14ac:dyDescent="0.25">
      <c r="A11" s="296"/>
      <c r="B11" s="299"/>
      <c r="C11" s="280"/>
      <c r="D11" s="288"/>
      <c r="E11" s="286"/>
      <c r="F11" s="286"/>
      <c r="G11" s="39" t="s">
        <v>11</v>
      </c>
      <c r="H11" s="70"/>
      <c r="I11" s="76"/>
      <c r="J11" s="76"/>
      <c r="K11" s="182"/>
      <c r="L11" s="70"/>
      <c r="M11" s="70"/>
      <c r="N11" s="70"/>
      <c r="O11" s="70"/>
      <c r="P11" s="69"/>
      <c r="Q11" s="70"/>
      <c r="R11" s="70"/>
      <c r="S11" s="70"/>
      <c r="T11" s="121"/>
      <c r="U11" s="132"/>
      <c r="V11" s="70"/>
      <c r="W11" s="70"/>
      <c r="X11" s="70"/>
      <c r="Y11" s="70"/>
      <c r="Z11" s="70"/>
      <c r="AA11" s="70"/>
      <c r="AB11" s="70"/>
      <c r="AC11" s="70"/>
      <c r="AD11" s="70"/>
      <c r="AE11" s="70"/>
      <c r="AF11" s="133"/>
      <c r="AG11" s="133"/>
      <c r="AH11" s="133"/>
      <c r="AI11" s="182"/>
      <c r="AJ11" s="187"/>
      <c r="AK11" s="188"/>
      <c r="AL11" s="308"/>
      <c r="AM11" s="311"/>
      <c r="AN11" s="311"/>
      <c r="AO11" s="311"/>
      <c r="AP11" s="311"/>
    </row>
    <row r="12" spans="1:42" s="5" customFormat="1" ht="93" customHeight="1" x14ac:dyDescent="0.25">
      <c r="A12" s="296"/>
      <c r="B12" s="299"/>
      <c r="C12" s="280"/>
      <c r="D12" s="288"/>
      <c r="E12" s="286"/>
      <c r="F12" s="286"/>
      <c r="G12" s="39" t="s">
        <v>12</v>
      </c>
      <c r="H12" s="70"/>
      <c r="I12" s="76"/>
      <c r="J12" s="76"/>
      <c r="K12" s="182"/>
      <c r="L12" s="70"/>
      <c r="M12" s="70"/>
      <c r="N12" s="70"/>
      <c r="O12" s="70"/>
      <c r="P12" s="70"/>
      <c r="Q12" s="67"/>
      <c r="R12" s="67"/>
      <c r="S12" s="118"/>
      <c r="T12" s="134"/>
      <c r="U12" s="127"/>
      <c r="V12" s="127"/>
      <c r="W12" s="70"/>
      <c r="X12" s="70"/>
      <c r="Y12" s="70"/>
      <c r="Z12" s="70"/>
      <c r="AA12" s="70"/>
      <c r="AB12" s="70"/>
      <c r="AC12" s="70"/>
      <c r="AD12" s="70"/>
      <c r="AE12" s="70"/>
      <c r="AF12" s="112"/>
      <c r="AG12" s="112"/>
      <c r="AH12" s="133"/>
      <c r="AI12" s="182"/>
      <c r="AJ12" s="189"/>
      <c r="AK12" s="188"/>
      <c r="AL12" s="308"/>
      <c r="AM12" s="311"/>
      <c r="AN12" s="311"/>
      <c r="AO12" s="311"/>
      <c r="AP12" s="311"/>
    </row>
    <row r="13" spans="1:42" s="5" customFormat="1" ht="147.75" customHeight="1" x14ac:dyDescent="0.25">
      <c r="A13" s="296"/>
      <c r="B13" s="299"/>
      <c r="C13" s="280"/>
      <c r="D13" s="288"/>
      <c r="E13" s="286"/>
      <c r="F13" s="286"/>
      <c r="G13" s="39" t="s">
        <v>13</v>
      </c>
      <c r="H13" s="130">
        <f t="shared" ref="H13:AA14" si="0">+H9+H11</f>
        <v>0.3</v>
      </c>
      <c r="I13" s="130">
        <f t="shared" si="0"/>
        <v>0.04</v>
      </c>
      <c r="J13" s="130">
        <f t="shared" ref="J13:K14" si="1">+J9+J11</f>
        <v>0.04</v>
      </c>
      <c r="K13" s="202">
        <f t="shared" si="1"/>
        <v>0.04</v>
      </c>
      <c r="L13" s="56">
        <f t="shared" si="0"/>
        <v>0.08</v>
      </c>
      <c r="M13" s="56">
        <f t="shared" si="0"/>
        <v>0</v>
      </c>
      <c r="N13" s="56">
        <f t="shared" si="0"/>
        <v>0</v>
      </c>
      <c r="O13" s="56">
        <f t="shared" si="0"/>
        <v>0</v>
      </c>
      <c r="P13" s="135">
        <f t="shared" si="0"/>
        <v>0</v>
      </c>
      <c r="Q13" s="56">
        <f t="shared" si="0"/>
        <v>0.1</v>
      </c>
      <c r="R13" s="56">
        <f t="shared" si="0"/>
        <v>0</v>
      </c>
      <c r="S13" s="56">
        <f t="shared" si="0"/>
        <v>0</v>
      </c>
      <c r="T13" s="126">
        <f t="shared" si="0"/>
        <v>0</v>
      </c>
      <c r="U13" s="136">
        <f t="shared" si="0"/>
        <v>0</v>
      </c>
      <c r="V13" s="56">
        <f t="shared" si="0"/>
        <v>0.06</v>
      </c>
      <c r="W13" s="56">
        <f t="shared" si="0"/>
        <v>0</v>
      </c>
      <c r="X13" s="56">
        <f t="shared" si="0"/>
        <v>0</v>
      </c>
      <c r="Y13" s="56">
        <f t="shared" si="0"/>
        <v>0</v>
      </c>
      <c r="Z13" s="56">
        <f t="shared" si="0"/>
        <v>0</v>
      </c>
      <c r="AA13" s="56">
        <f t="shared" si="0"/>
        <v>0.02</v>
      </c>
      <c r="AB13" s="56">
        <f t="shared" ref="AB13:AH13" si="2">+AB9+AB11</f>
        <v>0</v>
      </c>
      <c r="AC13" s="56">
        <f t="shared" si="2"/>
        <v>0</v>
      </c>
      <c r="AD13" s="56">
        <f t="shared" si="2"/>
        <v>0</v>
      </c>
      <c r="AE13" s="56">
        <f t="shared" si="2"/>
        <v>0</v>
      </c>
      <c r="AF13" s="56">
        <f t="shared" si="2"/>
        <v>0</v>
      </c>
      <c r="AG13" s="56">
        <f t="shared" si="2"/>
        <v>0</v>
      </c>
      <c r="AH13" s="202">
        <f t="shared" si="2"/>
        <v>1.46E-2</v>
      </c>
      <c r="AI13" s="202">
        <f t="shared" ref="AI13" si="3">+AI9+AI11</f>
        <v>0.04</v>
      </c>
      <c r="AJ13" s="185">
        <f>+AI13/J13</f>
        <v>1</v>
      </c>
      <c r="AK13" s="186">
        <f>AI13/H13</f>
        <v>0.13333333333333333</v>
      </c>
      <c r="AL13" s="308"/>
      <c r="AM13" s="311"/>
      <c r="AN13" s="311"/>
      <c r="AO13" s="311"/>
      <c r="AP13" s="311"/>
    </row>
    <row r="14" spans="1:42" s="5" customFormat="1" ht="93" customHeight="1" thickBot="1" x14ac:dyDescent="0.3">
      <c r="A14" s="297"/>
      <c r="B14" s="300"/>
      <c r="C14" s="302"/>
      <c r="D14" s="288"/>
      <c r="E14" s="286"/>
      <c r="F14" s="286"/>
      <c r="G14" s="40" t="s">
        <v>14</v>
      </c>
      <c r="H14" s="71">
        <f>+H10+H12</f>
        <v>6093657121</v>
      </c>
      <c r="I14" s="110">
        <f>+I10+I12</f>
        <v>1215000000</v>
      </c>
      <c r="J14" s="110">
        <f>+J10+J12</f>
        <v>1017857121</v>
      </c>
      <c r="K14" s="192">
        <f t="shared" si="1"/>
        <v>971913980</v>
      </c>
      <c r="L14" s="219">
        <f t="shared" si="0"/>
        <v>1325800000</v>
      </c>
      <c r="M14" s="110">
        <f t="shared" ref="M14:AA14" si="4">+M10+M12</f>
        <v>0</v>
      </c>
      <c r="N14" s="110">
        <f t="shared" si="4"/>
        <v>0</v>
      </c>
      <c r="O14" s="110">
        <f t="shared" si="4"/>
        <v>0</v>
      </c>
      <c r="P14" s="110">
        <f t="shared" si="4"/>
        <v>0</v>
      </c>
      <c r="Q14" s="110">
        <f t="shared" si="4"/>
        <v>1350000000</v>
      </c>
      <c r="R14" s="110">
        <f t="shared" si="4"/>
        <v>0</v>
      </c>
      <c r="S14" s="110">
        <f t="shared" si="4"/>
        <v>0</v>
      </c>
      <c r="T14" s="110">
        <f t="shared" si="4"/>
        <v>0</v>
      </c>
      <c r="U14" s="110">
        <f t="shared" si="4"/>
        <v>0</v>
      </c>
      <c r="V14" s="110">
        <f t="shared" si="4"/>
        <v>1200000000</v>
      </c>
      <c r="W14" s="110">
        <f t="shared" si="4"/>
        <v>0</v>
      </c>
      <c r="X14" s="110">
        <f t="shared" si="4"/>
        <v>0</v>
      </c>
      <c r="Y14" s="110">
        <f t="shared" si="4"/>
        <v>0</v>
      </c>
      <c r="Z14" s="110">
        <f t="shared" si="4"/>
        <v>0</v>
      </c>
      <c r="AA14" s="110">
        <f t="shared" si="4"/>
        <v>1200000000</v>
      </c>
      <c r="AB14" s="110">
        <f t="shared" ref="AB14:AH14" si="5">+AB10+AB12</f>
        <v>0</v>
      </c>
      <c r="AC14" s="110">
        <f t="shared" si="5"/>
        <v>0</v>
      </c>
      <c r="AD14" s="110">
        <f t="shared" si="5"/>
        <v>0</v>
      </c>
      <c r="AE14" s="110">
        <f t="shared" si="5"/>
        <v>0</v>
      </c>
      <c r="AF14" s="110">
        <f t="shared" si="5"/>
        <v>0</v>
      </c>
      <c r="AG14" s="110">
        <f t="shared" si="5"/>
        <v>0</v>
      </c>
      <c r="AH14" s="192">
        <f t="shared" si="5"/>
        <v>291970291</v>
      </c>
      <c r="AI14" s="192">
        <f t="shared" ref="AI14" si="6">+AI10+AI12</f>
        <v>971913980</v>
      </c>
      <c r="AJ14" s="190">
        <f>+AI14/J14</f>
        <v>0.95486287804828351</v>
      </c>
      <c r="AK14" s="191">
        <f>AI14/H14</f>
        <v>0.15949600719255827</v>
      </c>
      <c r="AL14" s="309"/>
      <c r="AM14" s="312"/>
      <c r="AN14" s="312"/>
      <c r="AO14" s="312"/>
      <c r="AP14" s="312"/>
    </row>
    <row r="15" spans="1:42" s="5" customFormat="1" ht="53.45" customHeight="1" x14ac:dyDescent="0.25">
      <c r="A15" s="306" t="s">
        <v>123</v>
      </c>
      <c r="B15" s="276">
        <v>2</v>
      </c>
      <c r="C15" s="279" t="s">
        <v>138</v>
      </c>
      <c r="D15" s="288" t="s">
        <v>119</v>
      </c>
      <c r="E15" s="286"/>
      <c r="F15" s="286"/>
      <c r="G15" s="41" t="s">
        <v>9</v>
      </c>
      <c r="H15" s="130">
        <v>0.5</v>
      </c>
      <c r="I15" s="204">
        <v>0.09</v>
      </c>
      <c r="J15" s="204">
        <v>0.09</v>
      </c>
      <c r="K15" s="130">
        <v>0.09</v>
      </c>
      <c r="L15" s="130">
        <v>0.14000000000000001</v>
      </c>
      <c r="M15" s="130">
        <f t="shared" ref="M15:Z15" si="7">+M11+M13</f>
        <v>0</v>
      </c>
      <c r="N15" s="130">
        <f t="shared" si="7"/>
        <v>0</v>
      </c>
      <c r="O15" s="130">
        <f t="shared" si="7"/>
        <v>0</v>
      </c>
      <c r="P15" s="147">
        <f t="shared" si="7"/>
        <v>0</v>
      </c>
      <c r="Q15" s="130">
        <v>0.28000000000000003</v>
      </c>
      <c r="R15" s="130">
        <f t="shared" si="7"/>
        <v>0</v>
      </c>
      <c r="S15" s="130">
        <f t="shared" si="7"/>
        <v>0</v>
      </c>
      <c r="T15" s="148">
        <f t="shared" si="7"/>
        <v>0</v>
      </c>
      <c r="U15" s="149">
        <f t="shared" si="7"/>
        <v>0</v>
      </c>
      <c r="V15" s="130">
        <v>0.42</v>
      </c>
      <c r="W15" s="130">
        <f t="shared" si="7"/>
        <v>0</v>
      </c>
      <c r="X15" s="130">
        <f t="shared" si="7"/>
        <v>0</v>
      </c>
      <c r="Y15" s="130">
        <f t="shared" si="7"/>
        <v>0</v>
      </c>
      <c r="Z15" s="130">
        <f t="shared" si="7"/>
        <v>0</v>
      </c>
      <c r="AA15" s="130">
        <v>0.5</v>
      </c>
      <c r="AB15" s="130"/>
      <c r="AC15" s="130"/>
      <c r="AD15" s="130"/>
      <c r="AE15" s="130"/>
      <c r="AF15" s="130"/>
      <c r="AG15" s="130"/>
      <c r="AH15" s="204">
        <v>1.67E-2</v>
      </c>
      <c r="AI15" s="130">
        <v>0.09</v>
      </c>
      <c r="AJ15" s="183">
        <f>+AI15/J15</f>
        <v>1</v>
      </c>
      <c r="AK15" s="184">
        <f>AI15/H15</f>
        <v>0.18</v>
      </c>
      <c r="AL15" s="314" t="s">
        <v>171</v>
      </c>
      <c r="AM15" s="310" t="s">
        <v>109</v>
      </c>
      <c r="AN15" s="310" t="s">
        <v>109</v>
      </c>
      <c r="AO15" s="313" t="s">
        <v>162</v>
      </c>
      <c r="AP15" s="313" t="s">
        <v>163</v>
      </c>
    </row>
    <row r="16" spans="1:42" s="5" customFormat="1" ht="53.45" customHeight="1" x14ac:dyDescent="0.25">
      <c r="A16" s="296"/>
      <c r="B16" s="277"/>
      <c r="C16" s="280"/>
      <c r="D16" s="288"/>
      <c r="E16" s="286"/>
      <c r="F16" s="286"/>
      <c r="G16" s="39" t="s">
        <v>10</v>
      </c>
      <c r="H16" s="67">
        <f>+L16+Q16+V16+AA16+J16</f>
        <v>5348481573</v>
      </c>
      <c r="I16" s="68">
        <v>1499125475</v>
      </c>
      <c r="J16" s="68">
        <v>1444010457</v>
      </c>
      <c r="K16" s="131">
        <v>1435292010</v>
      </c>
      <c r="L16" s="145">
        <v>386092000</v>
      </c>
      <c r="M16" s="67"/>
      <c r="N16" s="67"/>
      <c r="O16" s="67"/>
      <c r="P16" s="67"/>
      <c r="Q16" s="67">
        <f>2025000000-68873628</f>
        <v>1956126372</v>
      </c>
      <c r="R16" s="67"/>
      <c r="S16" s="117"/>
      <c r="T16" s="120"/>
      <c r="U16" s="127"/>
      <c r="V16" s="127">
        <f>1390000000-68873628</f>
        <v>1321126372</v>
      </c>
      <c r="W16" s="67"/>
      <c r="X16" s="67"/>
      <c r="Y16" s="67"/>
      <c r="Z16" s="67"/>
      <c r="AA16" s="67">
        <f>310000000-68873628</f>
        <v>241126372</v>
      </c>
      <c r="AB16" s="67"/>
      <c r="AC16" s="67"/>
      <c r="AD16" s="67"/>
      <c r="AE16" s="67"/>
      <c r="AF16" s="137"/>
      <c r="AG16" s="137"/>
      <c r="AH16" s="138">
        <v>110444995</v>
      </c>
      <c r="AI16" s="131">
        <v>1435292010</v>
      </c>
      <c r="AJ16" s="185">
        <f>+AI16/J16</f>
        <v>0.99396233804420431</v>
      </c>
      <c r="AK16" s="186">
        <f>AI16/H16</f>
        <v>0.26835504440093544</v>
      </c>
      <c r="AL16" s="315"/>
      <c r="AM16" s="311"/>
      <c r="AN16" s="311"/>
      <c r="AO16" s="311"/>
      <c r="AP16" s="311"/>
    </row>
    <row r="17" spans="1:42" s="5" customFormat="1" ht="33" customHeight="1" x14ac:dyDescent="0.25">
      <c r="A17" s="296"/>
      <c r="B17" s="277"/>
      <c r="C17" s="280"/>
      <c r="D17" s="288"/>
      <c r="E17" s="286"/>
      <c r="F17" s="286"/>
      <c r="G17" s="39" t="s">
        <v>11</v>
      </c>
      <c r="H17" s="70"/>
      <c r="I17" s="76"/>
      <c r="J17" s="76"/>
      <c r="K17" s="133"/>
      <c r="L17" s="70"/>
      <c r="M17" s="70"/>
      <c r="N17" s="70"/>
      <c r="O17" s="70"/>
      <c r="P17" s="70"/>
      <c r="Q17" s="70"/>
      <c r="R17" s="70"/>
      <c r="S17" s="70"/>
      <c r="T17" s="121"/>
      <c r="U17" s="132"/>
      <c r="V17" s="70"/>
      <c r="W17" s="70"/>
      <c r="X17" s="70"/>
      <c r="Y17" s="70"/>
      <c r="Z17" s="70"/>
      <c r="AA17" s="70"/>
      <c r="AB17" s="70"/>
      <c r="AC17" s="70"/>
      <c r="AD17" s="70"/>
      <c r="AE17" s="70"/>
      <c r="AF17" s="133"/>
      <c r="AG17" s="133"/>
      <c r="AH17" s="133"/>
      <c r="AI17" s="133"/>
      <c r="AJ17" s="187"/>
      <c r="AK17" s="188"/>
      <c r="AL17" s="315"/>
      <c r="AM17" s="311"/>
      <c r="AN17" s="311"/>
      <c r="AO17" s="311"/>
      <c r="AP17" s="311"/>
    </row>
    <row r="18" spans="1:42" s="5" customFormat="1" ht="31.5" customHeight="1" x14ac:dyDescent="0.25">
      <c r="A18" s="296"/>
      <c r="B18" s="277"/>
      <c r="C18" s="280"/>
      <c r="D18" s="288"/>
      <c r="E18" s="286"/>
      <c r="F18" s="286"/>
      <c r="G18" s="39" t="s">
        <v>12</v>
      </c>
      <c r="H18" s="77"/>
      <c r="I18" s="76"/>
      <c r="J18" s="76"/>
      <c r="K18" s="131"/>
      <c r="L18" s="77"/>
      <c r="M18" s="77"/>
      <c r="N18" s="77"/>
      <c r="O18" s="77"/>
      <c r="P18" s="77"/>
      <c r="Q18" s="78"/>
      <c r="R18" s="78"/>
      <c r="S18" s="119"/>
      <c r="T18" s="70"/>
      <c r="U18" s="127"/>
      <c r="V18" s="127"/>
      <c r="W18" s="70"/>
      <c r="X18" s="70"/>
      <c r="Y18" s="70"/>
      <c r="Z18" s="70"/>
      <c r="AA18" s="70"/>
      <c r="AB18" s="70"/>
      <c r="AC18" s="70"/>
      <c r="AD18" s="70"/>
      <c r="AE18" s="70"/>
      <c r="AF18" s="137"/>
      <c r="AG18" s="137"/>
      <c r="AH18" s="131"/>
      <c r="AI18" s="131"/>
      <c r="AJ18" s="189"/>
      <c r="AK18" s="188"/>
      <c r="AL18" s="315"/>
      <c r="AM18" s="311"/>
      <c r="AN18" s="311"/>
      <c r="AO18" s="311"/>
      <c r="AP18" s="311"/>
    </row>
    <row r="19" spans="1:42" s="5" customFormat="1" ht="53.45" customHeight="1" x14ac:dyDescent="0.25">
      <c r="A19" s="296"/>
      <c r="B19" s="277"/>
      <c r="C19" s="280"/>
      <c r="D19" s="288"/>
      <c r="E19" s="286"/>
      <c r="F19" s="286"/>
      <c r="G19" s="39" t="s">
        <v>13</v>
      </c>
      <c r="H19" s="130">
        <f t="shared" ref="H19:AA20" si="8">+H15+H17</f>
        <v>0.5</v>
      </c>
      <c r="I19" s="130">
        <f t="shared" si="8"/>
        <v>0.09</v>
      </c>
      <c r="J19" s="130">
        <f t="shared" ref="J19:K20" si="9">+J15+J17</f>
        <v>0.09</v>
      </c>
      <c r="K19" s="202">
        <f t="shared" si="9"/>
        <v>0.09</v>
      </c>
      <c r="L19" s="56">
        <f t="shared" si="8"/>
        <v>0.14000000000000001</v>
      </c>
      <c r="M19" s="56">
        <f t="shared" si="8"/>
        <v>0</v>
      </c>
      <c r="N19" s="56">
        <f t="shared" si="8"/>
        <v>0</v>
      </c>
      <c r="O19" s="56">
        <f t="shared" si="8"/>
        <v>0</v>
      </c>
      <c r="P19" s="135">
        <f t="shared" si="8"/>
        <v>0</v>
      </c>
      <c r="Q19" s="56">
        <f t="shared" si="8"/>
        <v>0.28000000000000003</v>
      </c>
      <c r="R19" s="56">
        <f t="shared" si="8"/>
        <v>0</v>
      </c>
      <c r="S19" s="56">
        <f t="shared" si="8"/>
        <v>0</v>
      </c>
      <c r="T19" s="126">
        <f t="shared" si="8"/>
        <v>0</v>
      </c>
      <c r="U19" s="136">
        <f t="shared" si="8"/>
        <v>0</v>
      </c>
      <c r="V19" s="56">
        <f t="shared" si="8"/>
        <v>0.42</v>
      </c>
      <c r="W19" s="56">
        <f t="shared" si="8"/>
        <v>0</v>
      </c>
      <c r="X19" s="56">
        <f t="shared" si="8"/>
        <v>0</v>
      </c>
      <c r="Y19" s="56">
        <f t="shared" si="8"/>
        <v>0</v>
      </c>
      <c r="Z19" s="56">
        <f t="shared" si="8"/>
        <v>0</v>
      </c>
      <c r="AA19" s="56">
        <f t="shared" si="8"/>
        <v>0.5</v>
      </c>
      <c r="AB19" s="56">
        <f t="shared" ref="AB19:AH19" si="10">+AB15+AB17</f>
        <v>0</v>
      </c>
      <c r="AC19" s="56">
        <f t="shared" si="10"/>
        <v>0</v>
      </c>
      <c r="AD19" s="56">
        <f t="shared" si="10"/>
        <v>0</v>
      </c>
      <c r="AE19" s="56">
        <f t="shared" si="10"/>
        <v>0</v>
      </c>
      <c r="AF19" s="56">
        <f t="shared" si="10"/>
        <v>0</v>
      </c>
      <c r="AG19" s="56">
        <f t="shared" si="10"/>
        <v>0</v>
      </c>
      <c r="AH19" s="202">
        <f t="shared" si="10"/>
        <v>1.67E-2</v>
      </c>
      <c r="AI19" s="202">
        <f t="shared" ref="AI19" si="11">+AI15+AI17</f>
        <v>0.09</v>
      </c>
      <c r="AJ19" s="185">
        <f>+AI19/J19</f>
        <v>1</v>
      </c>
      <c r="AK19" s="186">
        <f>AI19/H19</f>
        <v>0.18</v>
      </c>
      <c r="AL19" s="315"/>
      <c r="AM19" s="311"/>
      <c r="AN19" s="311"/>
      <c r="AO19" s="311"/>
      <c r="AP19" s="311"/>
    </row>
    <row r="20" spans="1:42" s="5" customFormat="1" ht="53.45" customHeight="1" thickBot="1" x14ac:dyDescent="0.3">
      <c r="A20" s="296"/>
      <c r="B20" s="278"/>
      <c r="C20" s="281"/>
      <c r="D20" s="288"/>
      <c r="E20" s="286"/>
      <c r="F20" s="286"/>
      <c r="G20" s="40" t="s">
        <v>14</v>
      </c>
      <c r="H20" s="71">
        <f>+H16+H18</f>
        <v>5348481573</v>
      </c>
      <c r="I20" s="110">
        <f>+I16+I18</f>
        <v>1499125475</v>
      </c>
      <c r="J20" s="110">
        <f>+J16+J18</f>
        <v>1444010457</v>
      </c>
      <c r="K20" s="110">
        <f t="shared" si="9"/>
        <v>1435292010</v>
      </c>
      <c r="L20" s="219">
        <f t="shared" si="8"/>
        <v>386092000</v>
      </c>
      <c r="M20" s="110">
        <f t="shared" ref="M20:AA20" si="12">+M16+M18</f>
        <v>0</v>
      </c>
      <c r="N20" s="110">
        <f t="shared" si="12"/>
        <v>0</v>
      </c>
      <c r="O20" s="110">
        <f t="shared" si="12"/>
        <v>0</v>
      </c>
      <c r="P20" s="110">
        <f t="shared" si="12"/>
        <v>0</v>
      </c>
      <c r="Q20" s="110">
        <f t="shared" si="12"/>
        <v>1956126372</v>
      </c>
      <c r="R20" s="110">
        <f t="shared" si="12"/>
        <v>0</v>
      </c>
      <c r="S20" s="110">
        <f t="shared" si="12"/>
        <v>0</v>
      </c>
      <c r="T20" s="110">
        <f t="shared" si="12"/>
        <v>0</v>
      </c>
      <c r="U20" s="110">
        <f t="shared" si="12"/>
        <v>0</v>
      </c>
      <c r="V20" s="110">
        <f t="shared" si="12"/>
        <v>1321126372</v>
      </c>
      <c r="W20" s="110">
        <f t="shared" si="12"/>
        <v>0</v>
      </c>
      <c r="X20" s="110">
        <f t="shared" si="12"/>
        <v>0</v>
      </c>
      <c r="Y20" s="110">
        <f t="shared" si="12"/>
        <v>0</v>
      </c>
      <c r="Z20" s="110">
        <f t="shared" si="12"/>
        <v>0</v>
      </c>
      <c r="AA20" s="110">
        <f t="shared" si="12"/>
        <v>241126372</v>
      </c>
      <c r="AB20" s="110">
        <f t="shared" ref="AB20:AH20" si="13">+AB16+AB18</f>
        <v>0</v>
      </c>
      <c r="AC20" s="110">
        <f t="shared" si="13"/>
        <v>0</v>
      </c>
      <c r="AD20" s="110">
        <f t="shared" si="13"/>
        <v>0</v>
      </c>
      <c r="AE20" s="110">
        <f t="shared" si="13"/>
        <v>0</v>
      </c>
      <c r="AF20" s="110">
        <f t="shared" si="13"/>
        <v>0</v>
      </c>
      <c r="AG20" s="110">
        <f t="shared" si="13"/>
        <v>0</v>
      </c>
      <c r="AH20" s="110">
        <f t="shared" si="13"/>
        <v>110444995</v>
      </c>
      <c r="AI20" s="110">
        <f t="shared" ref="AI20" si="14">+AI16+AI18</f>
        <v>1435292010</v>
      </c>
      <c r="AJ20" s="190">
        <f>+AI20/J20</f>
        <v>0.99396233804420431</v>
      </c>
      <c r="AK20" s="191">
        <f>AI20/H20</f>
        <v>0.26835504440093544</v>
      </c>
      <c r="AL20" s="316"/>
      <c r="AM20" s="312"/>
      <c r="AN20" s="312"/>
      <c r="AO20" s="312"/>
      <c r="AP20" s="312"/>
    </row>
    <row r="21" spans="1:42" s="5" customFormat="1" ht="25.15" customHeight="1" x14ac:dyDescent="0.25">
      <c r="A21" s="296"/>
      <c r="B21" s="276">
        <v>4</v>
      </c>
      <c r="C21" s="279" t="s">
        <v>148</v>
      </c>
      <c r="D21" s="286" t="s">
        <v>119</v>
      </c>
      <c r="E21" s="286"/>
      <c r="F21" s="286"/>
      <c r="G21" s="41" t="s">
        <v>9</v>
      </c>
      <c r="H21" s="130">
        <f>+I21+L21+Q21+V21+AA21</f>
        <v>1.0000000000000002</v>
      </c>
      <c r="I21" s="130">
        <v>0</v>
      </c>
      <c r="J21" s="130">
        <v>0</v>
      </c>
      <c r="K21" s="111">
        <v>0</v>
      </c>
      <c r="L21" s="130">
        <v>0.32</v>
      </c>
      <c r="M21" s="130">
        <f t="shared" ref="M21:P22" si="15">+M11+M13</f>
        <v>0</v>
      </c>
      <c r="N21" s="130">
        <f t="shared" si="15"/>
        <v>0</v>
      </c>
      <c r="O21" s="130">
        <f t="shared" si="15"/>
        <v>0</v>
      </c>
      <c r="P21" s="147">
        <f t="shared" si="15"/>
        <v>0</v>
      </c>
      <c r="Q21" s="130">
        <v>0.28000000000000003</v>
      </c>
      <c r="R21" s="130">
        <f t="shared" ref="R21:U22" si="16">+R11+R13</f>
        <v>0</v>
      </c>
      <c r="S21" s="130">
        <f t="shared" si="16"/>
        <v>0</v>
      </c>
      <c r="T21" s="148">
        <f t="shared" si="16"/>
        <v>0</v>
      </c>
      <c r="U21" s="149">
        <f t="shared" si="16"/>
        <v>0</v>
      </c>
      <c r="V21" s="130">
        <v>0.3</v>
      </c>
      <c r="W21" s="130">
        <f t="shared" ref="W21:Z22" si="17">+W11+W13</f>
        <v>0</v>
      </c>
      <c r="X21" s="130">
        <f t="shared" si="17"/>
        <v>0</v>
      </c>
      <c r="Y21" s="130">
        <f t="shared" si="17"/>
        <v>0</v>
      </c>
      <c r="Z21" s="130">
        <f t="shared" si="17"/>
        <v>0</v>
      </c>
      <c r="AA21" s="130">
        <v>0.1</v>
      </c>
      <c r="AB21" s="72"/>
      <c r="AC21" s="72"/>
      <c r="AD21" s="72"/>
      <c r="AE21" s="72"/>
      <c r="AF21" s="150"/>
      <c r="AG21" s="150"/>
      <c r="AH21" s="111">
        <v>0</v>
      </c>
      <c r="AI21" s="111">
        <v>0</v>
      </c>
      <c r="AJ21" s="205">
        <v>0</v>
      </c>
      <c r="AK21" s="206">
        <f t="shared" ref="AK21:AK22" si="18">AH21/H21</f>
        <v>0</v>
      </c>
      <c r="AL21" s="317" t="s">
        <v>179</v>
      </c>
      <c r="AM21" s="310" t="s">
        <v>109</v>
      </c>
      <c r="AN21" s="310" t="s">
        <v>109</v>
      </c>
      <c r="AO21" s="313" t="s">
        <v>173</v>
      </c>
      <c r="AP21" s="319" t="s">
        <v>158</v>
      </c>
    </row>
    <row r="22" spans="1:42" s="5" customFormat="1" ht="25.15" customHeight="1" x14ac:dyDescent="0.25">
      <c r="A22" s="296"/>
      <c r="B22" s="277"/>
      <c r="C22" s="280"/>
      <c r="D22" s="286"/>
      <c r="E22" s="286"/>
      <c r="F22" s="286"/>
      <c r="G22" s="39" t="s">
        <v>10</v>
      </c>
      <c r="H22" s="67">
        <f>+L22+Q22+V22+AA22+J22</f>
        <v>758275884</v>
      </c>
      <c r="I22" s="68">
        <v>0</v>
      </c>
      <c r="J22" s="68">
        <v>0</v>
      </c>
      <c r="K22" s="79">
        <v>0</v>
      </c>
      <c r="L22" s="173">
        <v>551655000</v>
      </c>
      <c r="M22" s="68">
        <f t="shared" si="15"/>
        <v>0</v>
      </c>
      <c r="N22" s="68">
        <f t="shared" si="15"/>
        <v>0</v>
      </c>
      <c r="O22" s="68">
        <f t="shared" si="15"/>
        <v>0</v>
      </c>
      <c r="P22" s="68">
        <f t="shared" si="15"/>
        <v>0</v>
      </c>
      <c r="Q22" s="68">
        <v>68873628</v>
      </c>
      <c r="R22" s="68">
        <f t="shared" si="16"/>
        <v>0</v>
      </c>
      <c r="S22" s="68">
        <f t="shared" si="16"/>
        <v>0</v>
      </c>
      <c r="T22" s="68">
        <f t="shared" si="16"/>
        <v>0</v>
      </c>
      <c r="U22" s="68">
        <f t="shared" si="16"/>
        <v>0</v>
      </c>
      <c r="V22" s="68">
        <v>68873628</v>
      </c>
      <c r="W22" s="68">
        <f t="shared" si="17"/>
        <v>0</v>
      </c>
      <c r="X22" s="68">
        <f t="shared" si="17"/>
        <v>0</v>
      </c>
      <c r="Y22" s="68">
        <f t="shared" si="17"/>
        <v>0</v>
      </c>
      <c r="Z22" s="68">
        <f t="shared" si="17"/>
        <v>0</v>
      </c>
      <c r="AA22" s="68">
        <v>68873628</v>
      </c>
      <c r="AB22" s="67"/>
      <c r="AC22" s="67"/>
      <c r="AD22" s="67"/>
      <c r="AE22" s="67"/>
      <c r="AF22" s="137"/>
      <c r="AG22" s="137"/>
      <c r="AH22" s="79">
        <v>0</v>
      </c>
      <c r="AI22" s="79">
        <v>0</v>
      </c>
      <c r="AJ22" s="207">
        <v>0</v>
      </c>
      <c r="AK22" s="208">
        <f t="shared" si="18"/>
        <v>0</v>
      </c>
      <c r="AL22" s="317"/>
      <c r="AM22" s="311"/>
      <c r="AN22" s="311"/>
      <c r="AO22" s="311"/>
      <c r="AP22" s="311"/>
    </row>
    <row r="23" spans="1:42" s="5" customFormat="1" ht="25.15" customHeight="1" x14ac:dyDescent="0.25">
      <c r="A23" s="296"/>
      <c r="B23" s="277"/>
      <c r="C23" s="280"/>
      <c r="D23" s="286"/>
      <c r="E23" s="286"/>
      <c r="F23" s="286"/>
      <c r="G23" s="39" t="s">
        <v>11</v>
      </c>
      <c r="H23" s="70"/>
      <c r="I23" s="76"/>
      <c r="J23" s="76"/>
      <c r="K23" s="80"/>
      <c r="L23" s="151"/>
      <c r="M23" s="151"/>
      <c r="N23" s="151"/>
      <c r="O23" s="151"/>
      <c r="P23" s="151"/>
      <c r="Q23" s="75"/>
      <c r="R23" s="75"/>
      <c r="S23" s="75"/>
      <c r="T23" s="123"/>
      <c r="U23" s="152"/>
      <c r="V23" s="75"/>
      <c r="W23" s="75"/>
      <c r="X23" s="75"/>
      <c r="Y23" s="75"/>
      <c r="Z23" s="75"/>
      <c r="AA23" s="75"/>
      <c r="AB23" s="74"/>
      <c r="AC23" s="74"/>
      <c r="AD23" s="74"/>
      <c r="AE23" s="74"/>
      <c r="AF23" s="133"/>
      <c r="AG23" s="133"/>
      <c r="AH23" s="80"/>
      <c r="AI23" s="80"/>
      <c r="AJ23" s="209"/>
      <c r="AK23" s="210"/>
      <c r="AL23" s="317"/>
      <c r="AM23" s="311"/>
      <c r="AN23" s="311"/>
      <c r="AO23" s="311"/>
      <c r="AP23" s="311"/>
    </row>
    <row r="24" spans="1:42" s="5" customFormat="1" ht="79.5" customHeight="1" x14ac:dyDescent="0.25">
      <c r="A24" s="296"/>
      <c r="B24" s="277"/>
      <c r="C24" s="280"/>
      <c r="D24" s="286"/>
      <c r="E24" s="286"/>
      <c r="F24" s="286"/>
      <c r="G24" s="39" t="s">
        <v>12</v>
      </c>
      <c r="H24" s="70"/>
      <c r="I24" s="76"/>
      <c r="J24" s="76"/>
      <c r="K24" s="79"/>
      <c r="L24" s="118"/>
      <c r="M24" s="73"/>
      <c r="N24" s="73"/>
      <c r="O24" s="73"/>
      <c r="P24" s="73"/>
      <c r="Q24" s="74"/>
      <c r="R24" s="74"/>
      <c r="S24" s="74"/>
      <c r="T24" s="122"/>
      <c r="U24" s="125"/>
      <c r="V24" s="67"/>
      <c r="W24" s="74"/>
      <c r="X24" s="74"/>
      <c r="Y24" s="74"/>
      <c r="Z24" s="74"/>
      <c r="AA24" s="74"/>
      <c r="AB24" s="74"/>
      <c r="AC24" s="74"/>
      <c r="AD24" s="74"/>
      <c r="AE24" s="74"/>
      <c r="AF24" s="133"/>
      <c r="AG24" s="133"/>
      <c r="AH24" s="79"/>
      <c r="AI24" s="79"/>
      <c r="AJ24" s="211"/>
      <c r="AK24" s="210"/>
      <c r="AL24" s="317"/>
      <c r="AM24" s="311"/>
      <c r="AN24" s="311"/>
      <c r="AO24" s="311"/>
      <c r="AP24" s="311"/>
    </row>
    <row r="25" spans="1:42" s="5" customFormat="1" ht="57.75" customHeight="1" x14ac:dyDescent="0.25">
      <c r="A25" s="296"/>
      <c r="B25" s="277"/>
      <c r="C25" s="280"/>
      <c r="D25" s="286"/>
      <c r="E25" s="286"/>
      <c r="F25" s="286"/>
      <c r="G25" s="39" t="s">
        <v>13</v>
      </c>
      <c r="H25" s="130">
        <f t="shared" ref="H25:AA26" si="19">+H21+H23</f>
        <v>1.0000000000000002</v>
      </c>
      <c r="I25" s="130">
        <f t="shared" si="19"/>
        <v>0</v>
      </c>
      <c r="J25" s="130">
        <f t="shared" ref="J25:K26" si="20">+J21+J23</f>
        <v>0</v>
      </c>
      <c r="K25" s="56">
        <f t="shared" si="20"/>
        <v>0</v>
      </c>
      <c r="L25" s="56">
        <f t="shared" si="19"/>
        <v>0.32</v>
      </c>
      <c r="M25" s="56">
        <f t="shared" si="19"/>
        <v>0</v>
      </c>
      <c r="N25" s="56">
        <f t="shared" si="19"/>
        <v>0</v>
      </c>
      <c r="O25" s="56">
        <f t="shared" si="19"/>
        <v>0</v>
      </c>
      <c r="P25" s="135">
        <f t="shared" si="19"/>
        <v>0</v>
      </c>
      <c r="Q25" s="56">
        <f t="shared" si="19"/>
        <v>0.28000000000000003</v>
      </c>
      <c r="R25" s="56">
        <f t="shared" si="19"/>
        <v>0</v>
      </c>
      <c r="S25" s="56">
        <f t="shared" si="19"/>
        <v>0</v>
      </c>
      <c r="T25" s="126">
        <f t="shared" si="19"/>
        <v>0</v>
      </c>
      <c r="U25" s="136">
        <f t="shared" si="19"/>
        <v>0</v>
      </c>
      <c r="V25" s="56">
        <f t="shared" si="19"/>
        <v>0.3</v>
      </c>
      <c r="W25" s="56">
        <f t="shared" si="19"/>
        <v>0</v>
      </c>
      <c r="X25" s="56">
        <f t="shared" si="19"/>
        <v>0</v>
      </c>
      <c r="Y25" s="56">
        <f t="shared" si="19"/>
        <v>0</v>
      </c>
      <c r="Z25" s="56">
        <f t="shared" si="19"/>
        <v>0</v>
      </c>
      <c r="AA25" s="56">
        <f t="shared" si="19"/>
        <v>0.1</v>
      </c>
      <c r="AB25" s="56">
        <f t="shared" ref="AB25:AH25" si="21">+AB21+AB23</f>
        <v>0</v>
      </c>
      <c r="AC25" s="56">
        <f t="shared" si="21"/>
        <v>0</v>
      </c>
      <c r="AD25" s="56">
        <f t="shared" si="21"/>
        <v>0</v>
      </c>
      <c r="AE25" s="56">
        <f t="shared" si="21"/>
        <v>0</v>
      </c>
      <c r="AF25" s="56">
        <f t="shared" si="21"/>
        <v>0</v>
      </c>
      <c r="AG25" s="56">
        <f t="shared" si="21"/>
        <v>0</v>
      </c>
      <c r="AH25" s="56">
        <f t="shared" si="21"/>
        <v>0</v>
      </c>
      <c r="AI25" s="56">
        <f t="shared" ref="AI25" si="22">+AI21+AI23</f>
        <v>0</v>
      </c>
      <c r="AJ25" s="207">
        <v>0</v>
      </c>
      <c r="AK25" s="208">
        <f t="shared" ref="AK25:AK26" si="23">AH25/H25</f>
        <v>0</v>
      </c>
      <c r="AL25" s="317"/>
      <c r="AM25" s="311"/>
      <c r="AN25" s="311"/>
      <c r="AO25" s="311"/>
      <c r="AP25" s="311"/>
    </row>
    <row r="26" spans="1:42" s="5" customFormat="1" ht="25.15" customHeight="1" thickBot="1" x14ac:dyDescent="0.3">
      <c r="A26" s="297"/>
      <c r="B26" s="278"/>
      <c r="C26" s="281"/>
      <c r="D26" s="286"/>
      <c r="E26" s="286"/>
      <c r="F26" s="286"/>
      <c r="G26" s="40" t="s">
        <v>14</v>
      </c>
      <c r="H26" s="71">
        <f>+H22+H24</f>
        <v>758275884</v>
      </c>
      <c r="I26" s="110">
        <f>+I22+I24</f>
        <v>0</v>
      </c>
      <c r="J26" s="110">
        <f>+J22+J24</f>
        <v>0</v>
      </c>
      <c r="K26" s="110">
        <f t="shared" si="20"/>
        <v>0</v>
      </c>
      <c r="L26" s="219">
        <f t="shared" si="19"/>
        <v>551655000</v>
      </c>
      <c r="M26" s="110">
        <f t="shared" ref="M26:AA26" si="24">+M22+M24</f>
        <v>0</v>
      </c>
      <c r="N26" s="110">
        <f t="shared" si="24"/>
        <v>0</v>
      </c>
      <c r="O26" s="110">
        <f t="shared" si="24"/>
        <v>0</v>
      </c>
      <c r="P26" s="110">
        <f t="shared" si="24"/>
        <v>0</v>
      </c>
      <c r="Q26" s="110">
        <f t="shared" si="24"/>
        <v>68873628</v>
      </c>
      <c r="R26" s="110">
        <f t="shared" si="24"/>
        <v>0</v>
      </c>
      <c r="S26" s="110">
        <f t="shared" si="24"/>
        <v>0</v>
      </c>
      <c r="T26" s="110">
        <f t="shared" si="24"/>
        <v>0</v>
      </c>
      <c r="U26" s="110">
        <f t="shared" si="24"/>
        <v>0</v>
      </c>
      <c r="V26" s="110">
        <f t="shared" si="24"/>
        <v>68873628</v>
      </c>
      <c r="W26" s="110">
        <f t="shared" si="24"/>
        <v>0</v>
      </c>
      <c r="X26" s="110">
        <f t="shared" si="24"/>
        <v>0</v>
      </c>
      <c r="Y26" s="110">
        <f t="shared" si="24"/>
        <v>0</v>
      </c>
      <c r="Z26" s="110">
        <f t="shared" si="24"/>
        <v>0</v>
      </c>
      <c r="AA26" s="110">
        <f t="shared" si="24"/>
        <v>68873628</v>
      </c>
      <c r="AB26" s="110">
        <f t="shared" ref="AB26:AH26" si="25">+AB22+AB24</f>
        <v>0</v>
      </c>
      <c r="AC26" s="110">
        <f t="shared" si="25"/>
        <v>0</v>
      </c>
      <c r="AD26" s="110">
        <f t="shared" si="25"/>
        <v>0</v>
      </c>
      <c r="AE26" s="110">
        <f t="shared" si="25"/>
        <v>0</v>
      </c>
      <c r="AF26" s="110">
        <f t="shared" si="25"/>
        <v>0</v>
      </c>
      <c r="AG26" s="110">
        <f t="shared" si="25"/>
        <v>0</v>
      </c>
      <c r="AH26" s="110">
        <f t="shared" si="25"/>
        <v>0</v>
      </c>
      <c r="AI26" s="110">
        <f t="shared" ref="AI26" si="26">+AI22+AI24</f>
        <v>0</v>
      </c>
      <c r="AJ26" s="212">
        <v>0</v>
      </c>
      <c r="AK26" s="213">
        <f t="shared" si="23"/>
        <v>0</v>
      </c>
      <c r="AL26" s="318"/>
      <c r="AM26" s="312"/>
      <c r="AN26" s="312"/>
      <c r="AO26" s="312"/>
      <c r="AP26" s="312"/>
    </row>
    <row r="27" spans="1:42" s="5" customFormat="1" ht="49.9" customHeight="1" x14ac:dyDescent="0.25">
      <c r="A27" s="296" t="s">
        <v>124</v>
      </c>
      <c r="B27" s="276">
        <v>3</v>
      </c>
      <c r="C27" s="303" t="s">
        <v>139</v>
      </c>
      <c r="D27" s="295" t="s">
        <v>119</v>
      </c>
      <c r="E27" s="286"/>
      <c r="F27" s="286"/>
      <c r="G27" s="41" t="s">
        <v>9</v>
      </c>
      <c r="H27" s="130">
        <v>0.3</v>
      </c>
      <c r="I27" s="130">
        <v>0.02</v>
      </c>
      <c r="J27" s="130">
        <v>0.02</v>
      </c>
      <c r="K27" s="201">
        <v>1.4E-2</v>
      </c>
      <c r="L27" s="130">
        <v>7.0000000000000007E-2</v>
      </c>
      <c r="M27" s="130">
        <f t="shared" ref="M27:P28" si="27">+M17+M19</f>
        <v>0</v>
      </c>
      <c r="N27" s="130">
        <f t="shared" si="27"/>
        <v>0</v>
      </c>
      <c r="O27" s="130">
        <f t="shared" si="27"/>
        <v>0</v>
      </c>
      <c r="P27" s="147">
        <f t="shared" si="27"/>
        <v>0</v>
      </c>
      <c r="Q27" s="130">
        <v>0.08</v>
      </c>
      <c r="R27" s="130">
        <f t="shared" ref="R27:U28" si="28">+R17+R19</f>
        <v>0</v>
      </c>
      <c r="S27" s="130">
        <f t="shared" si="28"/>
        <v>0</v>
      </c>
      <c r="T27" s="148">
        <f t="shared" si="28"/>
        <v>0</v>
      </c>
      <c r="U27" s="149">
        <f t="shared" si="28"/>
        <v>0</v>
      </c>
      <c r="V27" s="130">
        <v>0.08</v>
      </c>
      <c r="W27" s="130">
        <f t="shared" ref="W27:Z28" si="29">+W17+W19</f>
        <v>0</v>
      </c>
      <c r="X27" s="130">
        <f t="shared" si="29"/>
        <v>0</v>
      </c>
      <c r="Y27" s="130">
        <f t="shared" si="29"/>
        <v>0</v>
      </c>
      <c r="Z27" s="130">
        <f t="shared" si="29"/>
        <v>0</v>
      </c>
      <c r="AA27" s="130">
        <v>0.05</v>
      </c>
      <c r="AB27" s="72"/>
      <c r="AC27" s="72"/>
      <c r="AD27" s="72"/>
      <c r="AE27" s="72"/>
      <c r="AF27" s="150"/>
      <c r="AG27" s="150"/>
      <c r="AH27" s="201">
        <v>2E-3</v>
      </c>
      <c r="AI27" s="201">
        <v>1.4E-2</v>
      </c>
      <c r="AJ27" s="183">
        <f>+AI27/J27</f>
        <v>0.7</v>
      </c>
      <c r="AK27" s="184">
        <f>AI27/H27</f>
        <v>4.6666666666666669E-2</v>
      </c>
      <c r="AL27" s="320" t="s">
        <v>174</v>
      </c>
      <c r="AM27" s="321" t="s">
        <v>165</v>
      </c>
      <c r="AN27" s="321" t="s">
        <v>166</v>
      </c>
      <c r="AO27" s="321" t="s">
        <v>167</v>
      </c>
      <c r="AP27" s="322" t="s">
        <v>164</v>
      </c>
    </row>
    <row r="28" spans="1:42" s="5" customFormat="1" ht="49.9" customHeight="1" x14ac:dyDescent="0.25">
      <c r="A28" s="296"/>
      <c r="B28" s="277"/>
      <c r="C28" s="304"/>
      <c r="D28" s="286"/>
      <c r="E28" s="286"/>
      <c r="F28" s="286"/>
      <c r="G28" s="39" t="s">
        <v>10</v>
      </c>
      <c r="H28" s="67">
        <f>+L28+Q28+V28+AA28+J28</f>
        <v>7954676097</v>
      </c>
      <c r="I28" s="173">
        <v>650000000</v>
      </c>
      <c r="J28" s="173">
        <v>1097041097</v>
      </c>
      <c r="K28" s="79">
        <v>531056664</v>
      </c>
      <c r="L28" s="173">
        <v>647635000</v>
      </c>
      <c r="M28" s="68">
        <f t="shared" si="27"/>
        <v>0</v>
      </c>
      <c r="N28" s="68">
        <f t="shared" si="27"/>
        <v>0</v>
      </c>
      <c r="O28" s="68">
        <f t="shared" si="27"/>
        <v>0</v>
      </c>
      <c r="P28" s="68">
        <f t="shared" si="27"/>
        <v>0</v>
      </c>
      <c r="Q28" s="68">
        <v>2160000000</v>
      </c>
      <c r="R28" s="68">
        <f t="shared" si="28"/>
        <v>0</v>
      </c>
      <c r="S28" s="68">
        <f t="shared" si="28"/>
        <v>0</v>
      </c>
      <c r="T28" s="68">
        <f t="shared" si="28"/>
        <v>0</v>
      </c>
      <c r="U28" s="68">
        <f t="shared" si="28"/>
        <v>0</v>
      </c>
      <c r="V28" s="68">
        <v>2160000000</v>
      </c>
      <c r="W28" s="68">
        <f t="shared" si="29"/>
        <v>0</v>
      </c>
      <c r="X28" s="68">
        <f t="shared" si="29"/>
        <v>0</v>
      </c>
      <c r="Y28" s="68">
        <f t="shared" si="29"/>
        <v>0</v>
      </c>
      <c r="Z28" s="68">
        <f t="shared" si="29"/>
        <v>0</v>
      </c>
      <c r="AA28" s="68">
        <v>1890000000</v>
      </c>
      <c r="AB28" s="67"/>
      <c r="AC28" s="67"/>
      <c r="AD28" s="67"/>
      <c r="AE28" s="67"/>
      <c r="AF28" s="137"/>
      <c r="AG28" s="137"/>
      <c r="AH28" s="79">
        <v>70836293</v>
      </c>
      <c r="AI28" s="79">
        <v>531056664</v>
      </c>
      <c r="AJ28" s="185">
        <f>+AI28/J28</f>
        <v>0.48408092044340251</v>
      </c>
      <c r="AK28" s="186">
        <f>AI28/H28</f>
        <v>6.6760312742373124E-2</v>
      </c>
      <c r="AL28" s="311"/>
      <c r="AM28" s="311"/>
      <c r="AN28" s="311"/>
      <c r="AO28" s="311"/>
      <c r="AP28" s="311"/>
    </row>
    <row r="29" spans="1:42" s="5" customFormat="1" ht="49.9" customHeight="1" x14ac:dyDescent="0.25">
      <c r="A29" s="296"/>
      <c r="B29" s="277"/>
      <c r="C29" s="304"/>
      <c r="D29" s="286"/>
      <c r="E29" s="286"/>
      <c r="F29" s="286"/>
      <c r="G29" s="39" t="s">
        <v>11</v>
      </c>
      <c r="H29" s="70"/>
      <c r="I29" s="76"/>
      <c r="J29" s="76"/>
      <c r="K29" s="80"/>
      <c r="L29" s="151"/>
      <c r="M29" s="151"/>
      <c r="N29" s="151"/>
      <c r="O29" s="151"/>
      <c r="P29" s="151"/>
      <c r="Q29" s="75"/>
      <c r="R29" s="75"/>
      <c r="S29" s="75"/>
      <c r="T29" s="123"/>
      <c r="U29" s="152"/>
      <c r="V29" s="75"/>
      <c r="W29" s="75"/>
      <c r="X29" s="75"/>
      <c r="Y29" s="75"/>
      <c r="Z29" s="75"/>
      <c r="AA29" s="75"/>
      <c r="AB29" s="74"/>
      <c r="AC29" s="74"/>
      <c r="AD29" s="74"/>
      <c r="AE29" s="74"/>
      <c r="AF29" s="133"/>
      <c r="AG29" s="133"/>
      <c r="AH29" s="80"/>
      <c r="AI29" s="80"/>
      <c r="AJ29" s="187"/>
      <c r="AK29" s="188"/>
      <c r="AL29" s="311"/>
      <c r="AM29" s="311"/>
      <c r="AN29" s="311"/>
      <c r="AO29" s="311"/>
      <c r="AP29" s="311"/>
    </row>
    <row r="30" spans="1:42" s="5" customFormat="1" ht="49.9" customHeight="1" x14ac:dyDescent="0.25">
      <c r="A30" s="296"/>
      <c r="B30" s="277"/>
      <c r="C30" s="304"/>
      <c r="D30" s="286"/>
      <c r="E30" s="286"/>
      <c r="F30" s="286"/>
      <c r="G30" s="39" t="s">
        <v>12</v>
      </c>
      <c r="H30" s="70"/>
      <c r="I30" s="76"/>
      <c r="J30" s="76"/>
      <c r="K30" s="79"/>
      <c r="L30" s="118"/>
      <c r="M30" s="73"/>
      <c r="N30" s="73"/>
      <c r="O30" s="73"/>
      <c r="P30" s="73"/>
      <c r="Q30" s="74"/>
      <c r="R30" s="74"/>
      <c r="S30" s="74"/>
      <c r="T30" s="122"/>
      <c r="U30" s="125"/>
      <c r="V30" s="67"/>
      <c r="W30" s="74"/>
      <c r="X30" s="74"/>
      <c r="Y30" s="74"/>
      <c r="Z30" s="74"/>
      <c r="AA30" s="74"/>
      <c r="AB30" s="74"/>
      <c r="AC30" s="74"/>
      <c r="AD30" s="74"/>
      <c r="AE30" s="74"/>
      <c r="AF30" s="133"/>
      <c r="AG30" s="133"/>
      <c r="AH30" s="79"/>
      <c r="AI30" s="79"/>
      <c r="AJ30" s="189"/>
      <c r="AK30" s="188"/>
      <c r="AL30" s="311"/>
      <c r="AM30" s="311"/>
      <c r="AN30" s="311"/>
      <c r="AO30" s="311"/>
      <c r="AP30" s="311"/>
    </row>
    <row r="31" spans="1:42" s="5" customFormat="1" ht="49.9" customHeight="1" x14ac:dyDescent="0.25">
      <c r="A31" s="296"/>
      <c r="B31" s="277"/>
      <c r="C31" s="304"/>
      <c r="D31" s="286"/>
      <c r="E31" s="286"/>
      <c r="F31" s="286"/>
      <c r="G31" s="39" t="s">
        <v>13</v>
      </c>
      <c r="H31" s="130">
        <f t="shared" ref="H31:W32" si="30">+H27+H29</f>
        <v>0.3</v>
      </c>
      <c r="I31" s="130">
        <f t="shared" si="30"/>
        <v>0.02</v>
      </c>
      <c r="J31" s="130">
        <f t="shared" ref="J31:K32" si="31">+J27+J29</f>
        <v>0.02</v>
      </c>
      <c r="K31" s="202">
        <f t="shared" si="31"/>
        <v>1.4E-2</v>
      </c>
      <c r="L31" s="56">
        <f t="shared" si="30"/>
        <v>7.0000000000000007E-2</v>
      </c>
      <c r="M31" s="56">
        <f t="shared" si="30"/>
        <v>0</v>
      </c>
      <c r="N31" s="56">
        <f t="shared" si="30"/>
        <v>0</v>
      </c>
      <c r="O31" s="56">
        <f t="shared" si="30"/>
        <v>0</v>
      </c>
      <c r="P31" s="135">
        <f t="shared" si="30"/>
        <v>0</v>
      </c>
      <c r="Q31" s="56">
        <f t="shared" si="30"/>
        <v>0.08</v>
      </c>
      <c r="R31" s="56">
        <f t="shared" si="30"/>
        <v>0</v>
      </c>
      <c r="S31" s="56">
        <f t="shared" si="30"/>
        <v>0</v>
      </c>
      <c r="T31" s="126">
        <f t="shared" si="30"/>
        <v>0</v>
      </c>
      <c r="U31" s="136">
        <f t="shared" si="30"/>
        <v>0</v>
      </c>
      <c r="V31" s="56">
        <f t="shared" si="30"/>
        <v>0.08</v>
      </c>
      <c r="W31" s="56">
        <f t="shared" si="30"/>
        <v>0</v>
      </c>
      <c r="X31" s="56">
        <f t="shared" ref="X31:AA32" si="32">+X27+X29</f>
        <v>0</v>
      </c>
      <c r="Y31" s="56">
        <f t="shared" si="32"/>
        <v>0</v>
      </c>
      <c r="Z31" s="56">
        <f t="shared" si="32"/>
        <v>0</v>
      </c>
      <c r="AA31" s="56">
        <f t="shared" si="32"/>
        <v>0.05</v>
      </c>
      <c r="AB31" s="56">
        <f t="shared" ref="AB31:AH31" si="33">+AB27+AB29</f>
        <v>0</v>
      </c>
      <c r="AC31" s="56">
        <f t="shared" si="33"/>
        <v>0</v>
      </c>
      <c r="AD31" s="56">
        <f t="shared" si="33"/>
        <v>0</v>
      </c>
      <c r="AE31" s="56">
        <f t="shared" si="33"/>
        <v>0</v>
      </c>
      <c r="AF31" s="56">
        <f t="shared" si="33"/>
        <v>0</v>
      </c>
      <c r="AG31" s="56">
        <f t="shared" si="33"/>
        <v>0</v>
      </c>
      <c r="AH31" s="202">
        <f t="shared" si="33"/>
        <v>2E-3</v>
      </c>
      <c r="AI31" s="202">
        <f t="shared" ref="AI31" si="34">+AI27+AI29</f>
        <v>1.4E-2</v>
      </c>
      <c r="AJ31" s="185">
        <f>+AI31/J31</f>
        <v>0.7</v>
      </c>
      <c r="AK31" s="186">
        <f>AI31/H31</f>
        <v>4.6666666666666669E-2</v>
      </c>
      <c r="AL31" s="311"/>
      <c r="AM31" s="311"/>
      <c r="AN31" s="311"/>
      <c r="AO31" s="311"/>
      <c r="AP31" s="311"/>
    </row>
    <row r="32" spans="1:42" s="5" customFormat="1" ht="49.9" customHeight="1" thickBot="1" x14ac:dyDescent="0.3">
      <c r="A32" s="296"/>
      <c r="B32" s="278"/>
      <c r="C32" s="305"/>
      <c r="D32" s="287"/>
      <c r="E32" s="287"/>
      <c r="F32" s="287"/>
      <c r="G32" s="40" t="s">
        <v>14</v>
      </c>
      <c r="H32" s="71">
        <f>+H28+H30</f>
        <v>7954676097</v>
      </c>
      <c r="I32" s="110">
        <f>+I28+I30</f>
        <v>650000000</v>
      </c>
      <c r="J32" s="110">
        <f>+J28+J30</f>
        <v>1097041097</v>
      </c>
      <c r="K32" s="110">
        <f t="shared" si="31"/>
        <v>531056664</v>
      </c>
      <c r="L32" s="219">
        <f t="shared" si="30"/>
        <v>647635000</v>
      </c>
      <c r="M32" s="110">
        <f t="shared" si="30"/>
        <v>0</v>
      </c>
      <c r="N32" s="110">
        <f t="shared" si="30"/>
        <v>0</v>
      </c>
      <c r="O32" s="110">
        <f t="shared" si="30"/>
        <v>0</v>
      </c>
      <c r="P32" s="110">
        <f t="shared" si="30"/>
        <v>0</v>
      </c>
      <c r="Q32" s="110">
        <f t="shared" si="30"/>
        <v>2160000000</v>
      </c>
      <c r="R32" s="110">
        <f t="shared" si="30"/>
        <v>0</v>
      </c>
      <c r="S32" s="110">
        <f t="shared" si="30"/>
        <v>0</v>
      </c>
      <c r="T32" s="110">
        <f t="shared" si="30"/>
        <v>0</v>
      </c>
      <c r="U32" s="110">
        <f t="shared" si="30"/>
        <v>0</v>
      </c>
      <c r="V32" s="110">
        <f t="shared" si="30"/>
        <v>2160000000</v>
      </c>
      <c r="W32" s="110">
        <f t="shared" si="30"/>
        <v>0</v>
      </c>
      <c r="X32" s="110">
        <f t="shared" si="32"/>
        <v>0</v>
      </c>
      <c r="Y32" s="110">
        <f t="shared" si="32"/>
        <v>0</v>
      </c>
      <c r="Z32" s="110">
        <f t="shared" si="32"/>
        <v>0</v>
      </c>
      <c r="AA32" s="110">
        <f t="shared" si="32"/>
        <v>1890000000</v>
      </c>
      <c r="AB32" s="110">
        <f t="shared" ref="AB32:AH32" si="35">+AB28+AB30</f>
        <v>0</v>
      </c>
      <c r="AC32" s="110">
        <f t="shared" si="35"/>
        <v>0</v>
      </c>
      <c r="AD32" s="110">
        <f t="shared" si="35"/>
        <v>0</v>
      </c>
      <c r="AE32" s="110">
        <f t="shared" si="35"/>
        <v>0</v>
      </c>
      <c r="AF32" s="110">
        <f t="shared" si="35"/>
        <v>0</v>
      </c>
      <c r="AG32" s="110">
        <f t="shared" si="35"/>
        <v>0</v>
      </c>
      <c r="AH32" s="110">
        <f t="shared" si="35"/>
        <v>70836293</v>
      </c>
      <c r="AI32" s="110">
        <f t="shared" ref="AI32" si="36">+AI28+AI30</f>
        <v>531056664</v>
      </c>
      <c r="AJ32" s="190">
        <f>+AI32/J32</f>
        <v>0.48408092044340251</v>
      </c>
      <c r="AK32" s="191">
        <f>AI32/H32</f>
        <v>6.6760312742373124E-2</v>
      </c>
      <c r="AL32" s="312"/>
      <c r="AM32" s="312"/>
      <c r="AN32" s="312"/>
      <c r="AO32" s="312"/>
      <c r="AP32" s="312"/>
    </row>
    <row r="33" spans="1:37" ht="25.15" customHeight="1" x14ac:dyDescent="0.25">
      <c r="A33" s="268" t="s">
        <v>15</v>
      </c>
      <c r="B33" s="269"/>
      <c r="C33" s="269"/>
      <c r="D33" s="270"/>
      <c r="E33" s="270"/>
      <c r="F33" s="271"/>
      <c r="G33" s="41" t="s">
        <v>10</v>
      </c>
      <c r="H33" s="27">
        <f>H10+H16+H28+H22</f>
        <v>20155090675</v>
      </c>
      <c r="I33" s="27">
        <f t="shared" ref="I33:K33" si="37">I10+I16+I28</f>
        <v>3364125475</v>
      </c>
      <c r="J33" s="27">
        <f t="shared" si="37"/>
        <v>3558908675</v>
      </c>
      <c r="K33" s="27">
        <f t="shared" si="37"/>
        <v>2938262654</v>
      </c>
      <c r="L33" s="27">
        <f>L10+L16+L28+L22</f>
        <v>2911182000</v>
      </c>
      <c r="M33" s="27">
        <f t="shared" ref="M33:AA33" si="38">M10+M16+M28+M22</f>
        <v>0</v>
      </c>
      <c r="N33" s="27">
        <f t="shared" si="38"/>
        <v>0</v>
      </c>
      <c r="O33" s="27">
        <f t="shared" si="38"/>
        <v>0</v>
      </c>
      <c r="P33" s="27">
        <f t="shared" si="38"/>
        <v>0</v>
      </c>
      <c r="Q33" s="27">
        <f t="shared" si="38"/>
        <v>5535000000</v>
      </c>
      <c r="R33" s="27">
        <f t="shared" si="38"/>
        <v>0</v>
      </c>
      <c r="S33" s="27">
        <f t="shared" si="38"/>
        <v>0</v>
      </c>
      <c r="T33" s="27">
        <f t="shared" si="38"/>
        <v>0</v>
      </c>
      <c r="U33" s="27">
        <f t="shared" si="38"/>
        <v>0</v>
      </c>
      <c r="V33" s="27">
        <f t="shared" si="38"/>
        <v>4750000000</v>
      </c>
      <c r="W33" s="27">
        <f t="shared" si="38"/>
        <v>0</v>
      </c>
      <c r="X33" s="27">
        <f t="shared" si="38"/>
        <v>0</v>
      </c>
      <c r="Y33" s="27">
        <f t="shared" si="38"/>
        <v>0</v>
      </c>
      <c r="Z33" s="27">
        <f t="shared" si="38"/>
        <v>0</v>
      </c>
      <c r="AA33" s="27">
        <f t="shared" si="38"/>
        <v>3400000000</v>
      </c>
      <c r="AB33" s="27">
        <f t="shared" ref="AB33:AH33" si="39">AB10+AB16+AB28+AB22</f>
        <v>0</v>
      </c>
      <c r="AC33" s="27">
        <f t="shared" si="39"/>
        <v>0</v>
      </c>
      <c r="AD33" s="27">
        <f t="shared" si="39"/>
        <v>0</v>
      </c>
      <c r="AE33" s="27">
        <f t="shared" si="39"/>
        <v>0</v>
      </c>
      <c r="AF33" s="27">
        <f t="shared" si="39"/>
        <v>0</v>
      </c>
      <c r="AG33" s="27">
        <f t="shared" si="39"/>
        <v>0</v>
      </c>
      <c r="AH33" s="27">
        <f t="shared" si="39"/>
        <v>473251579</v>
      </c>
      <c r="AI33" s="27">
        <f t="shared" ref="AI33" si="40">AI10+AI16+AI28+AI22</f>
        <v>2938262654</v>
      </c>
      <c r="AJ33" s="198">
        <f>+AI33/J33</f>
        <v>0.82560776977509831</v>
      </c>
      <c r="AK33" s="199">
        <f>+AI33/H33</f>
        <v>0.14578265617254535</v>
      </c>
    </row>
    <row r="34" spans="1:37" ht="25.15" customHeight="1" x14ac:dyDescent="0.25">
      <c r="A34" s="272"/>
      <c r="B34" s="270"/>
      <c r="C34" s="270"/>
      <c r="D34" s="270"/>
      <c r="E34" s="270"/>
      <c r="F34" s="271"/>
      <c r="G34" s="39" t="s">
        <v>12</v>
      </c>
      <c r="H34" s="27">
        <f>+H12+H18+H30</f>
        <v>0</v>
      </c>
      <c r="I34" s="27">
        <f t="shared" ref="I34:AA34" si="41">+I12+I18+I30</f>
        <v>0</v>
      </c>
      <c r="J34" s="27">
        <f t="shared" si="41"/>
        <v>0</v>
      </c>
      <c r="K34" s="27">
        <f t="shared" si="41"/>
        <v>0</v>
      </c>
      <c r="L34" s="27">
        <f t="shared" si="41"/>
        <v>0</v>
      </c>
      <c r="M34" s="27">
        <f t="shared" si="41"/>
        <v>0</v>
      </c>
      <c r="N34" s="27">
        <f t="shared" si="41"/>
        <v>0</v>
      </c>
      <c r="O34" s="27">
        <f t="shared" si="41"/>
        <v>0</v>
      </c>
      <c r="P34" s="27">
        <f t="shared" si="41"/>
        <v>0</v>
      </c>
      <c r="Q34" s="27">
        <f t="shared" si="41"/>
        <v>0</v>
      </c>
      <c r="R34" s="27">
        <f t="shared" si="41"/>
        <v>0</v>
      </c>
      <c r="S34" s="27">
        <f t="shared" si="41"/>
        <v>0</v>
      </c>
      <c r="T34" s="27">
        <f t="shared" si="41"/>
        <v>0</v>
      </c>
      <c r="U34" s="27">
        <f t="shared" si="41"/>
        <v>0</v>
      </c>
      <c r="V34" s="27">
        <f t="shared" si="41"/>
        <v>0</v>
      </c>
      <c r="W34" s="27">
        <f t="shared" si="41"/>
        <v>0</v>
      </c>
      <c r="X34" s="27">
        <f t="shared" si="41"/>
        <v>0</v>
      </c>
      <c r="Y34" s="27">
        <f t="shared" si="41"/>
        <v>0</v>
      </c>
      <c r="Z34" s="27">
        <f t="shared" si="41"/>
        <v>0</v>
      </c>
      <c r="AA34" s="27">
        <f t="shared" si="41"/>
        <v>0</v>
      </c>
      <c r="AB34" s="27">
        <f t="shared" ref="AB34:AH34" si="42">+AB12+AB18+AB30</f>
        <v>0</v>
      </c>
      <c r="AC34" s="27">
        <f t="shared" si="42"/>
        <v>0</v>
      </c>
      <c r="AD34" s="27">
        <f t="shared" si="42"/>
        <v>0</v>
      </c>
      <c r="AE34" s="27">
        <f t="shared" si="42"/>
        <v>0</v>
      </c>
      <c r="AF34" s="27">
        <f t="shared" si="42"/>
        <v>0</v>
      </c>
      <c r="AG34" s="27">
        <f t="shared" si="42"/>
        <v>0</v>
      </c>
      <c r="AH34" s="27">
        <f t="shared" si="42"/>
        <v>0</v>
      </c>
      <c r="AI34" s="27">
        <f t="shared" ref="AI34" si="43">+AI12+AI18+AI30</f>
        <v>0</v>
      </c>
      <c r="AJ34" s="194">
        <v>0</v>
      </c>
      <c r="AK34" s="195"/>
    </row>
    <row r="35" spans="1:37" ht="25.15" customHeight="1" thickBot="1" x14ac:dyDescent="0.3">
      <c r="A35" s="273"/>
      <c r="B35" s="274"/>
      <c r="C35" s="274"/>
      <c r="D35" s="274"/>
      <c r="E35" s="274"/>
      <c r="F35" s="275"/>
      <c r="G35" s="40" t="s">
        <v>15</v>
      </c>
      <c r="H35" s="42">
        <f t="shared" ref="H35:AI35" si="44">H33+H34</f>
        <v>20155090675</v>
      </c>
      <c r="I35" s="42">
        <f t="shared" ref="I35:J35" si="45">I33+I34</f>
        <v>3364125475</v>
      </c>
      <c r="J35" s="42">
        <f t="shared" si="45"/>
        <v>3558908675</v>
      </c>
      <c r="K35" s="42">
        <f t="shared" ref="K35:AA35" si="46">K33+K34</f>
        <v>2938262654</v>
      </c>
      <c r="L35" s="42">
        <f t="shared" si="46"/>
        <v>2911182000</v>
      </c>
      <c r="M35" s="42">
        <f t="shared" si="46"/>
        <v>0</v>
      </c>
      <c r="N35" s="42">
        <f t="shared" si="46"/>
        <v>0</v>
      </c>
      <c r="O35" s="42">
        <f t="shared" si="46"/>
        <v>0</v>
      </c>
      <c r="P35" s="42">
        <f t="shared" si="46"/>
        <v>0</v>
      </c>
      <c r="Q35" s="42">
        <f t="shared" si="46"/>
        <v>5535000000</v>
      </c>
      <c r="R35" s="42">
        <f t="shared" si="46"/>
        <v>0</v>
      </c>
      <c r="S35" s="42">
        <f t="shared" si="46"/>
        <v>0</v>
      </c>
      <c r="T35" s="42">
        <f t="shared" si="46"/>
        <v>0</v>
      </c>
      <c r="U35" s="42">
        <f t="shared" si="46"/>
        <v>0</v>
      </c>
      <c r="V35" s="42">
        <f t="shared" si="46"/>
        <v>4750000000</v>
      </c>
      <c r="W35" s="42">
        <f t="shared" si="46"/>
        <v>0</v>
      </c>
      <c r="X35" s="42">
        <f t="shared" si="46"/>
        <v>0</v>
      </c>
      <c r="Y35" s="42">
        <f t="shared" si="46"/>
        <v>0</v>
      </c>
      <c r="Z35" s="42">
        <f t="shared" si="46"/>
        <v>0</v>
      </c>
      <c r="AA35" s="42">
        <f t="shared" si="46"/>
        <v>3400000000</v>
      </c>
      <c r="AB35" s="42">
        <f t="shared" ref="AB35:AH35" si="47">AB33+AB34</f>
        <v>0</v>
      </c>
      <c r="AC35" s="42">
        <f t="shared" si="47"/>
        <v>0</v>
      </c>
      <c r="AD35" s="42">
        <f t="shared" si="47"/>
        <v>0</v>
      </c>
      <c r="AE35" s="42">
        <f t="shared" si="47"/>
        <v>0</v>
      </c>
      <c r="AF35" s="42">
        <f t="shared" si="47"/>
        <v>0</v>
      </c>
      <c r="AG35" s="42">
        <f t="shared" si="47"/>
        <v>0</v>
      </c>
      <c r="AH35" s="42">
        <f t="shared" si="47"/>
        <v>473251579</v>
      </c>
      <c r="AI35" s="42">
        <f t="shared" si="44"/>
        <v>2938262654</v>
      </c>
      <c r="AJ35" s="194">
        <f>+AI35/J35</f>
        <v>0.82560776977509831</v>
      </c>
      <c r="AK35" s="196"/>
    </row>
    <row r="36" spans="1:37" ht="71.25" customHeight="1" x14ac:dyDescent="0.25">
      <c r="A36" s="266" t="s">
        <v>32</v>
      </c>
      <c r="B36" s="266"/>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7"/>
      <c r="AK36" s="267"/>
    </row>
    <row r="38" spans="1:37" x14ac:dyDescent="0.25">
      <c r="S38" s="114"/>
      <c r="AF38" s="113"/>
    </row>
    <row r="42" spans="1:37" x14ac:dyDescent="0.25">
      <c r="R42" s="115"/>
    </row>
    <row r="45" spans="1:37" x14ac:dyDescent="0.25">
      <c r="V45" s="115"/>
    </row>
    <row r="56" spans="15:15" x14ac:dyDescent="0.25">
      <c r="O56" s="7">
        <v>81000</v>
      </c>
    </row>
    <row r="57" spans="15:15" x14ac:dyDescent="0.25">
      <c r="O57" s="7">
        <v>350000</v>
      </c>
    </row>
    <row r="58" spans="15:15" x14ac:dyDescent="0.25">
      <c r="O58" s="7">
        <v>100000</v>
      </c>
    </row>
    <row r="59" spans="15:15" x14ac:dyDescent="0.25">
      <c r="O59" s="7">
        <v>150000</v>
      </c>
    </row>
    <row r="60" spans="15:15" x14ac:dyDescent="0.25">
      <c r="O60" s="7">
        <v>400000</v>
      </c>
    </row>
    <row r="61" spans="15:15" x14ac:dyDescent="0.25">
      <c r="O61" s="7">
        <f>SUM(O56:O60)</f>
        <v>1081000</v>
      </c>
    </row>
  </sheetData>
  <mergeCells count="67">
    <mergeCell ref="O3:AP3"/>
    <mergeCell ref="O4:AP4"/>
    <mergeCell ref="AL27:AL32"/>
    <mergeCell ref="AM27:AM32"/>
    <mergeCell ref="AN27:AN32"/>
    <mergeCell ref="AO27:AO32"/>
    <mergeCell ref="AP27:AP32"/>
    <mergeCell ref="AL21:AL26"/>
    <mergeCell ref="AM21:AM26"/>
    <mergeCell ref="AN21:AN26"/>
    <mergeCell ref="AO21:AO26"/>
    <mergeCell ref="AP21:AP26"/>
    <mergeCell ref="AL15:AL20"/>
    <mergeCell ref="AM15:AM20"/>
    <mergeCell ref="AN15:AN20"/>
    <mergeCell ref="AO15:AO20"/>
    <mergeCell ref="AP15:AP20"/>
    <mergeCell ref="AL9:AL14"/>
    <mergeCell ref="AM9:AM14"/>
    <mergeCell ref="AN9:AN14"/>
    <mergeCell ref="AO9:AO14"/>
    <mergeCell ref="AP9:AP14"/>
    <mergeCell ref="AL6:AL8"/>
    <mergeCell ref="AM6:AM8"/>
    <mergeCell ref="AN6:AN8"/>
    <mergeCell ref="AO6:AO8"/>
    <mergeCell ref="AP6:AP8"/>
    <mergeCell ref="D15:D20"/>
    <mergeCell ref="D27:D32"/>
    <mergeCell ref="A27:A32"/>
    <mergeCell ref="A9:A14"/>
    <mergeCell ref="B9:B14"/>
    <mergeCell ref="C9:C14"/>
    <mergeCell ref="B27:B32"/>
    <mergeCell ref="C27:C32"/>
    <mergeCell ref="B21:B26"/>
    <mergeCell ref="C21:C26"/>
    <mergeCell ref="D21:D26"/>
    <mergeCell ref="A15:A26"/>
    <mergeCell ref="A1:E4"/>
    <mergeCell ref="AF7:AI7"/>
    <mergeCell ref="I7:K7"/>
    <mergeCell ref="L7:P7"/>
    <mergeCell ref="Q7:U7"/>
    <mergeCell ref="F3:N3"/>
    <mergeCell ref="F4:N4"/>
    <mergeCell ref="F6:F8"/>
    <mergeCell ref="AF6:AI6"/>
    <mergeCell ref="AJ6:AJ8"/>
    <mergeCell ref="F1:AP1"/>
    <mergeCell ref="F2:AP2"/>
    <mergeCell ref="A36:AK36"/>
    <mergeCell ref="A33:F35"/>
    <mergeCell ref="B15:B20"/>
    <mergeCell ref="C15:C20"/>
    <mergeCell ref="A6:A8"/>
    <mergeCell ref="G6:G8"/>
    <mergeCell ref="H6:H8"/>
    <mergeCell ref="AK6:AK8"/>
    <mergeCell ref="B6:D7"/>
    <mergeCell ref="I6:AE6"/>
    <mergeCell ref="V7:Z7"/>
    <mergeCell ref="E6:E8"/>
    <mergeCell ref="AA7:AE7"/>
    <mergeCell ref="F9:F32"/>
    <mergeCell ref="E9:E32"/>
    <mergeCell ref="D9:D14"/>
  </mergeCells>
  <hyperlinks>
    <hyperlink ref="AP21" r:id="rId1"/>
  </hyperlinks>
  <printOptions horizontalCentered="1" verticalCentered="1"/>
  <pageMargins left="0" right="0" top="0.74803149606299213" bottom="0" header="0.31496062992125984" footer="0"/>
  <pageSetup scale="39" fitToHeight="0" orientation="landscape" r:id="rId2"/>
  <colBreaks count="1" manualBreakCount="1">
    <brk id="22" max="29" man="1"/>
  </col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89"/>
  <sheetViews>
    <sheetView view="pageBreakPreview" zoomScale="70" zoomScaleNormal="60" zoomScaleSheetLayoutView="70" workbookViewId="0">
      <selection activeCell="B8" sqref="B8:B11"/>
    </sheetView>
  </sheetViews>
  <sheetFormatPr baseColWidth="10" defaultColWidth="11.42578125" defaultRowHeight="12.75" x14ac:dyDescent="0.25"/>
  <cols>
    <col min="1" max="1" width="14.85546875" style="8" customWidth="1"/>
    <col min="2" max="2" width="33" style="8" customWidth="1"/>
    <col min="3" max="3" width="47.7109375" style="19" customWidth="1"/>
    <col min="4" max="4" width="6.140625" style="8" customWidth="1"/>
    <col min="5" max="5" width="7.85546875" style="8" customWidth="1"/>
    <col min="6" max="6" width="12" style="8" customWidth="1"/>
    <col min="7" max="7" width="7" style="8" hidden="1" customWidth="1"/>
    <col min="8" max="8" width="6.7109375" style="8" hidden="1" customWidth="1"/>
    <col min="9" max="11" width="7" style="8" hidden="1" customWidth="1"/>
    <col min="12" max="12" width="7.7109375" style="8" hidden="1" customWidth="1"/>
    <col min="13"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0" width="12.28515625" style="9" customWidth="1"/>
    <col min="21" max="21" width="14.5703125" style="9" customWidth="1"/>
    <col min="22" max="22" width="116" style="13" customWidth="1"/>
    <col min="23" max="57" width="11.42578125" style="13"/>
    <col min="58" max="16384" width="11.42578125" style="8"/>
  </cols>
  <sheetData>
    <row r="1" spans="1:50" s="10" customFormat="1" ht="33" customHeight="1" x14ac:dyDescent="0.25">
      <c r="A1" s="352"/>
      <c r="B1" s="353"/>
      <c r="C1" s="436" t="s">
        <v>0</v>
      </c>
      <c r="D1" s="437"/>
      <c r="E1" s="437"/>
      <c r="F1" s="437"/>
      <c r="G1" s="437"/>
      <c r="H1" s="437"/>
      <c r="I1" s="437"/>
      <c r="J1" s="437"/>
      <c r="K1" s="437"/>
      <c r="L1" s="437"/>
      <c r="M1" s="437"/>
      <c r="N1" s="437"/>
      <c r="O1" s="437"/>
      <c r="P1" s="437"/>
      <c r="Q1" s="437"/>
      <c r="R1" s="437"/>
      <c r="S1" s="437"/>
      <c r="T1" s="437"/>
      <c r="U1" s="437"/>
      <c r="V1" s="437"/>
    </row>
    <row r="2" spans="1:50" s="10" customFormat="1" ht="30" customHeight="1" x14ac:dyDescent="0.25">
      <c r="A2" s="354"/>
      <c r="B2" s="355"/>
      <c r="C2" s="436" t="s">
        <v>108</v>
      </c>
      <c r="D2" s="437"/>
      <c r="E2" s="437"/>
      <c r="F2" s="437"/>
      <c r="G2" s="437"/>
      <c r="H2" s="437"/>
      <c r="I2" s="437"/>
      <c r="J2" s="437"/>
      <c r="K2" s="437"/>
      <c r="L2" s="437"/>
      <c r="M2" s="437"/>
      <c r="N2" s="437"/>
      <c r="O2" s="437"/>
      <c r="P2" s="437"/>
      <c r="Q2" s="437"/>
      <c r="R2" s="437"/>
      <c r="S2" s="437"/>
      <c r="T2" s="437"/>
      <c r="U2" s="437"/>
      <c r="V2" s="437"/>
    </row>
    <row r="3" spans="1:50" s="10" customFormat="1" ht="27.75" customHeight="1" x14ac:dyDescent="0.25">
      <c r="A3" s="354"/>
      <c r="B3" s="355"/>
      <c r="C3" s="28" t="s">
        <v>1</v>
      </c>
      <c r="D3" s="438" t="s">
        <v>110</v>
      </c>
      <c r="E3" s="439"/>
      <c r="F3" s="439"/>
      <c r="G3" s="439"/>
      <c r="H3" s="439"/>
      <c r="I3" s="439"/>
      <c r="J3" s="439"/>
      <c r="K3" s="439"/>
      <c r="L3" s="439"/>
      <c r="M3" s="439"/>
      <c r="N3" s="439"/>
      <c r="O3" s="439"/>
      <c r="P3" s="439"/>
      <c r="Q3" s="439"/>
      <c r="R3" s="439"/>
      <c r="S3" s="439"/>
      <c r="T3" s="439"/>
      <c r="U3" s="439"/>
      <c r="V3" s="439"/>
    </row>
    <row r="4" spans="1:50" s="10" customFormat="1" ht="33" customHeight="1" thickBot="1" x14ac:dyDescent="0.3">
      <c r="A4" s="356"/>
      <c r="B4" s="357"/>
      <c r="C4" s="43" t="s">
        <v>16</v>
      </c>
      <c r="D4" s="438" t="s">
        <v>131</v>
      </c>
      <c r="E4" s="439"/>
      <c r="F4" s="439"/>
      <c r="G4" s="439"/>
      <c r="H4" s="439"/>
      <c r="I4" s="439"/>
      <c r="J4" s="439"/>
      <c r="K4" s="439"/>
      <c r="L4" s="439"/>
      <c r="M4" s="439"/>
      <c r="N4" s="439"/>
      <c r="O4" s="439"/>
      <c r="P4" s="439"/>
      <c r="Q4" s="439"/>
      <c r="R4" s="439"/>
      <c r="S4" s="439"/>
      <c r="T4" s="439"/>
      <c r="U4" s="439"/>
      <c r="V4" s="439"/>
    </row>
    <row r="5" spans="1:50" s="10" customFormat="1" ht="13.5" thickBot="1" x14ac:dyDescent="0.3">
      <c r="A5" s="11"/>
      <c r="B5" s="8"/>
      <c r="C5" s="17"/>
      <c r="D5" s="8"/>
      <c r="E5" s="8"/>
      <c r="F5" s="8"/>
      <c r="G5" s="8"/>
      <c r="H5" s="8"/>
      <c r="I5" s="8"/>
      <c r="J5" s="8"/>
      <c r="K5" s="8"/>
      <c r="L5" s="8"/>
      <c r="M5" s="8"/>
      <c r="N5" s="9"/>
      <c r="O5" s="9"/>
      <c r="P5" s="9"/>
      <c r="Q5" s="9"/>
      <c r="R5" s="9"/>
      <c r="S5" s="9"/>
      <c r="T5" s="9"/>
      <c r="U5" s="9"/>
    </row>
    <row r="6" spans="1:50" s="12" customFormat="1" ht="42.75" customHeight="1" x14ac:dyDescent="0.25">
      <c r="A6" s="116" t="s">
        <v>64</v>
      </c>
      <c r="B6" s="364" t="s">
        <v>65</v>
      </c>
      <c r="C6" s="360" t="s">
        <v>66</v>
      </c>
      <c r="D6" s="362" t="s">
        <v>67</v>
      </c>
      <c r="E6" s="363"/>
      <c r="F6" s="364" t="s">
        <v>133</v>
      </c>
      <c r="G6" s="364"/>
      <c r="H6" s="364"/>
      <c r="I6" s="364"/>
      <c r="J6" s="364"/>
      <c r="K6" s="364"/>
      <c r="L6" s="364"/>
      <c r="M6" s="364"/>
      <c r="N6" s="364"/>
      <c r="O6" s="364"/>
      <c r="P6" s="364"/>
      <c r="Q6" s="364"/>
      <c r="R6" s="364"/>
      <c r="S6" s="364"/>
      <c r="T6" s="364" t="s">
        <v>71</v>
      </c>
      <c r="U6" s="364"/>
      <c r="V6" s="358" t="s">
        <v>157</v>
      </c>
    </row>
    <row r="7" spans="1:50" s="12" customFormat="1" ht="44.25" customHeight="1" thickBot="1" x14ac:dyDescent="0.3">
      <c r="A7" s="156"/>
      <c r="B7" s="365"/>
      <c r="C7" s="361"/>
      <c r="D7" s="157" t="s">
        <v>68</v>
      </c>
      <c r="E7" s="157" t="s">
        <v>69</v>
      </c>
      <c r="F7" s="157" t="s">
        <v>70</v>
      </c>
      <c r="G7" s="158" t="s">
        <v>17</v>
      </c>
      <c r="H7" s="158" t="s">
        <v>18</v>
      </c>
      <c r="I7" s="158" t="s">
        <v>19</v>
      </c>
      <c r="J7" s="158" t="s">
        <v>20</v>
      </c>
      <c r="K7" s="158" t="s">
        <v>21</v>
      </c>
      <c r="L7" s="158" t="s">
        <v>22</v>
      </c>
      <c r="M7" s="158" t="s">
        <v>23</v>
      </c>
      <c r="N7" s="44" t="s">
        <v>24</v>
      </c>
      <c r="O7" s="44" t="s">
        <v>25</v>
      </c>
      <c r="P7" s="44" t="s">
        <v>26</v>
      </c>
      <c r="Q7" s="44" t="s">
        <v>27</v>
      </c>
      <c r="R7" s="44" t="s">
        <v>28</v>
      </c>
      <c r="S7" s="45" t="s">
        <v>29</v>
      </c>
      <c r="T7" s="45" t="s">
        <v>72</v>
      </c>
      <c r="U7" s="45" t="s">
        <v>73</v>
      </c>
      <c r="V7" s="359"/>
    </row>
    <row r="8" spans="1:50" s="52" customFormat="1" ht="274.5" customHeight="1" x14ac:dyDescent="0.25">
      <c r="A8" s="369" t="s">
        <v>122</v>
      </c>
      <c r="B8" s="370" t="s">
        <v>125</v>
      </c>
      <c r="C8" s="325" t="s">
        <v>140</v>
      </c>
      <c r="D8" s="380" t="s">
        <v>111</v>
      </c>
      <c r="E8" s="350"/>
      <c r="F8" s="62" t="s">
        <v>112</v>
      </c>
      <c r="G8" s="141"/>
      <c r="H8" s="141"/>
      <c r="I8" s="159"/>
      <c r="J8" s="159"/>
      <c r="K8" s="159"/>
      <c r="L8" s="159"/>
      <c r="M8" s="160">
        <v>0.02</v>
      </c>
      <c r="N8" s="57">
        <v>0.05</v>
      </c>
      <c r="O8" s="57">
        <v>0.3</v>
      </c>
      <c r="P8" s="57">
        <v>0.3</v>
      </c>
      <c r="Q8" s="57">
        <v>0.25</v>
      </c>
      <c r="R8" s="57">
        <v>0.08</v>
      </c>
      <c r="S8" s="59">
        <f>SUM(G8:R8)</f>
        <v>0.99999999999999989</v>
      </c>
      <c r="T8" s="371">
        <v>0.4</v>
      </c>
      <c r="U8" s="373">
        <v>0.3</v>
      </c>
      <c r="V8" s="381" t="s">
        <v>175</v>
      </c>
    </row>
    <row r="9" spans="1:50" s="52" customFormat="1" ht="368.25" customHeight="1" thickBot="1" x14ac:dyDescent="0.3">
      <c r="A9" s="339"/>
      <c r="B9" s="349"/>
      <c r="C9" s="325"/>
      <c r="D9" s="327"/>
      <c r="E9" s="351"/>
      <c r="F9" s="60" t="s">
        <v>113</v>
      </c>
      <c r="G9" s="141"/>
      <c r="H9" s="141"/>
      <c r="I9" s="141"/>
      <c r="J9" s="141"/>
      <c r="K9" s="141"/>
      <c r="L9" s="141"/>
      <c r="M9" s="61">
        <v>0.02</v>
      </c>
      <c r="N9" s="61">
        <v>0.05</v>
      </c>
      <c r="O9" s="61">
        <v>0.3</v>
      </c>
      <c r="P9" s="61">
        <v>0.3</v>
      </c>
      <c r="Q9" s="61">
        <v>0.25</v>
      </c>
      <c r="R9" s="61">
        <v>0.08</v>
      </c>
      <c r="S9" s="60">
        <f t="shared" ref="S9" si="0">SUM(G9:R9)</f>
        <v>0.99999999999999989</v>
      </c>
      <c r="T9" s="333"/>
      <c r="U9" s="374"/>
      <c r="V9" s="382"/>
    </row>
    <row r="10" spans="1:50" s="52" customFormat="1" ht="132" customHeight="1" x14ac:dyDescent="0.25">
      <c r="A10" s="339"/>
      <c r="B10" s="349"/>
      <c r="C10" s="348" t="s">
        <v>141</v>
      </c>
      <c r="D10" s="326" t="s">
        <v>111</v>
      </c>
      <c r="E10" s="378"/>
      <c r="F10" s="59" t="s">
        <v>112</v>
      </c>
      <c r="G10" s="139"/>
      <c r="H10" s="139"/>
      <c r="I10" s="140"/>
      <c r="J10" s="179"/>
      <c r="K10" s="179"/>
      <c r="L10" s="179"/>
      <c r="M10" s="155">
        <v>0</v>
      </c>
      <c r="N10" s="155">
        <v>0.05</v>
      </c>
      <c r="O10" s="155">
        <v>0.3</v>
      </c>
      <c r="P10" s="155">
        <v>0.25</v>
      </c>
      <c r="Q10" s="155">
        <v>0.3</v>
      </c>
      <c r="R10" s="155">
        <v>0.1</v>
      </c>
      <c r="S10" s="64">
        <f>SUM(G10:R10)</f>
        <v>0.99999999999999989</v>
      </c>
      <c r="T10" s="333"/>
      <c r="U10" s="328">
        <v>0.1</v>
      </c>
      <c r="V10" s="323" t="s">
        <v>169</v>
      </c>
    </row>
    <row r="11" spans="1:50" s="52" customFormat="1" ht="105" customHeight="1" thickBot="1" x14ac:dyDescent="0.3">
      <c r="A11" s="340"/>
      <c r="B11" s="344"/>
      <c r="C11" s="375"/>
      <c r="D11" s="376"/>
      <c r="E11" s="379"/>
      <c r="F11" s="58" t="s">
        <v>113</v>
      </c>
      <c r="G11" s="142"/>
      <c r="H11" s="142"/>
      <c r="I11" s="142"/>
      <c r="J11" s="142"/>
      <c r="K11" s="142"/>
      <c r="L11" s="142"/>
      <c r="M11" s="66">
        <v>0</v>
      </c>
      <c r="N11" s="61">
        <v>0.05</v>
      </c>
      <c r="O11" s="61">
        <v>0.3</v>
      </c>
      <c r="P11" s="61">
        <v>0.25</v>
      </c>
      <c r="Q11" s="61">
        <v>0.3</v>
      </c>
      <c r="R11" s="61">
        <v>0.1</v>
      </c>
      <c r="S11" s="58">
        <f t="shared" ref="S11:S18" si="1">SUM(G11:R11)</f>
        <v>0.99999999999999989</v>
      </c>
      <c r="T11" s="372"/>
      <c r="U11" s="374"/>
      <c r="V11" s="323"/>
    </row>
    <row r="12" spans="1:50" s="54" customFormat="1" ht="86.45" customHeight="1" x14ac:dyDescent="0.25">
      <c r="A12" s="339" t="s">
        <v>123</v>
      </c>
      <c r="B12" s="343" t="s">
        <v>138</v>
      </c>
      <c r="C12" s="347" t="s">
        <v>149</v>
      </c>
      <c r="D12" s="326" t="s">
        <v>111</v>
      </c>
      <c r="E12" s="55"/>
      <c r="F12" s="59" t="s">
        <v>112</v>
      </c>
      <c r="G12" s="139"/>
      <c r="H12" s="139"/>
      <c r="I12" s="139"/>
      <c r="J12" s="139"/>
      <c r="K12" s="139"/>
      <c r="L12" s="139"/>
      <c r="M12" s="57">
        <v>0</v>
      </c>
      <c r="N12" s="57">
        <v>0.05</v>
      </c>
      <c r="O12" s="57">
        <v>0.1</v>
      </c>
      <c r="P12" s="57">
        <v>0.25</v>
      </c>
      <c r="Q12" s="57">
        <v>0.3</v>
      </c>
      <c r="R12" s="57">
        <v>0.3</v>
      </c>
      <c r="S12" s="59">
        <f t="shared" si="1"/>
        <v>1</v>
      </c>
      <c r="T12" s="368">
        <f>+U12+U16</f>
        <v>0.2</v>
      </c>
      <c r="U12" s="367">
        <v>0.1</v>
      </c>
      <c r="V12" s="323" t="s">
        <v>170</v>
      </c>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row>
    <row r="13" spans="1:50" s="54" customFormat="1" ht="86.45" customHeight="1" x14ac:dyDescent="0.25">
      <c r="A13" s="339"/>
      <c r="B13" s="349"/>
      <c r="C13" s="348"/>
      <c r="D13" s="327"/>
      <c r="E13" s="53"/>
      <c r="F13" s="60" t="s">
        <v>113</v>
      </c>
      <c r="G13" s="141"/>
      <c r="H13" s="141"/>
      <c r="I13" s="141"/>
      <c r="J13" s="141"/>
      <c r="K13" s="141"/>
      <c r="L13" s="141"/>
      <c r="M13" s="61">
        <v>0</v>
      </c>
      <c r="N13" s="61">
        <v>0.05</v>
      </c>
      <c r="O13" s="61">
        <v>0.1</v>
      </c>
      <c r="P13" s="61">
        <v>0.25</v>
      </c>
      <c r="Q13" s="61">
        <v>0.3</v>
      </c>
      <c r="R13" s="61">
        <v>0.3</v>
      </c>
      <c r="S13" s="60">
        <f>SUM(G13:R13)</f>
        <v>1</v>
      </c>
      <c r="T13" s="368"/>
      <c r="U13" s="367"/>
      <c r="V13" s="323"/>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row>
    <row r="14" spans="1:50" s="54" customFormat="1" ht="215.45" customHeight="1" x14ac:dyDescent="0.25">
      <c r="A14" s="339"/>
      <c r="B14" s="349"/>
      <c r="C14" s="337" t="s">
        <v>142</v>
      </c>
      <c r="D14" s="366" t="s">
        <v>111</v>
      </c>
      <c r="E14" s="167"/>
      <c r="F14" s="64" t="s">
        <v>112</v>
      </c>
      <c r="G14" s="143"/>
      <c r="H14" s="143"/>
      <c r="I14" s="143"/>
      <c r="J14" s="143"/>
      <c r="K14" s="143"/>
      <c r="L14" s="143"/>
      <c r="M14" s="155">
        <v>0</v>
      </c>
      <c r="N14" s="155">
        <v>0.03</v>
      </c>
      <c r="O14" s="155">
        <v>0.15</v>
      </c>
      <c r="P14" s="155">
        <v>0.3</v>
      </c>
      <c r="Q14" s="155">
        <v>0.3</v>
      </c>
      <c r="R14" s="155">
        <v>0.22</v>
      </c>
      <c r="S14" s="64">
        <f t="shared" ref="S14" si="2">SUM(G14:R14)</f>
        <v>1</v>
      </c>
      <c r="T14" s="368"/>
      <c r="U14" s="367">
        <v>0.1</v>
      </c>
      <c r="V14" s="377" t="s">
        <v>172</v>
      </c>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row>
    <row r="15" spans="1:50" s="54" customFormat="1" ht="215.45" customHeight="1" x14ac:dyDescent="0.25">
      <c r="A15" s="339"/>
      <c r="B15" s="349"/>
      <c r="C15" s="347"/>
      <c r="D15" s="366"/>
      <c r="E15" s="53"/>
      <c r="F15" s="60" t="s">
        <v>113</v>
      </c>
      <c r="G15" s="141"/>
      <c r="H15" s="141"/>
      <c r="I15" s="141"/>
      <c r="J15" s="141"/>
      <c r="K15" s="141"/>
      <c r="L15" s="141"/>
      <c r="M15" s="61">
        <v>0</v>
      </c>
      <c r="N15" s="61">
        <v>0.03</v>
      </c>
      <c r="O15" s="61">
        <v>0.15</v>
      </c>
      <c r="P15" s="61">
        <v>0.3</v>
      </c>
      <c r="Q15" s="61">
        <v>0.3</v>
      </c>
      <c r="R15" s="61">
        <v>0.22</v>
      </c>
      <c r="S15" s="60">
        <f>SUM(G15:R15)</f>
        <v>1</v>
      </c>
      <c r="T15" s="368"/>
      <c r="U15" s="367"/>
      <c r="V15" s="377"/>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row>
    <row r="16" spans="1:50" ht="135" customHeight="1" x14ac:dyDescent="0.25">
      <c r="A16" s="339"/>
      <c r="B16" s="285" t="s">
        <v>148</v>
      </c>
      <c r="C16" s="337" t="s">
        <v>147</v>
      </c>
      <c r="D16" s="345" t="s">
        <v>111</v>
      </c>
      <c r="E16" s="177"/>
      <c r="F16" s="64" t="s">
        <v>112</v>
      </c>
      <c r="G16" s="141"/>
      <c r="H16" s="141"/>
      <c r="I16" s="141"/>
      <c r="J16" s="141"/>
      <c r="K16" s="141"/>
      <c r="L16" s="141"/>
      <c r="M16" s="155">
        <v>0</v>
      </c>
      <c r="N16" s="155">
        <v>0</v>
      </c>
      <c r="O16" s="155">
        <v>0.1</v>
      </c>
      <c r="P16" s="155">
        <v>0.3</v>
      </c>
      <c r="Q16" s="155">
        <v>0.35</v>
      </c>
      <c r="R16" s="155">
        <v>0.25</v>
      </c>
      <c r="S16" s="64">
        <f t="shared" ref="S16" si="3">SUM(G16:R16)</f>
        <v>1</v>
      </c>
      <c r="T16" s="335">
        <f>+U16</f>
        <v>0.1</v>
      </c>
      <c r="U16" s="328">
        <v>0.1</v>
      </c>
      <c r="V16" s="377" t="s">
        <v>176</v>
      </c>
    </row>
    <row r="17" spans="1:22" ht="131.25" customHeight="1" thickBot="1" x14ac:dyDescent="0.3">
      <c r="A17" s="340"/>
      <c r="B17" s="287"/>
      <c r="C17" s="338"/>
      <c r="D17" s="346"/>
      <c r="E17" s="178"/>
      <c r="F17" s="60" t="s">
        <v>113</v>
      </c>
      <c r="G17" s="142"/>
      <c r="H17" s="142"/>
      <c r="I17" s="142"/>
      <c r="J17" s="142"/>
      <c r="K17" s="142"/>
      <c r="L17" s="142"/>
      <c r="M17" s="66">
        <v>0</v>
      </c>
      <c r="N17" s="172">
        <v>0</v>
      </c>
      <c r="O17" s="200">
        <v>0.1</v>
      </c>
      <c r="P17" s="172">
        <v>0.3</v>
      </c>
      <c r="Q17" s="172">
        <v>0.35</v>
      </c>
      <c r="R17" s="172">
        <v>0.25</v>
      </c>
      <c r="S17" s="58">
        <f>SUM(G17:R17)</f>
        <v>1</v>
      </c>
      <c r="T17" s="336"/>
      <c r="U17" s="329"/>
      <c r="V17" s="377"/>
    </row>
    <row r="18" spans="1:22" ht="104.25" customHeight="1" x14ac:dyDescent="0.25">
      <c r="A18" s="341" t="s">
        <v>124</v>
      </c>
      <c r="B18" s="343" t="s">
        <v>126</v>
      </c>
      <c r="C18" s="324" t="s">
        <v>132</v>
      </c>
      <c r="D18" s="326" t="s">
        <v>111</v>
      </c>
      <c r="E18" s="55"/>
      <c r="F18" s="59" t="s">
        <v>112</v>
      </c>
      <c r="G18" s="143"/>
      <c r="H18" s="143"/>
      <c r="I18" s="143"/>
      <c r="J18" s="143"/>
      <c r="K18" s="143"/>
      <c r="L18" s="143"/>
      <c r="M18" s="155">
        <v>0.03</v>
      </c>
      <c r="N18" s="57">
        <v>0.15</v>
      </c>
      <c r="O18" s="57">
        <v>0.25</v>
      </c>
      <c r="P18" s="57">
        <v>0.25</v>
      </c>
      <c r="Q18" s="57">
        <v>0.25</v>
      </c>
      <c r="R18" s="57">
        <v>7.0000000000000007E-2</v>
      </c>
      <c r="S18" s="64">
        <f t="shared" si="1"/>
        <v>1</v>
      </c>
      <c r="T18" s="333">
        <v>0.3</v>
      </c>
      <c r="U18" s="328">
        <v>0.3</v>
      </c>
      <c r="V18" s="440" t="s">
        <v>174</v>
      </c>
    </row>
    <row r="19" spans="1:22" ht="130.5" customHeight="1" thickBot="1" x14ac:dyDescent="0.3">
      <c r="A19" s="342"/>
      <c r="B19" s="344"/>
      <c r="C19" s="325"/>
      <c r="D19" s="327"/>
      <c r="E19" s="53"/>
      <c r="F19" s="60" t="s">
        <v>113</v>
      </c>
      <c r="G19" s="143"/>
      <c r="H19" s="143"/>
      <c r="I19" s="143"/>
      <c r="J19" s="143"/>
      <c r="K19" s="143"/>
      <c r="L19" s="143"/>
      <c r="M19" s="63">
        <v>0</v>
      </c>
      <c r="N19" s="63">
        <v>0.05</v>
      </c>
      <c r="O19" s="63">
        <v>0.05</v>
      </c>
      <c r="P19" s="63">
        <v>0.28000000000000003</v>
      </c>
      <c r="Q19" s="63">
        <v>0.25</v>
      </c>
      <c r="R19" s="63">
        <v>7.0000000000000007E-2</v>
      </c>
      <c r="S19" s="65">
        <f>SUM(G19:R19)</f>
        <v>0.7</v>
      </c>
      <c r="T19" s="334"/>
      <c r="U19" s="329"/>
      <c r="V19" s="441"/>
    </row>
    <row r="20" spans="1:22" ht="40.9" customHeight="1" thickBot="1" x14ac:dyDescent="0.3">
      <c r="A20" s="330" t="s">
        <v>30</v>
      </c>
      <c r="B20" s="331"/>
      <c r="C20" s="331"/>
      <c r="D20" s="331"/>
      <c r="E20" s="331"/>
      <c r="F20" s="331"/>
      <c r="G20" s="331"/>
      <c r="H20" s="331"/>
      <c r="I20" s="331"/>
      <c r="J20" s="331"/>
      <c r="K20" s="331"/>
      <c r="L20" s="331"/>
      <c r="M20" s="331"/>
      <c r="N20" s="331"/>
      <c r="O20" s="331"/>
      <c r="P20" s="331"/>
      <c r="Q20" s="331"/>
      <c r="R20" s="331"/>
      <c r="S20" s="332"/>
      <c r="T20" s="48">
        <f>SUM(T8:T19)</f>
        <v>1</v>
      </c>
      <c r="U20" s="47">
        <f>SUM(U8:U19)</f>
        <v>1</v>
      </c>
    </row>
    <row r="21" spans="1:22" x14ac:dyDescent="0.25">
      <c r="A21" s="13"/>
      <c r="B21" s="13"/>
      <c r="C21" s="18"/>
      <c r="D21" s="13"/>
      <c r="E21" s="13"/>
      <c r="F21" s="13"/>
      <c r="G21" s="13"/>
      <c r="H21" s="13"/>
      <c r="I21" s="13"/>
      <c r="J21" s="13"/>
      <c r="K21" s="13"/>
      <c r="L21" s="13"/>
      <c r="M21" s="13"/>
      <c r="N21" s="14"/>
      <c r="O21" s="14"/>
      <c r="P21" s="14"/>
      <c r="Q21" s="14"/>
      <c r="R21" s="14"/>
      <c r="S21" s="14"/>
      <c r="T21" s="14"/>
      <c r="U21" s="14"/>
    </row>
    <row r="22" spans="1:22" x14ac:dyDescent="0.25">
      <c r="A22" s="13"/>
      <c r="B22" s="13"/>
      <c r="C22" s="18"/>
      <c r="D22" s="13"/>
      <c r="E22" s="13"/>
      <c r="F22" s="13"/>
      <c r="G22" s="13"/>
      <c r="H22" s="13"/>
      <c r="I22" s="13"/>
      <c r="J22" s="13"/>
      <c r="K22" s="13"/>
      <c r="L22" s="13"/>
      <c r="M22" s="13"/>
      <c r="N22" s="14"/>
      <c r="O22" s="14"/>
      <c r="P22" s="14"/>
      <c r="Q22" s="14"/>
      <c r="R22" s="14"/>
      <c r="S22" s="14"/>
      <c r="T22" s="14"/>
      <c r="U22" s="14"/>
    </row>
    <row r="23" spans="1:22" x14ac:dyDescent="0.25">
      <c r="A23" s="13"/>
      <c r="B23" s="13"/>
      <c r="C23" s="18"/>
      <c r="D23" s="13"/>
      <c r="E23" s="13"/>
      <c r="F23" s="13"/>
      <c r="G23" s="13"/>
      <c r="H23" s="13"/>
      <c r="I23" s="13"/>
      <c r="J23" s="13"/>
      <c r="K23" s="13"/>
      <c r="L23" s="13"/>
      <c r="M23" s="13"/>
      <c r="N23" s="14"/>
      <c r="O23" s="14"/>
      <c r="P23" s="14"/>
      <c r="Q23" s="14"/>
      <c r="R23" s="14"/>
      <c r="S23" s="14"/>
      <c r="T23" s="14"/>
      <c r="U23" s="14"/>
    </row>
    <row r="24" spans="1:22" x14ac:dyDescent="0.25">
      <c r="A24" s="13"/>
      <c r="B24" s="13"/>
      <c r="C24" s="18"/>
      <c r="D24" s="13"/>
      <c r="E24" s="13"/>
      <c r="F24" s="13"/>
      <c r="G24" s="13"/>
      <c r="H24" s="13"/>
      <c r="I24" s="13"/>
      <c r="J24" s="13"/>
      <c r="K24" s="13"/>
      <c r="L24" s="13"/>
      <c r="M24" s="13"/>
      <c r="N24" s="14"/>
      <c r="O24" s="14"/>
      <c r="P24" s="14"/>
      <c r="Q24" s="14"/>
      <c r="R24" s="14"/>
      <c r="S24" s="14"/>
      <c r="T24" s="14"/>
      <c r="U24" s="14"/>
    </row>
    <row r="25" spans="1:22" x14ac:dyDescent="0.25">
      <c r="A25" s="13"/>
      <c r="B25" s="13"/>
      <c r="C25" s="18"/>
      <c r="D25" s="13"/>
      <c r="E25" s="13"/>
      <c r="F25" s="13"/>
      <c r="G25" s="13"/>
      <c r="H25" s="13"/>
      <c r="I25" s="13"/>
      <c r="J25" s="13"/>
      <c r="K25" s="13"/>
      <c r="L25" s="13"/>
      <c r="M25" s="13"/>
      <c r="N25" s="14"/>
      <c r="O25" s="14"/>
      <c r="P25" s="14"/>
      <c r="Q25" s="14"/>
      <c r="R25" s="14"/>
      <c r="S25" s="14"/>
      <c r="T25" s="14"/>
      <c r="U25" s="14"/>
    </row>
    <row r="26" spans="1:22" x14ac:dyDescent="0.25">
      <c r="A26" s="13"/>
      <c r="B26" s="13"/>
      <c r="C26" s="18"/>
      <c r="D26" s="13"/>
      <c r="E26" s="13"/>
      <c r="F26" s="13"/>
      <c r="G26" s="13"/>
      <c r="H26" s="13"/>
      <c r="I26" s="13"/>
      <c r="J26" s="13"/>
      <c r="K26" s="13"/>
      <c r="L26" s="13"/>
      <c r="M26" s="13"/>
      <c r="N26" s="14"/>
      <c r="O26" s="14"/>
      <c r="P26" s="14"/>
      <c r="Q26" s="14"/>
      <c r="R26" s="14"/>
      <c r="S26" s="14"/>
      <c r="T26" s="14"/>
      <c r="U26" s="14"/>
    </row>
    <row r="27" spans="1:22" x14ac:dyDescent="0.25">
      <c r="A27" s="13"/>
      <c r="B27" s="13"/>
      <c r="C27" s="18"/>
      <c r="D27" s="13"/>
      <c r="E27" s="13"/>
      <c r="F27" s="13"/>
      <c r="G27" s="13"/>
      <c r="H27" s="13"/>
      <c r="I27" s="13"/>
      <c r="J27" s="13"/>
      <c r="K27" s="13"/>
      <c r="L27" s="13"/>
      <c r="M27" s="13"/>
      <c r="N27" s="14"/>
      <c r="O27" s="14"/>
      <c r="P27" s="14"/>
      <c r="Q27" s="14"/>
      <c r="R27" s="14"/>
      <c r="S27" s="14"/>
      <c r="T27" s="14"/>
      <c r="U27" s="14"/>
    </row>
    <row r="28" spans="1:22" x14ac:dyDescent="0.25">
      <c r="A28" s="13"/>
      <c r="B28" s="13"/>
      <c r="C28" s="18"/>
      <c r="D28" s="13"/>
      <c r="E28" s="13"/>
      <c r="F28" s="13"/>
      <c r="G28" s="13"/>
      <c r="H28" s="13"/>
      <c r="I28" s="13"/>
      <c r="J28" s="13"/>
      <c r="K28" s="13"/>
      <c r="L28" s="13"/>
      <c r="M28" s="13"/>
      <c r="N28" s="14"/>
      <c r="O28" s="14"/>
      <c r="P28" s="14"/>
      <c r="Q28" s="14"/>
      <c r="R28" s="14"/>
      <c r="S28" s="14"/>
      <c r="T28" s="14"/>
      <c r="U28" s="14"/>
    </row>
    <row r="29" spans="1:22" x14ac:dyDescent="0.25">
      <c r="A29" s="13"/>
      <c r="B29" s="13"/>
      <c r="C29" s="18"/>
      <c r="D29" s="13"/>
      <c r="E29" s="13"/>
      <c r="F29" s="13"/>
      <c r="G29" s="13"/>
      <c r="H29" s="13"/>
      <c r="I29" s="13"/>
      <c r="J29" s="13"/>
      <c r="K29" s="13"/>
      <c r="L29" s="13"/>
      <c r="M29" s="13"/>
      <c r="N29" s="14"/>
      <c r="O29" s="14"/>
      <c r="P29" s="14"/>
      <c r="Q29" s="14"/>
      <c r="R29" s="14"/>
      <c r="S29" s="14"/>
      <c r="T29" s="14"/>
      <c r="U29" s="14"/>
    </row>
    <row r="30" spans="1:22" x14ac:dyDescent="0.25">
      <c r="A30" s="13"/>
      <c r="B30" s="13"/>
      <c r="C30" s="18"/>
      <c r="D30" s="13"/>
      <c r="E30" s="13"/>
      <c r="F30" s="13"/>
      <c r="G30" s="13"/>
      <c r="H30" s="13"/>
      <c r="I30" s="13"/>
      <c r="J30" s="13"/>
      <c r="K30" s="13"/>
      <c r="L30" s="13"/>
      <c r="M30" s="13"/>
      <c r="N30" s="14"/>
      <c r="O30" s="14"/>
      <c r="P30" s="14"/>
      <c r="Q30" s="14"/>
      <c r="R30" s="14"/>
      <c r="S30" s="14"/>
      <c r="T30" s="14"/>
      <c r="U30" s="14"/>
    </row>
    <row r="31" spans="1:22" x14ac:dyDescent="0.25">
      <c r="A31" s="13"/>
      <c r="B31" s="13"/>
      <c r="C31" s="18"/>
      <c r="D31" s="13"/>
      <c r="E31" s="13"/>
      <c r="F31" s="13"/>
      <c r="G31" s="13"/>
      <c r="H31" s="13"/>
      <c r="I31" s="13"/>
      <c r="J31" s="13"/>
      <c r="K31" s="13"/>
      <c r="L31" s="13"/>
      <c r="M31" s="13"/>
      <c r="N31" s="14"/>
      <c r="O31" s="14"/>
      <c r="P31" s="14"/>
      <c r="Q31" s="14"/>
      <c r="R31" s="14"/>
      <c r="S31" s="14"/>
      <c r="T31" s="14"/>
      <c r="U31" s="14"/>
    </row>
    <row r="32" spans="1:22" x14ac:dyDescent="0.25">
      <c r="A32" s="13"/>
      <c r="B32" s="13"/>
      <c r="C32" s="18"/>
      <c r="D32" s="13"/>
      <c r="E32" s="13"/>
      <c r="F32" s="13"/>
      <c r="G32" s="13"/>
      <c r="H32" s="13"/>
      <c r="I32" s="13"/>
      <c r="J32" s="13"/>
      <c r="K32" s="13"/>
      <c r="L32" s="13"/>
      <c r="M32" s="13"/>
      <c r="N32" s="14"/>
      <c r="O32" s="14"/>
      <c r="P32" s="14"/>
      <c r="Q32" s="14"/>
      <c r="R32" s="14"/>
      <c r="S32" s="14"/>
      <c r="T32" s="14"/>
      <c r="U32" s="14"/>
    </row>
    <row r="33" spans="1:21" x14ac:dyDescent="0.25">
      <c r="A33" s="13"/>
      <c r="B33" s="13"/>
      <c r="C33" s="18"/>
      <c r="D33" s="13"/>
      <c r="E33" s="13"/>
      <c r="F33" s="13"/>
      <c r="G33" s="13"/>
      <c r="H33" s="13"/>
      <c r="I33" s="13"/>
      <c r="J33" s="13"/>
      <c r="K33" s="13"/>
      <c r="L33" s="13"/>
      <c r="M33" s="13"/>
      <c r="N33" s="14"/>
      <c r="O33" s="14"/>
      <c r="P33" s="14"/>
      <c r="Q33" s="14"/>
      <c r="R33" s="14"/>
      <c r="S33" s="14"/>
      <c r="T33" s="14"/>
      <c r="U33" s="14"/>
    </row>
    <row r="34" spans="1:21" x14ac:dyDescent="0.25">
      <c r="A34" s="13"/>
      <c r="B34" s="13"/>
      <c r="C34" s="18"/>
      <c r="D34" s="13"/>
      <c r="E34" s="13"/>
      <c r="F34" s="13"/>
      <c r="G34" s="13"/>
      <c r="H34" s="13"/>
      <c r="I34" s="13"/>
      <c r="J34" s="13"/>
      <c r="K34" s="13"/>
      <c r="L34" s="13"/>
      <c r="M34" s="13"/>
      <c r="N34" s="14"/>
      <c r="O34" s="14"/>
      <c r="P34" s="14"/>
      <c r="Q34" s="14"/>
      <c r="R34" s="14"/>
      <c r="S34" s="14"/>
      <c r="T34" s="14"/>
      <c r="U34" s="14"/>
    </row>
    <row r="35" spans="1:21" x14ac:dyDescent="0.25">
      <c r="A35" s="13"/>
      <c r="B35" s="13"/>
      <c r="C35" s="18"/>
      <c r="D35" s="13"/>
      <c r="E35" s="13"/>
      <c r="F35" s="13"/>
      <c r="G35" s="13"/>
      <c r="H35" s="13"/>
      <c r="I35" s="13"/>
      <c r="J35" s="13"/>
      <c r="K35" s="13"/>
      <c r="L35" s="13"/>
      <c r="M35" s="13"/>
      <c r="N35" s="14"/>
      <c r="O35" s="14"/>
      <c r="P35" s="14"/>
      <c r="Q35" s="14"/>
      <c r="R35" s="14"/>
      <c r="S35" s="14"/>
      <c r="T35" s="14"/>
      <c r="U35" s="14"/>
    </row>
    <row r="36" spans="1:21" x14ac:dyDescent="0.25">
      <c r="A36" s="13"/>
      <c r="B36" s="13"/>
      <c r="C36" s="18"/>
      <c r="D36" s="13"/>
      <c r="E36" s="13"/>
      <c r="F36" s="13"/>
      <c r="G36" s="13"/>
      <c r="H36" s="13"/>
      <c r="I36" s="13"/>
      <c r="J36" s="13"/>
      <c r="K36" s="13"/>
      <c r="L36" s="13"/>
      <c r="M36" s="13"/>
      <c r="N36" s="14"/>
      <c r="O36" s="14"/>
      <c r="P36" s="14"/>
      <c r="Q36" s="14"/>
      <c r="R36" s="14"/>
      <c r="S36" s="14"/>
      <c r="T36" s="14"/>
      <c r="U36" s="14"/>
    </row>
    <row r="37" spans="1:21" x14ac:dyDescent="0.25">
      <c r="A37" s="13"/>
      <c r="B37" s="13"/>
      <c r="C37" s="18"/>
      <c r="D37" s="13"/>
      <c r="E37" s="13"/>
      <c r="F37" s="13"/>
      <c r="G37" s="13"/>
      <c r="H37" s="13"/>
      <c r="I37" s="13"/>
      <c r="J37" s="13"/>
      <c r="K37" s="13"/>
      <c r="L37" s="13"/>
      <c r="M37" s="13"/>
      <c r="N37" s="14"/>
      <c r="O37" s="14"/>
      <c r="P37" s="14"/>
      <c r="Q37" s="14"/>
      <c r="R37" s="14"/>
      <c r="S37" s="14"/>
      <c r="T37" s="14"/>
      <c r="U37" s="14"/>
    </row>
    <row r="38" spans="1:21" x14ac:dyDescent="0.25">
      <c r="A38" s="13"/>
      <c r="B38" s="13"/>
      <c r="C38" s="18"/>
      <c r="D38" s="13"/>
      <c r="E38" s="13"/>
      <c r="F38" s="13"/>
      <c r="G38" s="13"/>
      <c r="H38" s="13"/>
      <c r="I38" s="13"/>
      <c r="J38" s="13"/>
      <c r="K38" s="13"/>
      <c r="L38" s="13"/>
      <c r="M38" s="13"/>
      <c r="N38" s="14"/>
      <c r="O38" s="14"/>
      <c r="P38" s="14"/>
      <c r="Q38" s="14"/>
      <c r="R38" s="14"/>
      <c r="S38" s="14"/>
      <c r="T38" s="14"/>
      <c r="U38" s="14"/>
    </row>
    <row r="39" spans="1:21" x14ac:dyDescent="0.25">
      <c r="A39" s="13"/>
      <c r="B39" s="13"/>
      <c r="C39" s="18"/>
      <c r="D39" s="13"/>
      <c r="E39" s="13"/>
      <c r="F39" s="13"/>
      <c r="G39" s="13"/>
      <c r="H39" s="13"/>
      <c r="I39" s="13"/>
      <c r="J39" s="13"/>
      <c r="K39" s="13"/>
      <c r="L39" s="13"/>
      <c r="M39" s="13"/>
      <c r="N39" s="14"/>
      <c r="O39" s="14"/>
      <c r="P39" s="14"/>
      <c r="Q39" s="14"/>
      <c r="R39" s="14"/>
      <c r="S39" s="14"/>
      <c r="T39" s="14"/>
      <c r="U39" s="14"/>
    </row>
    <row r="40" spans="1:21" x14ac:dyDescent="0.25">
      <c r="A40" s="13"/>
      <c r="B40" s="13"/>
      <c r="C40" s="18"/>
      <c r="D40" s="13"/>
      <c r="E40" s="13"/>
      <c r="F40" s="13"/>
      <c r="G40" s="13"/>
      <c r="H40" s="13"/>
      <c r="I40" s="13"/>
      <c r="J40" s="13"/>
      <c r="K40" s="13"/>
      <c r="L40" s="13"/>
      <c r="M40" s="13"/>
      <c r="N40" s="14"/>
      <c r="O40" s="14"/>
      <c r="P40" s="14"/>
      <c r="Q40" s="14"/>
      <c r="R40" s="14"/>
      <c r="S40" s="14"/>
      <c r="T40" s="14"/>
      <c r="U40" s="14"/>
    </row>
    <row r="41" spans="1:21" x14ac:dyDescent="0.25">
      <c r="A41" s="13"/>
      <c r="B41" s="13"/>
      <c r="C41" s="18"/>
      <c r="D41" s="13"/>
      <c r="E41" s="13"/>
      <c r="F41" s="13"/>
      <c r="G41" s="13"/>
      <c r="H41" s="13"/>
      <c r="I41" s="13"/>
      <c r="J41" s="13"/>
      <c r="K41" s="13"/>
      <c r="L41" s="13"/>
      <c r="M41" s="13"/>
      <c r="N41" s="14"/>
      <c r="O41" s="14"/>
      <c r="P41" s="14"/>
      <c r="Q41" s="14"/>
      <c r="R41" s="14"/>
      <c r="S41" s="14"/>
      <c r="T41" s="14"/>
      <c r="U41" s="14"/>
    </row>
    <row r="42" spans="1:21" x14ac:dyDescent="0.25">
      <c r="A42" s="13"/>
      <c r="B42" s="13"/>
      <c r="C42" s="18"/>
      <c r="D42" s="13"/>
      <c r="E42" s="13"/>
      <c r="F42" s="13"/>
      <c r="G42" s="13"/>
      <c r="H42" s="13"/>
      <c r="I42" s="13"/>
      <c r="J42" s="13"/>
      <c r="K42" s="13"/>
      <c r="L42" s="13"/>
      <c r="M42" s="13"/>
      <c r="N42" s="14"/>
      <c r="O42" s="14"/>
      <c r="P42" s="14"/>
      <c r="Q42" s="14"/>
      <c r="R42" s="14"/>
      <c r="S42" s="14"/>
      <c r="T42" s="14"/>
      <c r="U42" s="14"/>
    </row>
    <row r="43" spans="1:21" x14ac:dyDescent="0.25">
      <c r="A43" s="13"/>
      <c r="B43" s="13"/>
      <c r="C43" s="18"/>
      <c r="D43" s="13"/>
      <c r="E43" s="13"/>
      <c r="F43" s="13"/>
      <c r="G43" s="13"/>
      <c r="H43" s="13"/>
      <c r="I43" s="13"/>
      <c r="J43" s="13"/>
      <c r="K43" s="13"/>
      <c r="L43" s="13"/>
      <c r="M43" s="13"/>
      <c r="N43" s="14"/>
      <c r="O43" s="14"/>
      <c r="P43" s="14"/>
      <c r="Q43" s="14"/>
      <c r="R43" s="14"/>
      <c r="S43" s="14"/>
      <c r="T43" s="14"/>
      <c r="U43" s="14"/>
    </row>
    <row r="44" spans="1:21" x14ac:dyDescent="0.25">
      <c r="A44" s="13"/>
      <c r="B44" s="13"/>
      <c r="C44" s="18"/>
      <c r="D44" s="13"/>
      <c r="E44" s="13"/>
      <c r="F44" s="13"/>
      <c r="G44" s="13"/>
      <c r="H44" s="13"/>
      <c r="I44" s="13"/>
      <c r="J44" s="13"/>
      <c r="K44" s="13"/>
      <c r="L44" s="13"/>
      <c r="M44" s="13"/>
      <c r="N44" s="14"/>
      <c r="O44" s="14"/>
      <c r="P44" s="14"/>
      <c r="Q44" s="14"/>
      <c r="R44" s="14"/>
      <c r="S44" s="14"/>
      <c r="T44" s="14"/>
      <c r="U44" s="14"/>
    </row>
    <row r="45" spans="1:21" x14ac:dyDescent="0.25">
      <c r="A45" s="13"/>
      <c r="B45" s="13"/>
      <c r="C45" s="18"/>
      <c r="D45" s="13"/>
      <c r="E45" s="13"/>
      <c r="F45" s="13"/>
      <c r="G45" s="13"/>
      <c r="H45" s="13"/>
      <c r="I45" s="13"/>
      <c r="J45" s="13"/>
      <c r="K45" s="13"/>
      <c r="L45" s="13"/>
      <c r="M45" s="13"/>
      <c r="N45" s="14"/>
      <c r="O45" s="14"/>
      <c r="P45" s="14"/>
      <c r="Q45" s="14"/>
      <c r="R45" s="14"/>
      <c r="S45" s="14"/>
      <c r="T45" s="14"/>
      <c r="U45" s="14"/>
    </row>
    <row r="46" spans="1:21" x14ac:dyDescent="0.25">
      <c r="A46" s="13"/>
      <c r="B46" s="13"/>
      <c r="C46" s="18"/>
      <c r="D46" s="13"/>
      <c r="E46" s="13"/>
      <c r="F46" s="13"/>
      <c r="G46" s="13"/>
      <c r="H46" s="13"/>
      <c r="I46" s="13"/>
      <c r="J46" s="13"/>
      <c r="K46" s="13"/>
      <c r="L46" s="13"/>
      <c r="M46" s="13"/>
      <c r="N46" s="14"/>
      <c r="O46" s="14"/>
      <c r="P46" s="14"/>
      <c r="Q46" s="14"/>
      <c r="R46" s="14"/>
      <c r="S46" s="14"/>
      <c r="T46" s="14"/>
      <c r="U46" s="14"/>
    </row>
    <row r="47" spans="1:21" x14ac:dyDescent="0.25">
      <c r="A47" s="13"/>
      <c r="B47" s="13"/>
      <c r="C47" s="18"/>
      <c r="D47" s="13"/>
      <c r="E47" s="13"/>
      <c r="F47" s="13"/>
      <c r="G47" s="13"/>
      <c r="H47" s="13"/>
      <c r="I47" s="13"/>
      <c r="J47" s="13"/>
      <c r="K47" s="13"/>
      <c r="L47" s="13"/>
      <c r="M47" s="13"/>
      <c r="N47" s="14"/>
      <c r="O47" s="14"/>
      <c r="P47" s="14"/>
      <c r="Q47" s="14"/>
      <c r="R47" s="14"/>
      <c r="S47" s="14"/>
      <c r="T47" s="14"/>
      <c r="U47" s="14"/>
    </row>
    <row r="48" spans="1:21" x14ac:dyDescent="0.25">
      <c r="A48" s="13"/>
      <c r="B48" s="13"/>
      <c r="C48" s="18"/>
      <c r="D48" s="13"/>
      <c r="E48" s="13"/>
      <c r="F48" s="13"/>
      <c r="G48" s="13"/>
      <c r="H48" s="13"/>
      <c r="I48" s="13"/>
      <c r="J48" s="13"/>
      <c r="K48" s="13"/>
      <c r="L48" s="13"/>
      <c r="M48" s="13"/>
      <c r="N48" s="14"/>
      <c r="O48" s="14"/>
      <c r="P48" s="14"/>
      <c r="Q48" s="14"/>
      <c r="R48" s="14"/>
      <c r="S48" s="14"/>
      <c r="T48" s="14"/>
      <c r="U48" s="14"/>
    </row>
    <row r="49" spans="1:21" x14ac:dyDescent="0.25">
      <c r="A49" s="13"/>
      <c r="B49" s="13"/>
      <c r="C49" s="18"/>
      <c r="D49" s="13"/>
      <c r="E49" s="13"/>
      <c r="F49" s="13"/>
      <c r="G49" s="13"/>
      <c r="H49" s="13"/>
      <c r="I49" s="13"/>
      <c r="J49" s="13"/>
      <c r="K49" s="13"/>
      <c r="L49" s="13"/>
      <c r="M49" s="13"/>
      <c r="N49" s="14"/>
      <c r="O49" s="14"/>
      <c r="P49" s="14"/>
      <c r="Q49" s="14"/>
      <c r="R49" s="14"/>
      <c r="S49" s="14"/>
      <c r="T49" s="14"/>
      <c r="U49" s="14"/>
    </row>
    <row r="50" spans="1:21" x14ac:dyDescent="0.25">
      <c r="A50" s="13"/>
      <c r="B50" s="13"/>
      <c r="C50" s="18"/>
      <c r="D50" s="13"/>
      <c r="E50" s="13"/>
      <c r="F50" s="13"/>
      <c r="G50" s="13"/>
      <c r="H50" s="13"/>
      <c r="I50" s="13"/>
      <c r="J50" s="13"/>
      <c r="K50" s="13"/>
      <c r="L50" s="13"/>
      <c r="M50" s="13"/>
      <c r="N50" s="14"/>
      <c r="O50" s="14"/>
      <c r="P50" s="14"/>
      <c r="Q50" s="14"/>
      <c r="R50" s="14"/>
      <c r="S50" s="14"/>
      <c r="T50" s="14"/>
      <c r="U50" s="14"/>
    </row>
    <row r="51" spans="1:21" x14ac:dyDescent="0.25">
      <c r="A51" s="13"/>
      <c r="B51" s="13"/>
      <c r="C51" s="18"/>
      <c r="D51" s="13"/>
      <c r="E51" s="13"/>
      <c r="F51" s="13"/>
      <c r="G51" s="13"/>
      <c r="H51" s="13"/>
      <c r="I51" s="13"/>
      <c r="J51" s="13"/>
      <c r="K51" s="13"/>
      <c r="L51" s="13"/>
      <c r="M51" s="13"/>
      <c r="N51" s="14"/>
      <c r="O51" s="14"/>
      <c r="P51" s="14"/>
      <c r="Q51" s="14"/>
      <c r="R51" s="14"/>
      <c r="S51" s="14"/>
      <c r="T51" s="14"/>
      <c r="U51" s="14"/>
    </row>
    <row r="52" spans="1:21" x14ac:dyDescent="0.25">
      <c r="A52" s="13"/>
      <c r="B52" s="13"/>
      <c r="C52" s="18"/>
      <c r="D52" s="13"/>
      <c r="E52" s="13"/>
      <c r="F52" s="13"/>
      <c r="G52" s="13"/>
      <c r="H52" s="13"/>
      <c r="I52" s="13"/>
      <c r="J52" s="13"/>
      <c r="K52" s="13"/>
      <c r="L52" s="13"/>
      <c r="M52" s="13"/>
      <c r="N52" s="14"/>
      <c r="O52" s="14"/>
      <c r="P52" s="14"/>
      <c r="Q52" s="14"/>
      <c r="R52" s="14"/>
      <c r="S52" s="14"/>
      <c r="T52" s="14"/>
      <c r="U52" s="14"/>
    </row>
    <row r="53" spans="1:21" x14ac:dyDescent="0.25">
      <c r="A53" s="13"/>
      <c r="B53" s="13"/>
      <c r="C53" s="18"/>
      <c r="D53" s="13"/>
      <c r="E53" s="13"/>
      <c r="F53" s="13"/>
      <c r="G53" s="13"/>
      <c r="H53" s="13"/>
      <c r="I53" s="13"/>
      <c r="J53" s="13"/>
      <c r="K53" s="13"/>
      <c r="L53" s="13"/>
      <c r="M53" s="13"/>
      <c r="N53" s="14"/>
      <c r="O53" s="14"/>
      <c r="P53" s="14"/>
      <c r="Q53" s="14"/>
      <c r="R53" s="14"/>
      <c r="S53" s="14"/>
      <c r="T53" s="14"/>
      <c r="U53" s="14"/>
    </row>
    <row r="54" spans="1:21" x14ac:dyDescent="0.25">
      <c r="A54" s="13"/>
      <c r="B54" s="13"/>
      <c r="C54" s="18"/>
      <c r="D54" s="13"/>
      <c r="E54" s="13"/>
      <c r="F54" s="13"/>
      <c r="G54" s="13"/>
      <c r="H54" s="13"/>
      <c r="I54" s="13"/>
      <c r="J54" s="13"/>
      <c r="K54" s="13"/>
      <c r="L54" s="13"/>
      <c r="M54" s="13"/>
      <c r="N54" s="14"/>
      <c r="O54" s="14"/>
      <c r="P54" s="14"/>
      <c r="Q54" s="14"/>
      <c r="R54" s="14"/>
      <c r="S54" s="14"/>
      <c r="T54" s="14"/>
      <c r="U54" s="14"/>
    </row>
    <row r="55" spans="1:21" x14ac:dyDescent="0.25">
      <c r="A55" s="13"/>
      <c r="B55" s="13"/>
      <c r="C55" s="18"/>
      <c r="D55" s="13"/>
      <c r="E55" s="13"/>
      <c r="F55" s="13"/>
      <c r="G55" s="13"/>
      <c r="H55" s="13"/>
      <c r="I55" s="13"/>
      <c r="J55" s="13"/>
      <c r="K55" s="13"/>
      <c r="L55" s="13"/>
      <c r="M55" s="13"/>
      <c r="N55" s="14"/>
      <c r="O55" s="14"/>
      <c r="P55" s="14"/>
      <c r="Q55" s="14"/>
      <c r="R55" s="14"/>
      <c r="S55" s="14"/>
      <c r="T55" s="14"/>
      <c r="U55" s="14"/>
    </row>
    <row r="56" spans="1:21" x14ac:dyDescent="0.25">
      <c r="A56" s="13"/>
      <c r="B56" s="13"/>
      <c r="C56" s="18"/>
      <c r="D56" s="13"/>
      <c r="E56" s="13"/>
      <c r="F56" s="13"/>
      <c r="G56" s="13"/>
      <c r="H56" s="13"/>
      <c r="I56" s="13"/>
      <c r="J56" s="13"/>
      <c r="K56" s="13"/>
      <c r="L56" s="13"/>
      <c r="M56" s="13"/>
      <c r="N56" s="14"/>
      <c r="O56" s="14"/>
      <c r="P56" s="14"/>
      <c r="Q56" s="14"/>
      <c r="R56" s="14"/>
      <c r="S56" s="14"/>
      <c r="T56" s="14"/>
      <c r="U56" s="14"/>
    </row>
    <row r="57" spans="1:21" x14ac:dyDescent="0.25">
      <c r="A57" s="13"/>
      <c r="B57" s="13"/>
      <c r="C57" s="18"/>
      <c r="D57" s="13"/>
      <c r="E57" s="13"/>
      <c r="F57" s="13"/>
      <c r="G57" s="13"/>
      <c r="H57" s="13"/>
      <c r="I57" s="13"/>
      <c r="J57" s="13"/>
      <c r="K57" s="13"/>
      <c r="L57" s="13"/>
      <c r="M57" s="13"/>
      <c r="N57" s="14"/>
      <c r="O57" s="14"/>
      <c r="P57" s="14"/>
      <c r="Q57" s="14"/>
      <c r="R57" s="14"/>
      <c r="S57" s="14"/>
      <c r="T57" s="14"/>
      <c r="U57" s="14"/>
    </row>
    <row r="58" spans="1:21" x14ac:dyDescent="0.25">
      <c r="A58" s="13"/>
      <c r="B58" s="13"/>
      <c r="C58" s="18"/>
      <c r="D58" s="13"/>
      <c r="E58" s="13"/>
      <c r="F58" s="13"/>
      <c r="G58" s="13"/>
      <c r="H58" s="13"/>
      <c r="I58" s="13"/>
      <c r="J58" s="13"/>
      <c r="K58" s="13"/>
      <c r="L58" s="13"/>
      <c r="M58" s="13"/>
      <c r="N58" s="14"/>
      <c r="O58" s="14"/>
      <c r="P58" s="14"/>
      <c r="Q58" s="14"/>
      <c r="R58" s="14"/>
      <c r="S58" s="14"/>
      <c r="T58" s="14"/>
      <c r="U58" s="14"/>
    </row>
    <row r="59" spans="1:21" x14ac:dyDescent="0.25">
      <c r="A59" s="13"/>
      <c r="B59" s="13"/>
      <c r="C59" s="18"/>
      <c r="D59" s="13"/>
      <c r="E59" s="13"/>
      <c r="F59" s="13"/>
      <c r="G59" s="13"/>
      <c r="H59" s="13"/>
      <c r="I59" s="13"/>
      <c r="J59" s="13"/>
      <c r="K59" s="13"/>
      <c r="L59" s="13"/>
      <c r="M59" s="13"/>
      <c r="N59" s="14"/>
      <c r="O59" s="14"/>
      <c r="P59" s="14"/>
      <c r="Q59" s="14"/>
      <c r="R59" s="14"/>
      <c r="S59" s="14"/>
      <c r="T59" s="14"/>
      <c r="U59" s="14"/>
    </row>
    <row r="60" spans="1:21" x14ac:dyDescent="0.25">
      <c r="A60" s="13"/>
      <c r="B60" s="13"/>
      <c r="C60" s="18"/>
      <c r="D60" s="13"/>
      <c r="E60" s="13"/>
      <c r="F60" s="13"/>
      <c r="G60" s="13"/>
      <c r="H60" s="13"/>
      <c r="I60" s="13"/>
      <c r="J60" s="13"/>
      <c r="K60" s="13"/>
      <c r="L60" s="13"/>
      <c r="M60" s="13"/>
      <c r="N60" s="14"/>
      <c r="O60" s="14"/>
      <c r="P60" s="14"/>
      <c r="Q60" s="14"/>
      <c r="R60" s="14"/>
      <c r="S60" s="14"/>
      <c r="T60" s="14"/>
      <c r="U60" s="14"/>
    </row>
    <row r="61" spans="1:21" x14ac:dyDescent="0.25">
      <c r="A61" s="13"/>
      <c r="B61" s="13"/>
      <c r="C61" s="18"/>
      <c r="D61" s="13"/>
      <c r="E61" s="13"/>
      <c r="F61" s="13"/>
      <c r="G61" s="13"/>
      <c r="H61" s="13"/>
      <c r="I61" s="13"/>
      <c r="J61" s="13"/>
      <c r="K61" s="13"/>
      <c r="L61" s="13"/>
      <c r="M61" s="13"/>
      <c r="N61" s="14"/>
      <c r="O61" s="14"/>
      <c r="P61" s="14"/>
      <c r="Q61" s="14"/>
      <c r="R61" s="14"/>
      <c r="S61" s="14"/>
      <c r="T61" s="14"/>
      <c r="U61" s="14"/>
    </row>
    <row r="62" spans="1:21" x14ac:dyDescent="0.25">
      <c r="A62" s="13"/>
      <c r="B62" s="13"/>
      <c r="C62" s="18"/>
      <c r="D62" s="13"/>
      <c r="E62" s="13"/>
      <c r="F62" s="13"/>
      <c r="G62" s="13"/>
      <c r="H62" s="13"/>
      <c r="I62" s="13"/>
      <c r="J62" s="13"/>
      <c r="K62" s="13"/>
      <c r="L62" s="13"/>
      <c r="M62" s="13"/>
      <c r="N62" s="14"/>
      <c r="O62" s="14"/>
      <c r="P62" s="14"/>
      <c r="Q62" s="14"/>
      <c r="R62" s="14"/>
      <c r="S62" s="14"/>
      <c r="T62" s="14"/>
      <c r="U62" s="14"/>
    </row>
    <row r="63" spans="1:21" x14ac:dyDescent="0.25">
      <c r="A63" s="13"/>
      <c r="B63" s="13"/>
      <c r="C63" s="18"/>
      <c r="D63" s="13"/>
      <c r="E63" s="13"/>
      <c r="F63" s="13"/>
      <c r="G63" s="13"/>
      <c r="H63" s="13"/>
      <c r="I63" s="13"/>
      <c r="J63" s="13"/>
      <c r="K63" s="13"/>
      <c r="L63" s="13"/>
      <c r="M63" s="13"/>
      <c r="N63" s="14"/>
      <c r="O63" s="14"/>
      <c r="P63" s="14"/>
      <c r="Q63" s="14"/>
      <c r="R63" s="14"/>
      <c r="S63" s="14"/>
      <c r="T63" s="14"/>
      <c r="U63" s="14"/>
    </row>
    <row r="64" spans="1:21" x14ac:dyDescent="0.25">
      <c r="A64" s="13"/>
      <c r="B64" s="13"/>
      <c r="C64" s="18"/>
      <c r="D64" s="13"/>
      <c r="E64" s="13"/>
      <c r="F64" s="13"/>
      <c r="G64" s="13"/>
      <c r="H64" s="13"/>
      <c r="I64" s="13"/>
      <c r="J64" s="13"/>
      <c r="K64" s="13"/>
      <c r="L64" s="13"/>
      <c r="M64" s="13"/>
      <c r="N64" s="14"/>
      <c r="O64" s="14"/>
      <c r="P64" s="14"/>
      <c r="Q64" s="14"/>
      <c r="R64" s="14"/>
      <c r="S64" s="14"/>
      <c r="T64" s="14"/>
      <c r="U64" s="14"/>
    </row>
    <row r="65" spans="1:21" x14ac:dyDescent="0.25">
      <c r="A65" s="13"/>
      <c r="B65" s="13"/>
      <c r="C65" s="18"/>
      <c r="D65" s="13"/>
      <c r="E65" s="13"/>
      <c r="F65" s="13"/>
      <c r="G65" s="13"/>
      <c r="H65" s="13"/>
      <c r="I65" s="13"/>
      <c r="J65" s="13"/>
      <c r="K65" s="13"/>
      <c r="L65" s="13"/>
      <c r="M65" s="13"/>
      <c r="N65" s="14"/>
      <c r="O65" s="14"/>
      <c r="P65" s="14"/>
      <c r="Q65" s="14"/>
      <c r="R65" s="14"/>
      <c r="S65" s="14"/>
      <c r="T65" s="14"/>
      <c r="U65" s="14"/>
    </row>
    <row r="66" spans="1:21" x14ac:dyDescent="0.25">
      <c r="A66" s="13"/>
      <c r="B66" s="13"/>
      <c r="C66" s="18"/>
      <c r="D66" s="13"/>
      <c r="E66" s="13"/>
      <c r="F66" s="13"/>
      <c r="G66" s="13"/>
      <c r="H66" s="13"/>
      <c r="I66" s="13"/>
      <c r="J66" s="13"/>
      <c r="K66" s="13"/>
      <c r="L66" s="13"/>
      <c r="M66" s="13"/>
      <c r="N66" s="14"/>
      <c r="O66" s="14"/>
      <c r="P66" s="14"/>
      <c r="Q66" s="14"/>
      <c r="R66" s="14"/>
      <c r="S66" s="14"/>
      <c r="T66" s="14"/>
      <c r="U66" s="14"/>
    </row>
    <row r="67" spans="1:21" x14ac:dyDescent="0.25">
      <c r="A67" s="13"/>
      <c r="B67" s="13"/>
      <c r="C67" s="18"/>
      <c r="D67" s="13"/>
      <c r="E67" s="13"/>
      <c r="F67" s="13"/>
      <c r="G67" s="13"/>
      <c r="H67" s="13"/>
      <c r="I67" s="13"/>
      <c r="J67" s="13"/>
      <c r="K67" s="13"/>
      <c r="L67" s="13"/>
      <c r="M67" s="13"/>
      <c r="N67" s="14"/>
      <c r="O67" s="14"/>
      <c r="P67" s="14"/>
      <c r="Q67" s="14"/>
      <c r="R67" s="14"/>
      <c r="S67" s="14"/>
      <c r="T67" s="14"/>
      <c r="U67" s="14"/>
    </row>
    <row r="68" spans="1:21" x14ac:dyDescent="0.25">
      <c r="A68" s="13"/>
      <c r="B68" s="13"/>
      <c r="C68" s="18"/>
      <c r="D68" s="13"/>
      <c r="E68" s="13"/>
      <c r="F68" s="13"/>
      <c r="G68" s="13"/>
      <c r="H68" s="13"/>
      <c r="I68" s="13"/>
      <c r="J68" s="13"/>
      <c r="K68" s="13"/>
      <c r="L68" s="13"/>
      <c r="M68" s="13"/>
      <c r="N68" s="14"/>
      <c r="O68" s="14"/>
      <c r="P68" s="14"/>
      <c r="Q68" s="14"/>
      <c r="R68" s="14"/>
      <c r="S68" s="14"/>
      <c r="T68" s="14"/>
      <c r="U68" s="14"/>
    </row>
    <row r="69" spans="1:21" x14ac:dyDescent="0.25">
      <c r="A69" s="13"/>
      <c r="B69" s="13"/>
      <c r="C69" s="18"/>
      <c r="D69" s="13"/>
      <c r="E69" s="13"/>
      <c r="F69" s="13"/>
      <c r="G69" s="13"/>
      <c r="H69" s="13"/>
      <c r="I69" s="13"/>
      <c r="J69" s="13"/>
      <c r="K69" s="13"/>
      <c r="L69" s="13"/>
      <c r="M69" s="13"/>
      <c r="N69" s="14"/>
      <c r="O69" s="14"/>
      <c r="P69" s="14"/>
      <c r="Q69" s="14"/>
      <c r="R69" s="14"/>
      <c r="S69" s="14"/>
      <c r="T69" s="14"/>
      <c r="U69" s="14"/>
    </row>
    <row r="70" spans="1:21" x14ac:dyDescent="0.25">
      <c r="A70" s="13"/>
      <c r="B70" s="13"/>
      <c r="C70" s="18"/>
      <c r="D70" s="13"/>
      <c r="E70" s="13"/>
      <c r="F70" s="13"/>
      <c r="G70" s="13"/>
      <c r="H70" s="13"/>
      <c r="I70" s="13"/>
      <c r="J70" s="13"/>
      <c r="K70" s="13"/>
      <c r="L70" s="13"/>
      <c r="M70" s="13"/>
      <c r="N70" s="14"/>
      <c r="O70" s="14"/>
      <c r="P70" s="14"/>
      <c r="Q70" s="14"/>
      <c r="R70" s="14"/>
      <c r="S70" s="14"/>
      <c r="T70" s="14"/>
      <c r="U70" s="14"/>
    </row>
    <row r="71" spans="1:21" x14ac:dyDescent="0.25">
      <c r="A71" s="13"/>
      <c r="B71" s="13"/>
      <c r="C71" s="18"/>
      <c r="D71" s="13"/>
      <c r="E71" s="13"/>
      <c r="F71" s="13"/>
      <c r="G71" s="13"/>
      <c r="H71" s="13"/>
      <c r="I71" s="13"/>
      <c r="J71" s="13"/>
      <c r="K71" s="13"/>
      <c r="L71" s="13"/>
      <c r="M71" s="13"/>
      <c r="N71" s="14"/>
      <c r="O71" s="14"/>
      <c r="P71" s="14"/>
      <c r="Q71" s="14"/>
      <c r="R71" s="14"/>
      <c r="S71" s="14"/>
      <c r="T71" s="14"/>
      <c r="U71" s="14"/>
    </row>
    <row r="72" spans="1:21" x14ac:dyDescent="0.25">
      <c r="A72" s="13"/>
      <c r="B72" s="13"/>
      <c r="C72" s="18"/>
      <c r="D72" s="13"/>
      <c r="E72" s="13"/>
      <c r="F72" s="13"/>
      <c r="G72" s="13"/>
      <c r="H72" s="13"/>
      <c r="I72" s="13"/>
      <c r="J72" s="13"/>
      <c r="K72" s="13"/>
      <c r="L72" s="13"/>
      <c r="M72" s="13"/>
      <c r="N72" s="14"/>
      <c r="O72" s="14"/>
      <c r="P72" s="14"/>
      <c r="Q72" s="14"/>
      <c r="R72" s="14"/>
      <c r="S72" s="14"/>
      <c r="T72" s="14"/>
      <c r="U72" s="14"/>
    </row>
    <row r="73" spans="1:21" x14ac:dyDescent="0.25">
      <c r="A73" s="13"/>
      <c r="B73" s="13"/>
      <c r="C73" s="18"/>
      <c r="D73" s="13"/>
      <c r="E73" s="13"/>
      <c r="F73" s="13"/>
      <c r="G73" s="13"/>
      <c r="H73" s="13"/>
      <c r="I73" s="13"/>
      <c r="J73" s="13"/>
      <c r="K73" s="13"/>
      <c r="L73" s="13"/>
      <c r="M73" s="13"/>
      <c r="N73" s="14"/>
      <c r="O73" s="14"/>
      <c r="P73" s="14"/>
      <c r="Q73" s="14"/>
      <c r="R73" s="14"/>
      <c r="S73" s="14"/>
      <c r="T73" s="14"/>
      <c r="U73" s="14"/>
    </row>
    <row r="74" spans="1:21" x14ac:dyDescent="0.25">
      <c r="A74" s="13"/>
      <c r="B74" s="13"/>
      <c r="C74" s="18"/>
      <c r="D74" s="13"/>
      <c r="E74" s="13"/>
      <c r="F74" s="13"/>
      <c r="G74" s="13"/>
      <c r="H74" s="13"/>
      <c r="I74" s="13"/>
      <c r="J74" s="13"/>
      <c r="K74" s="13"/>
      <c r="L74" s="13"/>
      <c r="M74" s="13"/>
      <c r="N74" s="14"/>
      <c r="O74" s="14"/>
      <c r="P74" s="14"/>
      <c r="Q74" s="14"/>
      <c r="R74" s="14"/>
      <c r="S74" s="14"/>
      <c r="T74" s="14"/>
      <c r="U74" s="14"/>
    </row>
    <row r="75" spans="1:21" x14ac:dyDescent="0.25">
      <c r="A75" s="13"/>
      <c r="B75" s="13"/>
      <c r="C75" s="18"/>
      <c r="D75" s="13"/>
      <c r="E75" s="13"/>
      <c r="F75" s="13"/>
      <c r="G75" s="13"/>
      <c r="H75" s="13"/>
      <c r="I75" s="13"/>
      <c r="J75" s="13"/>
      <c r="K75" s="13"/>
      <c r="L75" s="13"/>
      <c r="M75" s="13"/>
      <c r="N75" s="14"/>
      <c r="O75" s="14"/>
      <c r="P75" s="14"/>
      <c r="Q75" s="14"/>
      <c r="R75" s="14"/>
      <c r="S75" s="14"/>
      <c r="T75" s="14"/>
      <c r="U75" s="14"/>
    </row>
    <row r="76" spans="1:21" x14ac:dyDescent="0.25">
      <c r="A76" s="13"/>
      <c r="B76" s="13"/>
      <c r="C76" s="18"/>
      <c r="D76" s="13"/>
      <c r="E76" s="13"/>
      <c r="F76" s="13"/>
      <c r="G76" s="13"/>
      <c r="H76" s="13"/>
      <c r="I76" s="13"/>
      <c r="J76" s="13"/>
      <c r="K76" s="13"/>
      <c r="L76" s="13"/>
      <c r="M76" s="13"/>
      <c r="N76" s="14"/>
      <c r="O76" s="14"/>
      <c r="P76" s="14"/>
      <c r="Q76" s="14"/>
      <c r="R76" s="14"/>
      <c r="S76" s="14"/>
      <c r="T76" s="14"/>
      <c r="U76" s="14"/>
    </row>
    <row r="77" spans="1:21" x14ac:dyDescent="0.25">
      <c r="A77" s="13"/>
      <c r="B77" s="13"/>
      <c r="C77" s="18"/>
      <c r="D77" s="13"/>
      <c r="E77" s="13"/>
      <c r="F77" s="13"/>
      <c r="G77" s="13"/>
      <c r="H77" s="13"/>
      <c r="I77" s="13"/>
      <c r="J77" s="13"/>
      <c r="K77" s="13"/>
      <c r="L77" s="13"/>
      <c r="M77" s="13"/>
      <c r="N77" s="14"/>
      <c r="O77" s="14"/>
      <c r="P77" s="14"/>
      <c r="Q77" s="14"/>
      <c r="R77" s="14"/>
      <c r="S77" s="14"/>
      <c r="T77" s="14"/>
      <c r="U77" s="14"/>
    </row>
    <row r="78" spans="1:21" x14ac:dyDescent="0.25">
      <c r="A78" s="13"/>
      <c r="B78" s="13"/>
      <c r="C78" s="18"/>
      <c r="D78" s="13"/>
      <c r="E78" s="13"/>
      <c r="F78" s="13"/>
      <c r="G78" s="13"/>
      <c r="H78" s="13"/>
      <c r="I78" s="13"/>
      <c r="J78" s="13"/>
      <c r="K78" s="13"/>
      <c r="L78" s="13"/>
      <c r="M78" s="13"/>
      <c r="N78" s="14"/>
      <c r="O78" s="14"/>
      <c r="P78" s="14"/>
      <c r="Q78" s="14"/>
      <c r="R78" s="14"/>
      <c r="S78" s="14"/>
      <c r="T78" s="14"/>
      <c r="U78" s="14"/>
    </row>
    <row r="79" spans="1:21" x14ac:dyDescent="0.25">
      <c r="A79" s="13"/>
      <c r="B79" s="13"/>
      <c r="C79" s="18"/>
      <c r="D79" s="13"/>
      <c r="E79" s="13"/>
      <c r="F79" s="13"/>
      <c r="G79" s="13"/>
      <c r="H79" s="13"/>
      <c r="I79" s="13"/>
      <c r="J79" s="13"/>
      <c r="K79" s="13"/>
      <c r="L79" s="13"/>
      <c r="M79" s="13"/>
      <c r="N79" s="14"/>
      <c r="O79" s="14"/>
      <c r="P79" s="14"/>
      <c r="Q79" s="14"/>
      <c r="R79" s="14"/>
      <c r="S79" s="14"/>
      <c r="T79" s="14"/>
      <c r="U79" s="14"/>
    </row>
    <row r="80" spans="1:21" x14ac:dyDescent="0.25">
      <c r="A80" s="13"/>
      <c r="B80" s="13"/>
      <c r="C80" s="18"/>
      <c r="D80" s="13"/>
      <c r="E80" s="13"/>
      <c r="F80" s="13"/>
      <c r="G80" s="13"/>
      <c r="H80" s="13"/>
      <c r="I80" s="13"/>
      <c r="J80" s="13"/>
      <c r="K80" s="13"/>
      <c r="L80" s="13"/>
      <c r="M80" s="13"/>
      <c r="N80" s="14"/>
      <c r="O80" s="14"/>
      <c r="P80" s="14"/>
      <c r="Q80" s="14"/>
      <c r="R80" s="14"/>
      <c r="S80" s="14"/>
      <c r="T80" s="14"/>
      <c r="U80" s="14"/>
    </row>
    <row r="81" spans="1:21" x14ac:dyDescent="0.25">
      <c r="A81" s="13"/>
      <c r="B81" s="13"/>
      <c r="C81" s="18"/>
      <c r="D81" s="13"/>
      <c r="E81" s="13"/>
      <c r="F81" s="13"/>
      <c r="G81" s="13"/>
      <c r="H81" s="13"/>
      <c r="I81" s="13"/>
      <c r="J81" s="13"/>
      <c r="K81" s="13"/>
      <c r="L81" s="13"/>
      <c r="M81" s="13"/>
      <c r="N81" s="14"/>
      <c r="O81" s="14"/>
      <c r="P81" s="14"/>
      <c r="Q81" s="14"/>
      <c r="R81" s="14"/>
      <c r="S81" s="14"/>
      <c r="T81" s="14"/>
      <c r="U81" s="14"/>
    </row>
    <row r="82" spans="1:21" x14ac:dyDescent="0.25">
      <c r="A82" s="13"/>
      <c r="B82" s="13"/>
      <c r="C82" s="18"/>
      <c r="D82" s="13"/>
      <c r="E82" s="13"/>
      <c r="F82" s="13"/>
      <c r="G82" s="13"/>
      <c r="H82" s="13"/>
      <c r="I82" s="13"/>
      <c r="J82" s="13"/>
      <c r="K82" s="13"/>
      <c r="L82" s="13"/>
      <c r="M82" s="13"/>
      <c r="N82" s="14"/>
      <c r="O82" s="14"/>
      <c r="P82" s="14"/>
      <c r="Q82" s="14"/>
      <c r="R82" s="14"/>
      <c r="S82" s="14"/>
      <c r="T82" s="14"/>
      <c r="U82" s="14"/>
    </row>
    <row r="83" spans="1:21" x14ac:dyDescent="0.25">
      <c r="A83" s="13"/>
      <c r="B83" s="13"/>
      <c r="C83" s="18"/>
      <c r="D83" s="13"/>
      <c r="E83" s="13"/>
      <c r="F83" s="13"/>
      <c r="G83" s="13"/>
      <c r="H83" s="13"/>
      <c r="I83" s="13"/>
      <c r="J83" s="13"/>
      <c r="K83" s="13"/>
      <c r="L83" s="13"/>
      <c r="M83" s="13"/>
      <c r="N83" s="14"/>
      <c r="O83" s="14"/>
      <c r="P83" s="14"/>
      <c r="Q83" s="14"/>
      <c r="R83" s="14"/>
      <c r="S83" s="14"/>
      <c r="T83" s="14"/>
      <c r="U83" s="14"/>
    </row>
    <row r="84" spans="1:21" x14ac:dyDescent="0.25">
      <c r="A84" s="13"/>
      <c r="B84" s="13"/>
      <c r="C84" s="18"/>
      <c r="D84" s="13"/>
      <c r="E84" s="13"/>
      <c r="F84" s="13"/>
      <c r="G84" s="13"/>
      <c r="H84" s="13"/>
      <c r="I84" s="13"/>
      <c r="J84" s="13"/>
      <c r="K84" s="13"/>
      <c r="L84" s="13"/>
      <c r="M84" s="13"/>
      <c r="N84" s="14"/>
      <c r="O84" s="14"/>
      <c r="P84" s="14"/>
      <c r="Q84" s="14"/>
      <c r="R84" s="14"/>
      <c r="S84" s="14"/>
      <c r="T84" s="14"/>
      <c r="U84" s="14"/>
    </row>
    <row r="85" spans="1:21" x14ac:dyDescent="0.25">
      <c r="A85" s="13"/>
      <c r="B85" s="13"/>
      <c r="C85" s="18"/>
      <c r="D85" s="13"/>
      <c r="E85" s="13"/>
      <c r="F85" s="13"/>
      <c r="G85" s="13"/>
      <c r="H85" s="13"/>
      <c r="I85" s="13"/>
      <c r="J85" s="13"/>
      <c r="K85" s="13"/>
      <c r="L85" s="13"/>
      <c r="M85" s="13"/>
      <c r="N85" s="14"/>
      <c r="O85" s="14"/>
      <c r="P85" s="14"/>
      <c r="Q85" s="14"/>
      <c r="R85" s="14"/>
      <c r="S85" s="14"/>
      <c r="T85" s="14"/>
      <c r="U85" s="14"/>
    </row>
    <row r="86" spans="1:21" x14ac:dyDescent="0.25">
      <c r="C86" s="18"/>
      <c r="D86" s="13"/>
      <c r="E86" s="13"/>
      <c r="F86" s="13"/>
      <c r="G86" s="13"/>
      <c r="H86" s="13"/>
      <c r="I86" s="13"/>
      <c r="J86" s="13"/>
      <c r="K86" s="13"/>
      <c r="L86" s="13"/>
      <c r="M86" s="13"/>
      <c r="N86" s="14"/>
    </row>
    <row r="87" spans="1:21" x14ac:dyDescent="0.25">
      <c r="C87" s="18"/>
      <c r="D87" s="13"/>
      <c r="E87" s="13"/>
      <c r="F87" s="13"/>
      <c r="G87" s="13"/>
      <c r="H87" s="13"/>
      <c r="I87" s="13"/>
      <c r="J87" s="13"/>
      <c r="K87" s="13"/>
      <c r="L87" s="13"/>
      <c r="M87" s="13"/>
      <c r="N87" s="14"/>
    </row>
    <row r="88" spans="1:21" x14ac:dyDescent="0.25">
      <c r="C88" s="18"/>
      <c r="D88" s="13"/>
      <c r="E88" s="13"/>
      <c r="F88" s="13"/>
      <c r="G88" s="13"/>
      <c r="H88" s="13"/>
      <c r="I88" s="13"/>
      <c r="J88" s="13"/>
      <c r="K88" s="13"/>
      <c r="L88" s="13"/>
      <c r="M88" s="13"/>
      <c r="N88" s="14"/>
    </row>
    <row r="89" spans="1:21" x14ac:dyDescent="0.25">
      <c r="C89" s="18"/>
      <c r="D89" s="13"/>
      <c r="E89" s="13"/>
      <c r="F89" s="13"/>
      <c r="G89" s="13"/>
      <c r="H89" s="13"/>
      <c r="I89" s="13"/>
      <c r="J89" s="13"/>
      <c r="K89" s="13"/>
      <c r="L89" s="13"/>
      <c r="M89" s="13"/>
      <c r="N89" s="14"/>
    </row>
  </sheetData>
  <mergeCells count="49">
    <mergeCell ref="C1:V1"/>
    <mergeCell ref="C2:V2"/>
    <mergeCell ref="D3:V3"/>
    <mergeCell ref="D4:V4"/>
    <mergeCell ref="V16:V17"/>
    <mergeCell ref="V18:V19"/>
    <mergeCell ref="V6:V7"/>
    <mergeCell ref="V8:V9"/>
    <mergeCell ref="V10:V11"/>
    <mergeCell ref="V12:V13"/>
    <mergeCell ref="V14:V15"/>
    <mergeCell ref="A8:A11"/>
    <mergeCell ref="B8:B11"/>
    <mergeCell ref="T8:T11"/>
    <mergeCell ref="C8:C9"/>
    <mergeCell ref="U8:U9"/>
    <mergeCell ref="C10:C11"/>
    <mergeCell ref="U10:U11"/>
    <mergeCell ref="D10:D11"/>
    <mergeCell ref="U12:U13"/>
    <mergeCell ref="E10:E11"/>
    <mergeCell ref="D8:D9"/>
    <mergeCell ref="E8:E9"/>
    <mergeCell ref="U16:U17"/>
    <mergeCell ref="A1:B4"/>
    <mergeCell ref="C6:C7"/>
    <mergeCell ref="D6:E6"/>
    <mergeCell ref="F6:S6"/>
    <mergeCell ref="B6:B7"/>
    <mergeCell ref="T6:U6"/>
    <mergeCell ref="D14:D15"/>
    <mergeCell ref="U14:U15"/>
    <mergeCell ref="T12:T15"/>
    <mergeCell ref="T16:T17"/>
    <mergeCell ref="C16:C17"/>
    <mergeCell ref="A12:A17"/>
    <mergeCell ref="A18:A19"/>
    <mergeCell ref="B18:B19"/>
    <mergeCell ref="D12:D13"/>
    <mergeCell ref="D16:D17"/>
    <mergeCell ref="C12:C13"/>
    <mergeCell ref="C14:C15"/>
    <mergeCell ref="B12:B15"/>
    <mergeCell ref="B16:B17"/>
    <mergeCell ref="C18:C19"/>
    <mergeCell ref="D18:D19"/>
    <mergeCell ref="U18:U19"/>
    <mergeCell ref="A20:S20"/>
    <mergeCell ref="T18:T19"/>
  </mergeCells>
  <printOptions horizontalCentered="1" verticalCentered="1"/>
  <pageMargins left="0" right="0" top="0.55118110236220474" bottom="0" header="0.31496062992125984" footer="0"/>
  <pageSetup scale="4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view="pageBreakPreview" zoomScale="70" zoomScaleNormal="70" zoomScaleSheetLayoutView="70" workbookViewId="0">
      <selection activeCell="D23" sqref="D23"/>
    </sheetView>
  </sheetViews>
  <sheetFormatPr baseColWidth="10" defaultRowHeight="15" x14ac:dyDescent="0.25"/>
  <cols>
    <col min="2" max="3" width="29.42578125" customWidth="1"/>
    <col min="4" max="5" width="25.28515625" customWidth="1"/>
    <col min="6" max="6" width="23.42578125" customWidth="1"/>
    <col min="7" max="7" width="20.7109375" customWidth="1"/>
    <col min="8" max="9" width="25.85546875" customWidth="1"/>
    <col min="10" max="10" width="25.85546875" hidden="1" customWidth="1"/>
    <col min="11" max="11" width="17.28515625" hidden="1" customWidth="1"/>
    <col min="12" max="12" width="14.7109375" hidden="1" customWidth="1"/>
    <col min="13" max="13" width="15.28515625" hidden="1" customWidth="1"/>
    <col min="14" max="14" width="15.28515625" customWidth="1"/>
    <col min="15" max="15" width="12.85546875" customWidth="1"/>
    <col min="16" max="16" width="13.5703125" customWidth="1"/>
    <col min="17" max="17" width="17.5703125" customWidth="1"/>
    <col min="18" max="18" width="13.5703125" customWidth="1"/>
    <col min="19" max="19" width="13.42578125" customWidth="1"/>
    <col min="20" max="20" width="15.5703125" bestFit="1" customWidth="1"/>
    <col min="21" max="21" width="18.42578125" bestFit="1" customWidth="1"/>
    <col min="22" max="22" width="14.5703125" bestFit="1" customWidth="1"/>
    <col min="23" max="23" width="11.5703125" style="81" bestFit="1" customWidth="1"/>
    <col min="24" max="24" width="11.42578125" style="81"/>
    <col min="257" max="258" width="29.42578125" customWidth="1"/>
    <col min="259" max="261" width="25.28515625" customWidth="1"/>
    <col min="262" max="262" width="16.7109375" bestFit="1" customWidth="1"/>
    <col min="263" max="263" width="25.28515625" customWidth="1"/>
    <col min="264" max="264" width="21.7109375" customWidth="1"/>
    <col min="265" max="265" width="25.85546875" customWidth="1"/>
    <col min="266" max="266" width="0" hidden="1" customWidth="1"/>
    <col min="267" max="267" width="25.85546875" customWidth="1"/>
    <col min="268" max="268" width="17.28515625" customWidth="1"/>
    <col min="269" max="269" width="14.7109375" customWidth="1"/>
    <col min="270" max="270" width="15.28515625" customWidth="1"/>
    <col min="271" max="271" width="12.85546875" customWidth="1"/>
    <col min="272" max="272" width="13.5703125" customWidth="1"/>
    <col min="273" max="273" width="17.5703125" customWidth="1"/>
    <col min="274" max="274" width="13.5703125" customWidth="1"/>
    <col min="275" max="275" width="13.42578125" customWidth="1"/>
    <col min="276" max="276" width="15.5703125" bestFit="1" customWidth="1"/>
    <col min="277" max="277" width="18.42578125" bestFit="1" customWidth="1"/>
    <col min="278" max="278" width="14.5703125" bestFit="1" customWidth="1"/>
    <col min="279" max="279" width="11.5703125" bestFit="1" customWidth="1"/>
    <col min="513" max="514" width="29.42578125" customWidth="1"/>
    <col min="515" max="517" width="25.28515625" customWidth="1"/>
    <col min="518" max="518" width="16.7109375" bestFit="1" customWidth="1"/>
    <col min="519" max="519" width="25.28515625" customWidth="1"/>
    <col min="520" max="520" width="21.7109375" customWidth="1"/>
    <col min="521" max="521" width="25.85546875" customWidth="1"/>
    <col min="522" max="522" width="0" hidden="1" customWidth="1"/>
    <col min="523" max="523" width="25.85546875" customWidth="1"/>
    <col min="524" max="524" width="17.28515625" customWidth="1"/>
    <col min="525" max="525" width="14.7109375" customWidth="1"/>
    <col min="526" max="526" width="15.28515625" customWidth="1"/>
    <col min="527" max="527" width="12.85546875" customWidth="1"/>
    <col min="528" max="528" width="13.5703125" customWidth="1"/>
    <col min="529" max="529" width="17.5703125" customWidth="1"/>
    <col min="530" max="530" width="13.5703125" customWidth="1"/>
    <col min="531" max="531" width="13.42578125" customWidth="1"/>
    <col min="532" max="532" width="15.5703125" bestFit="1" customWidth="1"/>
    <col min="533" max="533" width="18.42578125" bestFit="1" customWidth="1"/>
    <col min="534" max="534" width="14.5703125" bestFit="1" customWidth="1"/>
    <col min="535" max="535" width="11.5703125" bestFit="1" customWidth="1"/>
    <col min="769" max="770" width="29.42578125" customWidth="1"/>
    <col min="771" max="773" width="25.28515625" customWidth="1"/>
    <col min="774" max="774" width="16.7109375" bestFit="1" customWidth="1"/>
    <col min="775" max="775" width="25.28515625" customWidth="1"/>
    <col min="776" max="776" width="21.7109375" customWidth="1"/>
    <col min="777" max="777" width="25.85546875" customWidth="1"/>
    <col min="778" max="778" width="0" hidden="1" customWidth="1"/>
    <col min="779" max="779" width="25.85546875" customWidth="1"/>
    <col min="780" max="780" width="17.28515625" customWidth="1"/>
    <col min="781" max="781" width="14.7109375" customWidth="1"/>
    <col min="782" max="782" width="15.28515625" customWidth="1"/>
    <col min="783" max="783" width="12.85546875" customWidth="1"/>
    <col min="784" max="784" width="13.5703125" customWidth="1"/>
    <col min="785" max="785" width="17.5703125" customWidth="1"/>
    <col min="786" max="786" width="13.5703125" customWidth="1"/>
    <col min="787" max="787" width="13.42578125" customWidth="1"/>
    <col min="788" max="788" width="15.5703125" bestFit="1" customWidth="1"/>
    <col min="789" max="789" width="18.42578125" bestFit="1" customWidth="1"/>
    <col min="790" max="790" width="14.5703125" bestFit="1" customWidth="1"/>
    <col min="791" max="791" width="11.5703125" bestFit="1" customWidth="1"/>
    <col min="1025" max="1026" width="29.42578125" customWidth="1"/>
    <col min="1027" max="1029" width="25.28515625" customWidth="1"/>
    <col min="1030" max="1030" width="16.7109375" bestFit="1" customWidth="1"/>
    <col min="1031" max="1031" width="25.28515625" customWidth="1"/>
    <col min="1032" max="1032" width="21.7109375" customWidth="1"/>
    <col min="1033" max="1033" width="25.85546875" customWidth="1"/>
    <col min="1034" max="1034" width="0" hidden="1" customWidth="1"/>
    <col min="1035" max="1035" width="25.85546875" customWidth="1"/>
    <col min="1036" max="1036" width="17.28515625" customWidth="1"/>
    <col min="1037" max="1037" width="14.7109375" customWidth="1"/>
    <col min="1038" max="1038" width="15.28515625" customWidth="1"/>
    <col min="1039" max="1039" width="12.85546875" customWidth="1"/>
    <col min="1040" max="1040" width="13.5703125" customWidth="1"/>
    <col min="1041" max="1041" width="17.5703125" customWidth="1"/>
    <col min="1042" max="1042" width="13.5703125" customWidth="1"/>
    <col min="1043" max="1043" width="13.42578125" customWidth="1"/>
    <col min="1044" max="1044" width="15.5703125" bestFit="1" customWidth="1"/>
    <col min="1045" max="1045" width="18.42578125" bestFit="1" customWidth="1"/>
    <col min="1046" max="1046" width="14.5703125" bestFit="1" customWidth="1"/>
    <col min="1047" max="1047" width="11.5703125" bestFit="1" customWidth="1"/>
    <col min="1281" max="1282" width="29.42578125" customWidth="1"/>
    <col min="1283" max="1285" width="25.28515625" customWidth="1"/>
    <col min="1286" max="1286" width="16.7109375" bestFit="1" customWidth="1"/>
    <col min="1287" max="1287" width="25.28515625" customWidth="1"/>
    <col min="1288" max="1288" width="21.7109375" customWidth="1"/>
    <col min="1289" max="1289" width="25.85546875" customWidth="1"/>
    <col min="1290" max="1290" width="0" hidden="1" customWidth="1"/>
    <col min="1291" max="1291" width="25.85546875" customWidth="1"/>
    <col min="1292" max="1292" width="17.28515625" customWidth="1"/>
    <col min="1293" max="1293" width="14.7109375" customWidth="1"/>
    <col min="1294" max="1294" width="15.28515625" customWidth="1"/>
    <col min="1295" max="1295" width="12.85546875" customWidth="1"/>
    <col min="1296" max="1296" width="13.5703125" customWidth="1"/>
    <col min="1297" max="1297" width="17.5703125" customWidth="1"/>
    <col min="1298" max="1298" width="13.5703125" customWidth="1"/>
    <col min="1299" max="1299" width="13.42578125" customWidth="1"/>
    <col min="1300" max="1300" width="15.5703125" bestFit="1" customWidth="1"/>
    <col min="1301" max="1301" width="18.42578125" bestFit="1" customWidth="1"/>
    <col min="1302" max="1302" width="14.5703125" bestFit="1" customWidth="1"/>
    <col min="1303" max="1303" width="11.5703125" bestFit="1" customWidth="1"/>
    <col min="1537" max="1538" width="29.42578125" customWidth="1"/>
    <col min="1539" max="1541" width="25.28515625" customWidth="1"/>
    <col min="1542" max="1542" width="16.7109375" bestFit="1" customWidth="1"/>
    <col min="1543" max="1543" width="25.28515625" customWidth="1"/>
    <col min="1544" max="1544" width="21.7109375" customWidth="1"/>
    <col min="1545" max="1545" width="25.85546875" customWidth="1"/>
    <col min="1546" max="1546" width="0" hidden="1" customWidth="1"/>
    <col min="1547" max="1547" width="25.85546875" customWidth="1"/>
    <col min="1548" max="1548" width="17.28515625" customWidth="1"/>
    <col min="1549" max="1549" width="14.7109375" customWidth="1"/>
    <col min="1550" max="1550" width="15.28515625" customWidth="1"/>
    <col min="1551" max="1551" width="12.85546875" customWidth="1"/>
    <col min="1552" max="1552" width="13.5703125" customWidth="1"/>
    <col min="1553" max="1553" width="17.5703125" customWidth="1"/>
    <col min="1554" max="1554" width="13.5703125" customWidth="1"/>
    <col min="1555" max="1555" width="13.42578125" customWidth="1"/>
    <col min="1556" max="1556" width="15.5703125" bestFit="1" customWidth="1"/>
    <col min="1557" max="1557" width="18.42578125" bestFit="1" customWidth="1"/>
    <col min="1558" max="1558" width="14.5703125" bestFit="1" customWidth="1"/>
    <col min="1559" max="1559" width="11.5703125" bestFit="1" customWidth="1"/>
    <col min="1793" max="1794" width="29.42578125" customWidth="1"/>
    <col min="1795" max="1797" width="25.28515625" customWidth="1"/>
    <col min="1798" max="1798" width="16.7109375" bestFit="1" customWidth="1"/>
    <col min="1799" max="1799" width="25.28515625" customWidth="1"/>
    <col min="1800" max="1800" width="21.7109375" customWidth="1"/>
    <col min="1801" max="1801" width="25.85546875" customWidth="1"/>
    <col min="1802" max="1802" width="0" hidden="1" customWidth="1"/>
    <col min="1803" max="1803" width="25.85546875" customWidth="1"/>
    <col min="1804" max="1804" width="17.28515625" customWidth="1"/>
    <col min="1805" max="1805" width="14.7109375" customWidth="1"/>
    <col min="1806" max="1806" width="15.28515625" customWidth="1"/>
    <col min="1807" max="1807" width="12.85546875" customWidth="1"/>
    <col min="1808" max="1808" width="13.5703125" customWidth="1"/>
    <col min="1809" max="1809" width="17.5703125" customWidth="1"/>
    <col min="1810" max="1810" width="13.5703125" customWidth="1"/>
    <col min="1811" max="1811" width="13.42578125" customWidth="1"/>
    <col min="1812" max="1812" width="15.5703125" bestFit="1" customWidth="1"/>
    <col min="1813" max="1813" width="18.42578125" bestFit="1" customWidth="1"/>
    <col min="1814" max="1814" width="14.5703125" bestFit="1" customWidth="1"/>
    <col min="1815" max="1815" width="11.5703125" bestFit="1" customWidth="1"/>
    <col min="2049" max="2050" width="29.42578125" customWidth="1"/>
    <col min="2051" max="2053" width="25.28515625" customWidth="1"/>
    <col min="2054" max="2054" width="16.7109375" bestFit="1" customWidth="1"/>
    <col min="2055" max="2055" width="25.28515625" customWidth="1"/>
    <col min="2056" max="2056" width="21.7109375" customWidth="1"/>
    <col min="2057" max="2057" width="25.85546875" customWidth="1"/>
    <col min="2058" max="2058" width="0" hidden="1" customWidth="1"/>
    <col min="2059" max="2059" width="25.85546875" customWidth="1"/>
    <col min="2060" max="2060" width="17.28515625" customWidth="1"/>
    <col min="2061" max="2061" width="14.7109375" customWidth="1"/>
    <col min="2062" max="2062" width="15.28515625" customWidth="1"/>
    <col min="2063" max="2063" width="12.85546875" customWidth="1"/>
    <col min="2064" max="2064" width="13.5703125" customWidth="1"/>
    <col min="2065" max="2065" width="17.5703125" customWidth="1"/>
    <col min="2066" max="2066" width="13.5703125" customWidth="1"/>
    <col min="2067" max="2067" width="13.42578125" customWidth="1"/>
    <col min="2068" max="2068" width="15.5703125" bestFit="1" customWidth="1"/>
    <col min="2069" max="2069" width="18.42578125" bestFit="1" customWidth="1"/>
    <col min="2070" max="2070" width="14.5703125" bestFit="1" customWidth="1"/>
    <col min="2071" max="2071" width="11.5703125" bestFit="1" customWidth="1"/>
    <col min="2305" max="2306" width="29.42578125" customWidth="1"/>
    <col min="2307" max="2309" width="25.28515625" customWidth="1"/>
    <col min="2310" max="2310" width="16.7109375" bestFit="1" customWidth="1"/>
    <col min="2311" max="2311" width="25.28515625" customWidth="1"/>
    <col min="2312" max="2312" width="21.7109375" customWidth="1"/>
    <col min="2313" max="2313" width="25.85546875" customWidth="1"/>
    <col min="2314" max="2314" width="0" hidden="1" customWidth="1"/>
    <col min="2315" max="2315" width="25.85546875" customWidth="1"/>
    <col min="2316" max="2316" width="17.28515625" customWidth="1"/>
    <col min="2317" max="2317" width="14.7109375" customWidth="1"/>
    <col min="2318" max="2318" width="15.28515625" customWidth="1"/>
    <col min="2319" max="2319" width="12.85546875" customWidth="1"/>
    <col min="2320" max="2320" width="13.5703125" customWidth="1"/>
    <col min="2321" max="2321" width="17.5703125" customWidth="1"/>
    <col min="2322" max="2322" width="13.5703125" customWidth="1"/>
    <col min="2323" max="2323" width="13.42578125" customWidth="1"/>
    <col min="2324" max="2324" width="15.5703125" bestFit="1" customWidth="1"/>
    <col min="2325" max="2325" width="18.42578125" bestFit="1" customWidth="1"/>
    <col min="2326" max="2326" width="14.5703125" bestFit="1" customWidth="1"/>
    <col min="2327" max="2327" width="11.5703125" bestFit="1" customWidth="1"/>
    <col min="2561" max="2562" width="29.42578125" customWidth="1"/>
    <col min="2563" max="2565" width="25.28515625" customWidth="1"/>
    <col min="2566" max="2566" width="16.7109375" bestFit="1" customWidth="1"/>
    <col min="2567" max="2567" width="25.28515625" customWidth="1"/>
    <col min="2568" max="2568" width="21.7109375" customWidth="1"/>
    <col min="2569" max="2569" width="25.85546875" customWidth="1"/>
    <col min="2570" max="2570" width="0" hidden="1" customWidth="1"/>
    <col min="2571" max="2571" width="25.85546875" customWidth="1"/>
    <col min="2572" max="2572" width="17.28515625" customWidth="1"/>
    <col min="2573" max="2573" width="14.7109375" customWidth="1"/>
    <col min="2574" max="2574" width="15.28515625" customWidth="1"/>
    <col min="2575" max="2575" width="12.85546875" customWidth="1"/>
    <col min="2576" max="2576" width="13.5703125" customWidth="1"/>
    <col min="2577" max="2577" width="17.5703125" customWidth="1"/>
    <col min="2578" max="2578" width="13.5703125" customWidth="1"/>
    <col min="2579" max="2579" width="13.42578125" customWidth="1"/>
    <col min="2580" max="2580" width="15.5703125" bestFit="1" customWidth="1"/>
    <col min="2581" max="2581" width="18.42578125" bestFit="1" customWidth="1"/>
    <col min="2582" max="2582" width="14.5703125" bestFit="1" customWidth="1"/>
    <col min="2583" max="2583" width="11.5703125" bestFit="1" customWidth="1"/>
    <col min="2817" max="2818" width="29.42578125" customWidth="1"/>
    <col min="2819" max="2821" width="25.28515625" customWidth="1"/>
    <col min="2822" max="2822" width="16.7109375" bestFit="1" customWidth="1"/>
    <col min="2823" max="2823" width="25.28515625" customWidth="1"/>
    <col min="2824" max="2824" width="21.7109375" customWidth="1"/>
    <col min="2825" max="2825" width="25.85546875" customWidth="1"/>
    <col min="2826" max="2826" width="0" hidden="1" customWidth="1"/>
    <col min="2827" max="2827" width="25.85546875" customWidth="1"/>
    <col min="2828" max="2828" width="17.28515625" customWidth="1"/>
    <col min="2829" max="2829" width="14.7109375" customWidth="1"/>
    <col min="2830" max="2830" width="15.28515625" customWidth="1"/>
    <col min="2831" max="2831" width="12.85546875" customWidth="1"/>
    <col min="2832" max="2832" width="13.5703125" customWidth="1"/>
    <col min="2833" max="2833" width="17.5703125" customWidth="1"/>
    <col min="2834" max="2834" width="13.5703125" customWidth="1"/>
    <col min="2835" max="2835" width="13.42578125" customWidth="1"/>
    <col min="2836" max="2836" width="15.5703125" bestFit="1" customWidth="1"/>
    <col min="2837" max="2837" width="18.42578125" bestFit="1" customWidth="1"/>
    <col min="2838" max="2838" width="14.5703125" bestFit="1" customWidth="1"/>
    <col min="2839" max="2839" width="11.5703125" bestFit="1" customWidth="1"/>
    <col min="3073" max="3074" width="29.42578125" customWidth="1"/>
    <col min="3075" max="3077" width="25.28515625" customWidth="1"/>
    <col min="3078" max="3078" width="16.7109375" bestFit="1" customWidth="1"/>
    <col min="3079" max="3079" width="25.28515625" customWidth="1"/>
    <col min="3080" max="3080" width="21.7109375" customWidth="1"/>
    <col min="3081" max="3081" width="25.85546875" customWidth="1"/>
    <col min="3082" max="3082" width="0" hidden="1" customWidth="1"/>
    <col min="3083" max="3083" width="25.85546875" customWidth="1"/>
    <col min="3084" max="3084" width="17.28515625" customWidth="1"/>
    <col min="3085" max="3085" width="14.7109375" customWidth="1"/>
    <col min="3086" max="3086" width="15.28515625" customWidth="1"/>
    <col min="3087" max="3087" width="12.85546875" customWidth="1"/>
    <col min="3088" max="3088" width="13.5703125" customWidth="1"/>
    <col min="3089" max="3089" width="17.5703125" customWidth="1"/>
    <col min="3090" max="3090" width="13.5703125" customWidth="1"/>
    <col min="3091" max="3091" width="13.42578125" customWidth="1"/>
    <col min="3092" max="3092" width="15.5703125" bestFit="1" customWidth="1"/>
    <col min="3093" max="3093" width="18.42578125" bestFit="1" customWidth="1"/>
    <col min="3094" max="3094" width="14.5703125" bestFit="1" customWidth="1"/>
    <col min="3095" max="3095" width="11.5703125" bestFit="1" customWidth="1"/>
    <col min="3329" max="3330" width="29.42578125" customWidth="1"/>
    <col min="3331" max="3333" width="25.28515625" customWidth="1"/>
    <col min="3334" max="3334" width="16.7109375" bestFit="1" customWidth="1"/>
    <col min="3335" max="3335" width="25.28515625" customWidth="1"/>
    <col min="3336" max="3336" width="21.7109375" customWidth="1"/>
    <col min="3337" max="3337" width="25.85546875" customWidth="1"/>
    <col min="3338" max="3338" width="0" hidden="1" customWidth="1"/>
    <col min="3339" max="3339" width="25.85546875" customWidth="1"/>
    <col min="3340" max="3340" width="17.28515625" customWidth="1"/>
    <col min="3341" max="3341" width="14.7109375" customWidth="1"/>
    <col min="3342" max="3342" width="15.28515625" customWidth="1"/>
    <col min="3343" max="3343" width="12.85546875" customWidth="1"/>
    <col min="3344" max="3344" width="13.5703125" customWidth="1"/>
    <col min="3345" max="3345" width="17.5703125" customWidth="1"/>
    <col min="3346" max="3346" width="13.5703125" customWidth="1"/>
    <col min="3347" max="3347" width="13.42578125" customWidth="1"/>
    <col min="3348" max="3348" width="15.5703125" bestFit="1" customWidth="1"/>
    <col min="3349" max="3349" width="18.42578125" bestFit="1" customWidth="1"/>
    <col min="3350" max="3350" width="14.5703125" bestFit="1" customWidth="1"/>
    <col min="3351" max="3351" width="11.5703125" bestFit="1" customWidth="1"/>
    <col min="3585" max="3586" width="29.42578125" customWidth="1"/>
    <col min="3587" max="3589" width="25.28515625" customWidth="1"/>
    <col min="3590" max="3590" width="16.7109375" bestFit="1" customWidth="1"/>
    <col min="3591" max="3591" width="25.28515625" customWidth="1"/>
    <col min="3592" max="3592" width="21.7109375" customWidth="1"/>
    <col min="3593" max="3593" width="25.85546875" customWidth="1"/>
    <col min="3594" max="3594" width="0" hidden="1" customWidth="1"/>
    <col min="3595" max="3595" width="25.85546875" customWidth="1"/>
    <col min="3596" max="3596" width="17.28515625" customWidth="1"/>
    <col min="3597" max="3597" width="14.7109375" customWidth="1"/>
    <col min="3598" max="3598" width="15.28515625" customWidth="1"/>
    <col min="3599" max="3599" width="12.85546875" customWidth="1"/>
    <col min="3600" max="3600" width="13.5703125" customWidth="1"/>
    <col min="3601" max="3601" width="17.5703125" customWidth="1"/>
    <col min="3602" max="3602" width="13.5703125" customWidth="1"/>
    <col min="3603" max="3603" width="13.42578125" customWidth="1"/>
    <col min="3604" max="3604" width="15.5703125" bestFit="1" customWidth="1"/>
    <col min="3605" max="3605" width="18.42578125" bestFit="1" customWidth="1"/>
    <col min="3606" max="3606" width="14.5703125" bestFit="1" customWidth="1"/>
    <col min="3607" max="3607" width="11.5703125" bestFit="1" customWidth="1"/>
    <col min="3841" max="3842" width="29.42578125" customWidth="1"/>
    <col min="3843" max="3845" width="25.28515625" customWidth="1"/>
    <col min="3846" max="3846" width="16.7109375" bestFit="1" customWidth="1"/>
    <col min="3847" max="3847" width="25.28515625" customWidth="1"/>
    <col min="3848" max="3848" width="21.7109375" customWidth="1"/>
    <col min="3849" max="3849" width="25.85546875" customWidth="1"/>
    <col min="3850" max="3850" width="0" hidden="1" customWidth="1"/>
    <col min="3851" max="3851" width="25.85546875" customWidth="1"/>
    <col min="3852" max="3852" width="17.28515625" customWidth="1"/>
    <col min="3853" max="3853" width="14.7109375" customWidth="1"/>
    <col min="3854" max="3854" width="15.28515625" customWidth="1"/>
    <col min="3855" max="3855" width="12.85546875" customWidth="1"/>
    <col min="3856" max="3856" width="13.5703125" customWidth="1"/>
    <col min="3857" max="3857" width="17.5703125" customWidth="1"/>
    <col min="3858" max="3858" width="13.5703125" customWidth="1"/>
    <col min="3859" max="3859" width="13.42578125" customWidth="1"/>
    <col min="3860" max="3860" width="15.5703125" bestFit="1" customWidth="1"/>
    <col min="3861" max="3861" width="18.42578125" bestFit="1" customWidth="1"/>
    <col min="3862" max="3862" width="14.5703125" bestFit="1" customWidth="1"/>
    <col min="3863" max="3863" width="11.5703125" bestFit="1" customWidth="1"/>
    <col min="4097" max="4098" width="29.42578125" customWidth="1"/>
    <col min="4099" max="4101" width="25.28515625" customWidth="1"/>
    <col min="4102" max="4102" width="16.7109375" bestFit="1" customWidth="1"/>
    <col min="4103" max="4103" width="25.28515625" customWidth="1"/>
    <col min="4104" max="4104" width="21.7109375" customWidth="1"/>
    <col min="4105" max="4105" width="25.85546875" customWidth="1"/>
    <col min="4106" max="4106" width="0" hidden="1" customWidth="1"/>
    <col min="4107" max="4107" width="25.85546875" customWidth="1"/>
    <col min="4108" max="4108" width="17.28515625" customWidth="1"/>
    <col min="4109" max="4109" width="14.7109375" customWidth="1"/>
    <col min="4110" max="4110" width="15.28515625" customWidth="1"/>
    <col min="4111" max="4111" width="12.85546875" customWidth="1"/>
    <col min="4112" max="4112" width="13.5703125" customWidth="1"/>
    <col min="4113" max="4113" width="17.5703125" customWidth="1"/>
    <col min="4114" max="4114" width="13.5703125" customWidth="1"/>
    <col min="4115" max="4115" width="13.42578125" customWidth="1"/>
    <col min="4116" max="4116" width="15.5703125" bestFit="1" customWidth="1"/>
    <col min="4117" max="4117" width="18.42578125" bestFit="1" customWidth="1"/>
    <col min="4118" max="4118" width="14.5703125" bestFit="1" customWidth="1"/>
    <col min="4119" max="4119" width="11.5703125" bestFit="1" customWidth="1"/>
    <col min="4353" max="4354" width="29.42578125" customWidth="1"/>
    <col min="4355" max="4357" width="25.28515625" customWidth="1"/>
    <col min="4358" max="4358" width="16.7109375" bestFit="1" customWidth="1"/>
    <col min="4359" max="4359" width="25.28515625" customWidth="1"/>
    <col min="4360" max="4360" width="21.7109375" customWidth="1"/>
    <col min="4361" max="4361" width="25.85546875" customWidth="1"/>
    <col min="4362" max="4362" width="0" hidden="1" customWidth="1"/>
    <col min="4363" max="4363" width="25.85546875" customWidth="1"/>
    <col min="4364" max="4364" width="17.28515625" customWidth="1"/>
    <col min="4365" max="4365" width="14.7109375" customWidth="1"/>
    <col min="4366" max="4366" width="15.28515625" customWidth="1"/>
    <col min="4367" max="4367" width="12.85546875" customWidth="1"/>
    <col min="4368" max="4368" width="13.5703125" customWidth="1"/>
    <col min="4369" max="4369" width="17.5703125" customWidth="1"/>
    <col min="4370" max="4370" width="13.5703125" customWidth="1"/>
    <col min="4371" max="4371" width="13.42578125" customWidth="1"/>
    <col min="4372" max="4372" width="15.5703125" bestFit="1" customWidth="1"/>
    <col min="4373" max="4373" width="18.42578125" bestFit="1" customWidth="1"/>
    <col min="4374" max="4374" width="14.5703125" bestFit="1" customWidth="1"/>
    <col min="4375" max="4375" width="11.5703125" bestFit="1" customWidth="1"/>
    <col min="4609" max="4610" width="29.42578125" customWidth="1"/>
    <col min="4611" max="4613" width="25.28515625" customWidth="1"/>
    <col min="4614" max="4614" width="16.7109375" bestFit="1" customWidth="1"/>
    <col min="4615" max="4615" width="25.28515625" customWidth="1"/>
    <col min="4616" max="4616" width="21.7109375" customWidth="1"/>
    <col min="4617" max="4617" width="25.85546875" customWidth="1"/>
    <col min="4618" max="4618" width="0" hidden="1" customWidth="1"/>
    <col min="4619" max="4619" width="25.85546875" customWidth="1"/>
    <col min="4620" max="4620" width="17.28515625" customWidth="1"/>
    <col min="4621" max="4621" width="14.7109375" customWidth="1"/>
    <col min="4622" max="4622" width="15.28515625" customWidth="1"/>
    <col min="4623" max="4623" width="12.85546875" customWidth="1"/>
    <col min="4624" max="4624" width="13.5703125" customWidth="1"/>
    <col min="4625" max="4625" width="17.5703125" customWidth="1"/>
    <col min="4626" max="4626" width="13.5703125" customWidth="1"/>
    <col min="4627" max="4627" width="13.42578125" customWidth="1"/>
    <col min="4628" max="4628" width="15.5703125" bestFit="1" customWidth="1"/>
    <col min="4629" max="4629" width="18.42578125" bestFit="1" customWidth="1"/>
    <col min="4630" max="4630" width="14.5703125" bestFit="1" customWidth="1"/>
    <col min="4631" max="4631" width="11.5703125" bestFit="1" customWidth="1"/>
    <col min="4865" max="4866" width="29.42578125" customWidth="1"/>
    <col min="4867" max="4869" width="25.28515625" customWidth="1"/>
    <col min="4870" max="4870" width="16.7109375" bestFit="1" customWidth="1"/>
    <col min="4871" max="4871" width="25.28515625" customWidth="1"/>
    <col min="4872" max="4872" width="21.7109375" customWidth="1"/>
    <col min="4873" max="4873" width="25.85546875" customWidth="1"/>
    <col min="4874" max="4874" width="0" hidden="1" customWidth="1"/>
    <col min="4875" max="4875" width="25.85546875" customWidth="1"/>
    <col min="4876" max="4876" width="17.28515625" customWidth="1"/>
    <col min="4877" max="4877" width="14.7109375" customWidth="1"/>
    <col min="4878" max="4878" width="15.28515625" customWidth="1"/>
    <col min="4879" max="4879" width="12.85546875" customWidth="1"/>
    <col min="4880" max="4880" width="13.5703125" customWidth="1"/>
    <col min="4881" max="4881" width="17.5703125" customWidth="1"/>
    <col min="4882" max="4882" width="13.5703125" customWidth="1"/>
    <col min="4883" max="4883" width="13.42578125" customWidth="1"/>
    <col min="4884" max="4884" width="15.5703125" bestFit="1" customWidth="1"/>
    <col min="4885" max="4885" width="18.42578125" bestFit="1" customWidth="1"/>
    <col min="4886" max="4886" width="14.5703125" bestFit="1" customWidth="1"/>
    <col min="4887" max="4887" width="11.5703125" bestFit="1" customWidth="1"/>
    <col min="5121" max="5122" width="29.42578125" customWidth="1"/>
    <col min="5123" max="5125" width="25.28515625" customWidth="1"/>
    <col min="5126" max="5126" width="16.7109375" bestFit="1" customWidth="1"/>
    <col min="5127" max="5127" width="25.28515625" customWidth="1"/>
    <col min="5128" max="5128" width="21.7109375" customWidth="1"/>
    <col min="5129" max="5129" width="25.85546875" customWidth="1"/>
    <col min="5130" max="5130" width="0" hidden="1" customWidth="1"/>
    <col min="5131" max="5131" width="25.85546875" customWidth="1"/>
    <col min="5132" max="5132" width="17.28515625" customWidth="1"/>
    <col min="5133" max="5133" width="14.7109375" customWidth="1"/>
    <col min="5134" max="5134" width="15.28515625" customWidth="1"/>
    <col min="5135" max="5135" width="12.85546875" customWidth="1"/>
    <col min="5136" max="5136" width="13.5703125" customWidth="1"/>
    <col min="5137" max="5137" width="17.5703125" customWidth="1"/>
    <col min="5138" max="5138" width="13.5703125" customWidth="1"/>
    <col min="5139" max="5139" width="13.42578125" customWidth="1"/>
    <col min="5140" max="5140" width="15.5703125" bestFit="1" customWidth="1"/>
    <col min="5141" max="5141" width="18.42578125" bestFit="1" customWidth="1"/>
    <col min="5142" max="5142" width="14.5703125" bestFit="1" customWidth="1"/>
    <col min="5143" max="5143" width="11.5703125" bestFit="1" customWidth="1"/>
    <col min="5377" max="5378" width="29.42578125" customWidth="1"/>
    <col min="5379" max="5381" width="25.28515625" customWidth="1"/>
    <col min="5382" max="5382" width="16.7109375" bestFit="1" customWidth="1"/>
    <col min="5383" max="5383" width="25.28515625" customWidth="1"/>
    <col min="5384" max="5384" width="21.7109375" customWidth="1"/>
    <col min="5385" max="5385" width="25.85546875" customWidth="1"/>
    <col min="5386" max="5386" width="0" hidden="1" customWidth="1"/>
    <col min="5387" max="5387" width="25.85546875" customWidth="1"/>
    <col min="5388" max="5388" width="17.28515625" customWidth="1"/>
    <col min="5389" max="5389" width="14.7109375" customWidth="1"/>
    <col min="5390" max="5390" width="15.28515625" customWidth="1"/>
    <col min="5391" max="5391" width="12.85546875" customWidth="1"/>
    <col min="5392" max="5392" width="13.5703125" customWidth="1"/>
    <col min="5393" max="5393" width="17.5703125" customWidth="1"/>
    <col min="5394" max="5394" width="13.5703125" customWidth="1"/>
    <col min="5395" max="5395" width="13.42578125" customWidth="1"/>
    <col min="5396" max="5396" width="15.5703125" bestFit="1" customWidth="1"/>
    <col min="5397" max="5397" width="18.42578125" bestFit="1" customWidth="1"/>
    <col min="5398" max="5398" width="14.5703125" bestFit="1" customWidth="1"/>
    <col min="5399" max="5399" width="11.5703125" bestFit="1" customWidth="1"/>
    <col min="5633" max="5634" width="29.42578125" customWidth="1"/>
    <col min="5635" max="5637" width="25.28515625" customWidth="1"/>
    <col min="5638" max="5638" width="16.7109375" bestFit="1" customWidth="1"/>
    <col min="5639" max="5639" width="25.28515625" customWidth="1"/>
    <col min="5640" max="5640" width="21.7109375" customWidth="1"/>
    <col min="5641" max="5641" width="25.85546875" customWidth="1"/>
    <col min="5642" max="5642" width="0" hidden="1" customWidth="1"/>
    <col min="5643" max="5643" width="25.85546875" customWidth="1"/>
    <col min="5644" max="5644" width="17.28515625" customWidth="1"/>
    <col min="5645" max="5645" width="14.7109375" customWidth="1"/>
    <col min="5646" max="5646" width="15.28515625" customWidth="1"/>
    <col min="5647" max="5647" width="12.85546875" customWidth="1"/>
    <col min="5648" max="5648" width="13.5703125" customWidth="1"/>
    <col min="5649" max="5649" width="17.5703125" customWidth="1"/>
    <col min="5650" max="5650" width="13.5703125" customWidth="1"/>
    <col min="5651" max="5651" width="13.42578125" customWidth="1"/>
    <col min="5652" max="5652" width="15.5703125" bestFit="1" customWidth="1"/>
    <col min="5653" max="5653" width="18.42578125" bestFit="1" customWidth="1"/>
    <col min="5654" max="5654" width="14.5703125" bestFit="1" customWidth="1"/>
    <col min="5655" max="5655" width="11.5703125" bestFit="1" customWidth="1"/>
    <col min="5889" max="5890" width="29.42578125" customWidth="1"/>
    <col min="5891" max="5893" width="25.28515625" customWidth="1"/>
    <col min="5894" max="5894" width="16.7109375" bestFit="1" customWidth="1"/>
    <col min="5895" max="5895" width="25.28515625" customWidth="1"/>
    <col min="5896" max="5896" width="21.7109375" customWidth="1"/>
    <col min="5897" max="5897" width="25.85546875" customWidth="1"/>
    <col min="5898" max="5898" width="0" hidden="1" customWidth="1"/>
    <col min="5899" max="5899" width="25.85546875" customWidth="1"/>
    <col min="5900" max="5900" width="17.28515625" customWidth="1"/>
    <col min="5901" max="5901" width="14.7109375" customWidth="1"/>
    <col min="5902" max="5902" width="15.28515625" customWidth="1"/>
    <col min="5903" max="5903" width="12.85546875" customWidth="1"/>
    <col min="5904" max="5904" width="13.5703125" customWidth="1"/>
    <col min="5905" max="5905" width="17.5703125" customWidth="1"/>
    <col min="5906" max="5906" width="13.5703125" customWidth="1"/>
    <col min="5907" max="5907" width="13.42578125" customWidth="1"/>
    <col min="5908" max="5908" width="15.5703125" bestFit="1" customWidth="1"/>
    <col min="5909" max="5909" width="18.42578125" bestFit="1" customWidth="1"/>
    <col min="5910" max="5910" width="14.5703125" bestFit="1" customWidth="1"/>
    <col min="5911" max="5911" width="11.5703125" bestFit="1" customWidth="1"/>
    <col min="6145" max="6146" width="29.42578125" customWidth="1"/>
    <col min="6147" max="6149" width="25.28515625" customWidth="1"/>
    <col min="6150" max="6150" width="16.7109375" bestFit="1" customWidth="1"/>
    <col min="6151" max="6151" width="25.28515625" customWidth="1"/>
    <col min="6152" max="6152" width="21.7109375" customWidth="1"/>
    <col min="6153" max="6153" width="25.85546875" customWidth="1"/>
    <col min="6154" max="6154" width="0" hidden="1" customWidth="1"/>
    <col min="6155" max="6155" width="25.85546875" customWidth="1"/>
    <col min="6156" max="6156" width="17.28515625" customWidth="1"/>
    <col min="6157" max="6157" width="14.7109375" customWidth="1"/>
    <col min="6158" max="6158" width="15.28515625" customWidth="1"/>
    <col min="6159" max="6159" width="12.85546875" customWidth="1"/>
    <col min="6160" max="6160" width="13.5703125" customWidth="1"/>
    <col min="6161" max="6161" width="17.5703125" customWidth="1"/>
    <col min="6162" max="6162" width="13.5703125" customWidth="1"/>
    <col min="6163" max="6163" width="13.42578125" customWidth="1"/>
    <col min="6164" max="6164" width="15.5703125" bestFit="1" customWidth="1"/>
    <col min="6165" max="6165" width="18.42578125" bestFit="1" customWidth="1"/>
    <col min="6166" max="6166" width="14.5703125" bestFit="1" customWidth="1"/>
    <col min="6167" max="6167" width="11.5703125" bestFit="1" customWidth="1"/>
    <col min="6401" max="6402" width="29.42578125" customWidth="1"/>
    <col min="6403" max="6405" width="25.28515625" customWidth="1"/>
    <col min="6406" max="6406" width="16.7109375" bestFit="1" customWidth="1"/>
    <col min="6407" max="6407" width="25.28515625" customWidth="1"/>
    <col min="6408" max="6408" width="21.7109375" customWidth="1"/>
    <col min="6409" max="6409" width="25.85546875" customWidth="1"/>
    <col min="6410" max="6410" width="0" hidden="1" customWidth="1"/>
    <col min="6411" max="6411" width="25.85546875" customWidth="1"/>
    <col min="6412" max="6412" width="17.28515625" customWidth="1"/>
    <col min="6413" max="6413" width="14.7109375" customWidth="1"/>
    <col min="6414" max="6414" width="15.28515625" customWidth="1"/>
    <col min="6415" max="6415" width="12.85546875" customWidth="1"/>
    <col min="6416" max="6416" width="13.5703125" customWidth="1"/>
    <col min="6417" max="6417" width="17.5703125" customWidth="1"/>
    <col min="6418" max="6418" width="13.5703125" customWidth="1"/>
    <col min="6419" max="6419" width="13.42578125" customWidth="1"/>
    <col min="6420" max="6420" width="15.5703125" bestFit="1" customWidth="1"/>
    <col min="6421" max="6421" width="18.42578125" bestFit="1" customWidth="1"/>
    <col min="6422" max="6422" width="14.5703125" bestFit="1" customWidth="1"/>
    <col min="6423" max="6423" width="11.5703125" bestFit="1" customWidth="1"/>
    <col min="6657" max="6658" width="29.42578125" customWidth="1"/>
    <col min="6659" max="6661" width="25.28515625" customWidth="1"/>
    <col min="6662" max="6662" width="16.7109375" bestFit="1" customWidth="1"/>
    <col min="6663" max="6663" width="25.28515625" customWidth="1"/>
    <col min="6664" max="6664" width="21.7109375" customWidth="1"/>
    <col min="6665" max="6665" width="25.85546875" customWidth="1"/>
    <col min="6666" max="6666" width="0" hidden="1" customWidth="1"/>
    <col min="6667" max="6667" width="25.85546875" customWidth="1"/>
    <col min="6668" max="6668" width="17.28515625" customWidth="1"/>
    <col min="6669" max="6669" width="14.7109375" customWidth="1"/>
    <col min="6670" max="6670" width="15.28515625" customWidth="1"/>
    <col min="6671" max="6671" width="12.85546875" customWidth="1"/>
    <col min="6672" max="6672" width="13.5703125" customWidth="1"/>
    <col min="6673" max="6673" width="17.5703125" customWidth="1"/>
    <col min="6674" max="6674" width="13.5703125" customWidth="1"/>
    <col min="6675" max="6675" width="13.42578125" customWidth="1"/>
    <col min="6676" max="6676" width="15.5703125" bestFit="1" customWidth="1"/>
    <col min="6677" max="6677" width="18.42578125" bestFit="1" customWidth="1"/>
    <col min="6678" max="6678" width="14.5703125" bestFit="1" customWidth="1"/>
    <col min="6679" max="6679" width="11.5703125" bestFit="1" customWidth="1"/>
    <col min="6913" max="6914" width="29.42578125" customWidth="1"/>
    <col min="6915" max="6917" width="25.28515625" customWidth="1"/>
    <col min="6918" max="6918" width="16.7109375" bestFit="1" customWidth="1"/>
    <col min="6919" max="6919" width="25.28515625" customWidth="1"/>
    <col min="6920" max="6920" width="21.7109375" customWidth="1"/>
    <col min="6921" max="6921" width="25.85546875" customWidth="1"/>
    <col min="6922" max="6922" width="0" hidden="1" customWidth="1"/>
    <col min="6923" max="6923" width="25.85546875" customWidth="1"/>
    <col min="6924" max="6924" width="17.28515625" customWidth="1"/>
    <col min="6925" max="6925" width="14.7109375" customWidth="1"/>
    <col min="6926" max="6926" width="15.28515625" customWidth="1"/>
    <col min="6927" max="6927" width="12.85546875" customWidth="1"/>
    <col min="6928" max="6928" width="13.5703125" customWidth="1"/>
    <col min="6929" max="6929" width="17.5703125" customWidth="1"/>
    <col min="6930" max="6930" width="13.5703125" customWidth="1"/>
    <col min="6931" max="6931" width="13.42578125" customWidth="1"/>
    <col min="6932" max="6932" width="15.5703125" bestFit="1" customWidth="1"/>
    <col min="6933" max="6933" width="18.42578125" bestFit="1" customWidth="1"/>
    <col min="6934" max="6934" width="14.5703125" bestFit="1" customWidth="1"/>
    <col min="6935" max="6935" width="11.5703125" bestFit="1" customWidth="1"/>
    <col min="7169" max="7170" width="29.42578125" customWidth="1"/>
    <col min="7171" max="7173" width="25.28515625" customWidth="1"/>
    <col min="7174" max="7174" width="16.7109375" bestFit="1" customWidth="1"/>
    <col min="7175" max="7175" width="25.28515625" customWidth="1"/>
    <col min="7176" max="7176" width="21.7109375" customWidth="1"/>
    <col min="7177" max="7177" width="25.85546875" customWidth="1"/>
    <col min="7178" max="7178" width="0" hidden="1" customWidth="1"/>
    <col min="7179" max="7179" width="25.85546875" customWidth="1"/>
    <col min="7180" max="7180" width="17.28515625" customWidth="1"/>
    <col min="7181" max="7181" width="14.7109375" customWidth="1"/>
    <col min="7182" max="7182" width="15.28515625" customWidth="1"/>
    <col min="7183" max="7183" width="12.85546875" customWidth="1"/>
    <col min="7184" max="7184" width="13.5703125" customWidth="1"/>
    <col min="7185" max="7185" width="17.5703125" customWidth="1"/>
    <col min="7186" max="7186" width="13.5703125" customWidth="1"/>
    <col min="7187" max="7187" width="13.42578125" customWidth="1"/>
    <col min="7188" max="7188" width="15.5703125" bestFit="1" customWidth="1"/>
    <col min="7189" max="7189" width="18.42578125" bestFit="1" customWidth="1"/>
    <col min="7190" max="7190" width="14.5703125" bestFit="1" customWidth="1"/>
    <col min="7191" max="7191" width="11.5703125" bestFit="1" customWidth="1"/>
    <col min="7425" max="7426" width="29.42578125" customWidth="1"/>
    <col min="7427" max="7429" width="25.28515625" customWidth="1"/>
    <col min="7430" max="7430" width="16.7109375" bestFit="1" customWidth="1"/>
    <col min="7431" max="7431" width="25.28515625" customWidth="1"/>
    <col min="7432" max="7432" width="21.7109375" customWidth="1"/>
    <col min="7433" max="7433" width="25.85546875" customWidth="1"/>
    <col min="7434" max="7434" width="0" hidden="1" customWidth="1"/>
    <col min="7435" max="7435" width="25.85546875" customWidth="1"/>
    <col min="7436" max="7436" width="17.28515625" customWidth="1"/>
    <col min="7437" max="7437" width="14.7109375" customWidth="1"/>
    <col min="7438" max="7438" width="15.28515625" customWidth="1"/>
    <col min="7439" max="7439" width="12.85546875" customWidth="1"/>
    <col min="7440" max="7440" width="13.5703125" customWidth="1"/>
    <col min="7441" max="7441" width="17.5703125" customWidth="1"/>
    <col min="7442" max="7442" width="13.5703125" customWidth="1"/>
    <col min="7443" max="7443" width="13.42578125" customWidth="1"/>
    <col min="7444" max="7444" width="15.5703125" bestFit="1" customWidth="1"/>
    <col min="7445" max="7445" width="18.42578125" bestFit="1" customWidth="1"/>
    <col min="7446" max="7446" width="14.5703125" bestFit="1" customWidth="1"/>
    <col min="7447" max="7447" width="11.5703125" bestFit="1" customWidth="1"/>
    <col min="7681" max="7682" width="29.42578125" customWidth="1"/>
    <col min="7683" max="7685" width="25.28515625" customWidth="1"/>
    <col min="7686" max="7686" width="16.7109375" bestFit="1" customWidth="1"/>
    <col min="7687" max="7687" width="25.28515625" customWidth="1"/>
    <col min="7688" max="7688" width="21.7109375" customWidth="1"/>
    <col min="7689" max="7689" width="25.85546875" customWidth="1"/>
    <col min="7690" max="7690" width="0" hidden="1" customWidth="1"/>
    <col min="7691" max="7691" width="25.85546875" customWidth="1"/>
    <col min="7692" max="7692" width="17.28515625" customWidth="1"/>
    <col min="7693" max="7693" width="14.7109375" customWidth="1"/>
    <col min="7694" max="7694" width="15.28515625" customWidth="1"/>
    <col min="7695" max="7695" width="12.85546875" customWidth="1"/>
    <col min="7696" max="7696" width="13.5703125" customWidth="1"/>
    <col min="7697" max="7697" width="17.5703125" customWidth="1"/>
    <col min="7698" max="7698" width="13.5703125" customWidth="1"/>
    <col min="7699" max="7699" width="13.42578125" customWidth="1"/>
    <col min="7700" max="7700" width="15.5703125" bestFit="1" customWidth="1"/>
    <col min="7701" max="7701" width="18.42578125" bestFit="1" customWidth="1"/>
    <col min="7702" max="7702" width="14.5703125" bestFit="1" customWidth="1"/>
    <col min="7703" max="7703" width="11.5703125" bestFit="1" customWidth="1"/>
    <col min="7937" max="7938" width="29.42578125" customWidth="1"/>
    <col min="7939" max="7941" width="25.28515625" customWidth="1"/>
    <col min="7942" max="7942" width="16.7109375" bestFit="1" customWidth="1"/>
    <col min="7943" max="7943" width="25.28515625" customWidth="1"/>
    <col min="7944" max="7944" width="21.7109375" customWidth="1"/>
    <col min="7945" max="7945" width="25.85546875" customWidth="1"/>
    <col min="7946" max="7946" width="0" hidden="1" customWidth="1"/>
    <col min="7947" max="7947" width="25.85546875" customWidth="1"/>
    <col min="7948" max="7948" width="17.28515625" customWidth="1"/>
    <col min="7949" max="7949" width="14.7109375" customWidth="1"/>
    <col min="7950" max="7950" width="15.28515625" customWidth="1"/>
    <col min="7951" max="7951" width="12.85546875" customWidth="1"/>
    <col min="7952" max="7952" width="13.5703125" customWidth="1"/>
    <col min="7953" max="7953" width="17.5703125" customWidth="1"/>
    <col min="7954" max="7954" width="13.5703125" customWidth="1"/>
    <col min="7955" max="7955" width="13.42578125" customWidth="1"/>
    <col min="7956" max="7956" width="15.5703125" bestFit="1" customWidth="1"/>
    <col min="7957" max="7957" width="18.42578125" bestFit="1" customWidth="1"/>
    <col min="7958" max="7958" width="14.5703125" bestFit="1" customWidth="1"/>
    <col min="7959" max="7959" width="11.5703125" bestFit="1" customWidth="1"/>
    <col min="8193" max="8194" width="29.42578125" customWidth="1"/>
    <col min="8195" max="8197" width="25.28515625" customWidth="1"/>
    <col min="8198" max="8198" width="16.7109375" bestFit="1" customWidth="1"/>
    <col min="8199" max="8199" width="25.28515625" customWidth="1"/>
    <col min="8200" max="8200" width="21.7109375" customWidth="1"/>
    <col min="8201" max="8201" width="25.85546875" customWidth="1"/>
    <col min="8202" max="8202" width="0" hidden="1" customWidth="1"/>
    <col min="8203" max="8203" width="25.85546875" customWidth="1"/>
    <col min="8204" max="8204" width="17.28515625" customWidth="1"/>
    <col min="8205" max="8205" width="14.7109375" customWidth="1"/>
    <col min="8206" max="8206" width="15.28515625" customWidth="1"/>
    <col min="8207" max="8207" width="12.85546875" customWidth="1"/>
    <col min="8208" max="8208" width="13.5703125" customWidth="1"/>
    <col min="8209" max="8209" width="17.5703125" customWidth="1"/>
    <col min="8210" max="8210" width="13.5703125" customWidth="1"/>
    <col min="8211" max="8211" width="13.42578125" customWidth="1"/>
    <col min="8212" max="8212" width="15.5703125" bestFit="1" customWidth="1"/>
    <col min="8213" max="8213" width="18.42578125" bestFit="1" customWidth="1"/>
    <col min="8214" max="8214" width="14.5703125" bestFit="1" customWidth="1"/>
    <col min="8215" max="8215" width="11.5703125" bestFit="1" customWidth="1"/>
    <col min="8449" max="8450" width="29.42578125" customWidth="1"/>
    <col min="8451" max="8453" width="25.28515625" customWidth="1"/>
    <col min="8454" max="8454" width="16.7109375" bestFit="1" customWidth="1"/>
    <col min="8455" max="8455" width="25.28515625" customWidth="1"/>
    <col min="8456" max="8456" width="21.7109375" customWidth="1"/>
    <col min="8457" max="8457" width="25.85546875" customWidth="1"/>
    <col min="8458" max="8458" width="0" hidden="1" customWidth="1"/>
    <col min="8459" max="8459" width="25.85546875" customWidth="1"/>
    <col min="8460" max="8460" width="17.28515625" customWidth="1"/>
    <col min="8461" max="8461" width="14.7109375" customWidth="1"/>
    <col min="8462" max="8462" width="15.28515625" customWidth="1"/>
    <col min="8463" max="8463" width="12.85546875" customWidth="1"/>
    <col min="8464" max="8464" width="13.5703125" customWidth="1"/>
    <col min="8465" max="8465" width="17.5703125" customWidth="1"/>
    <col min="8466" max="8466" width="13.5703125" customWidth="1"/>
    <col min="8467" max="8467" width="13.42578125" customWidth="1"/>
    <col min="8468" max="8468" width="15.5703125" bestFit="1" customWidth="1"/>
    <col min="8469" max="8469" width="18.42578125" bestFit="1" customWidth="1"/>
    <col min="8470" max="8470" width="14.5703125" bestFit="1" customWidth="1"/>
    <col min="8471" max="8471" width="11.5703125" bestFit="1" customWidth="1"/>
    <col min="8705" max="8706" width="29.42578125" customWidth="1"/>
    <col min="8707" max="8709" width="25.28515625" customWidth="1"/>
    <col min="8710" max="8710" width="16.7109375" bestFit="1" customWidth="1"/>
    <col min="8711" max="8711" width="25.28515625" customWidth="1"/>
    <col min="8712" max="8712" width="21.7109375" customWidth="1"/>
    <col min="8713" max="8713" width="25.85546875" customWidth="1"/>
    <col min="8714" max="8714" width="0" hidden="1" customWidth="1"/>
    <col min="8715" max="8715" width="25.85546875" customWidth="1"/>
    <col min="8716" max="8716" width="17.28515625" customWidth="1"/>
    <col min="8717" max="8717" width="14.7109375" customWidth="1"/>
    <col min="8718" max="8718" width="15.28515625" customWidth="1"/>
    <col min="8719" max="8719" width="12.85546875" customWidth="1"/>
    <col min="8720" max="8720" width="13.5703125" customWidth="1"/>
    <col min="8721" max="8721" width="17.5703125" customWidth="1"/>
    <col min="8722" max="8722" width="13.5703125" customWidth="1"/>
    <col min="8723" max="8723" width="13.42578125" customWidth="1"/>
    <col min="8724" max="8724" width="15.5703125" bestFit="1" customWidth="1"/>
    <col min="8725" max="8725" width="18.42578125" bestFit="1" customWidth="1"/>
    <col min="8726" max="8726" width="14.5703125" bestFit="1" customWidth="1"/>
    <col min="8727" max="8727" width="11.5703125" bestFit="1" customWidth="1"/>
    <col min="8961" max="8962" width="29.42578125" customWidth="1"/>
    <col min="8963" max="8965" width="25.28515625" customWidth="1"/>
    <col min="8966" max="8966" width="16.7109375" bestFit="1" customWidth="1"/>
    <col min="8967" max="8967" width="25.28515625" customWidth="1"/>
    <col min="8968" max="8968" width="21.7109375" customWidth="1"/>
    <col min="8969" max="8969" width="25.85546875" customWidth="1"/>
    <col min="8970" max="8970" width="0" hidden="1" customWidth="1"/>
    <col min="8971" max="8971" width="25.85546875" customWidth="1"/>
    <col min="8972" max="8972" width="17.28515625" customWidth="1"/>
    <col min="8973" max="8973" width="14.7109375" customWidth="1"/>
    <col min="8974" max="8974" width="15.28515625" customWidth="1"/>
    <col min="8975" max="8975" width="12.85546875" customWidth="1"/>
    <col min="8976" max="8976" width="13.5703125" customWidth="1"/>
    <col min="8977" max="8977" width="17.5703125" customWidth="1"/>
    <col min="8978" max="8978" width="13.5703125" customWidth="1"/>
    <col min="8979" max="8979" width="13.42578125" customWidth="1"/>
    <col min="8980" max="8980" width="15.5703125" bestFit="1" customWidth="1"/>
    <col min="8981" max="8981" width="18.42578125" bestFit="1" customWidth="1"/>
    <col min="8982" max="8982" width="14.5703125" bestFit="1" customWidth="1"/>
    <col min="8983" max="8983" width="11.5703125" bestFit="1" customWidth="1"/>
    <col min="9217" max="9218" width="29.42578125" customWidth="1"/>
    <col min="9219" max="9221" width="25.28515625" customWidth="1"/>
    <col min="9222" max="9222" width="16.7109375" bestFit="1" customWidth="1"/>
    <col min="9223" max="9223" width="25.28515625" customWidth="1"/>
    <col min="9224" max="9224" width="21.7109375" customWidth="1"/>
    <col min="9225" max="9225" width="25.85546875" customWidth="1"/>
    <col min="9226" max="9226" width="0" hidden="1" customWidth="1"/>
    <col min="9227" max="9227" width="25.85546875" customWidth="1"/>
    <col min="9228" max="9228" width="17.28515625" customWidth="1"/>
    <col min="9229" max="9229" width="14.7109375" customWidth="1"/>
    <col min="9230" max="9230" width="15.28515625" customWidth="1"/>
    <col min="9231" max="9231" width="12.85546875" customWidth="1"/>
    <col min="9232" max="9232" width="13.5703125" customWidth="1"/>
    <col min="9233" max="9233" width="17.5703125" customWidth="1"/>
    <col min="9234" max="9234" width="13.5703125" customWidth="1"/>
    <col min="9235" max="9235" width="13.42578125" customWidth="1"/>
    <col min="9236" max="9236" width="15.5703125" bestFit="1" customWidth="1"/>
    <col min="9237" max="9237" width="18.42578125" bestFit="1" customWidth="1"/>
    <col min="9238" max="9238" width="14.5703125" bestFit="1" customWidth="1"/>
    <col min="9239" max="9239" width="11.5703125" bestFit="1" customWidth="1"/>
    <col min="9473" max="9474" width="29.42578125" customWidth="1"/>
    <col min="9475" max="9477" width="25.28515625" customWidth="1"/>
    <col min="9478" max="9478" width="16.7109375" bestFit="1" customWidth="1"/>
    <col min="9479" max="9479" width="25.28515625" customWidth="1"/>
    <col min="9480" max="9480" width="21.7109375" customWidth="1"/>
    <col min="9481" max="9481" width="25.85546875" customWidth="1"/>
    <col min="9482" max="9482" width="0" hidden="1" customWidth="1"/>
    <col min="9483" max="9483" width="25.85546875" customWidth="1"/>
    <col min="9484" max="9484" width="17.28515625" customWidth="1"/>
    <col min="9485" max="9485" width="14.7109375" customWidth="1"/>
    <col min="9486" max="9486" width="15.28515625" customWidth="1"/>
    <col min="9487" max="9487" width="12.85546875" customWidth="1"/>
    <col min="9488" max="9488" width="13.5703125" customWidth="1"/>
    <col min="9489" max="9489" width="17.5703125" customWidth="1"/>
    <col min="9490" max="9490" width="13.5703125" customWidth="1"/>
    <col min="9491" max="9491" width="13.42578125" customWidth="1"/>
    <col min="9492" max="9492" width="15.5703125" bestFit="1" customWidth="1"/>
    <col min="9493" max="9493" width="18.42578125" bestFit="1" customWidth="1"/>
    <col min="9494" max="9494" width="14.5703125" bestFit="1" customWidth="1"/>
    <col min="9495" max="9495" width="11.5703125" bestFit="1" customWidth="1"/>
    <col min="9729" max="9730" width="29.42578125" customWidth="1"/>
    <col min="9731" max="9733" width="25.28515625" customWidth="1"/>
    <col min="9734" max="9734" width="16.7109375" bestFit="1" customWidth="1"/>
    <col min="9735" max="9735" width="25.28515625" customWidth="1"/>
    <col min="9736" max="9736" width="21.7109375" customWidth="1"/>
    <col min="9737" max="9737" width="25.85546875" customWidth="1"/>
    <col min="9738" max="9738" width="0" hidden="1" customWidth="1"/>
    <col min="9739" max="9739" width="25.85546875" customWidth="1"/>
    <col min="9740" max="9740" width="17.28515625" customWidth="1"/>
    <col min="9741" max="9741" width="14.7109375" customWidth="1"/>
    <col min="9742" max="9742" width="15.28515625" customWidth="1"/>
    <col min="9743" max="9743" width="12.85546875" customWidth="1"/>
    <col min="9744" max="9744" width="13.5703125" customWidth="1"/>
    <col min="9745" max="9745" width="17.5703125" customWidth="1"/>
    <col min="9746" max="9746" width="13.5703125" customWidth="1"/>
    <col min="9747" max="9747" width="13.42578125" customWidth="1"/>
    <col min="9748" max="9748" width="15.5703125" bestFit="1" customWidth="1"/>
    <col min="9749" max="9749" width="18.42578125" bestFit="1" customWidth="1"/>
    <col min="9750" max="9750" width="14.5703125" bestFit="1" customWidth="1"/>
    <col min="9751" max="9751" width="11.5703125" bestFit="1" customWidth="1"/>
    <col min="9985" max="9986" width="29.42578125" customWidth="1"/>
    <col min="9987" max="9989" width="25.28515625" customWidth="1"/>
    <col min="9990" max="9990" width="16.7109375" bestFit="1" customWidth="1"/>
    <col min="9991" max="9991" width="25.28515625" customWidth="1"/>
    <col min="9992" max="9992" width="21.7109375" customWidth="1"/>
    <col min="9993" max="9993" width="25.85546875" customWidth="1"/>
    <col min="9994" max="9994" width="0" hidden="1" customWidth="1"/>
    <col min="9995" max="9995" width="25.85546875" customWidth="1"/>
    <col min="9996" max="9996" width="17.28515625" customWidth="1"/>
    <col min="9997" max="9997" width="14.7109375" customWidth="1"/>
    <col min="9998" max="9998" width="15.28515625" customWidth="1"/>
    <col min="9999" max="9999" width="12.85546875" customWidth="1"/>
    <col min="10000" max="10000" width="13.5703125" customWidth="1"/>
    <col min="10001" max="10001" width="17.5703125" customWidth="1"/>
    <col min="10002" max="10002" width="13.5703125" customWidth="1"/>
    <col min="10003" max="10003" width="13.42578125" customWidth="1"/>
    <col min="10004" max="10004" width="15.5703125" bestFit="1" customWidth="1"/>
    <col min="10005" max="10005" width="18.42578125" bestFit="1" customWidth="1"/>
    <col min="10006" max="10006" width="14.5703125" bestFit="1" customWidth="1"/>
    <col min="10007" max="10007" width="11.5703125" bestFit="1" customWidth="1"/>
    <col min="10241" max="10242" width="29.42578125" customWidth="1"/>
    <col min="10243" max="10245" width="25.28515625" customWidth="1"/>
    <col min="10246" max="10246" width="16.7109375" bestFit="1" customWidth="1"/>
    <col min="10247" max="10247" width="25.28515625" customWidth="1"/>
    <col min="10248" max="10248" width="21.7109375" customWidth="1"/>
    <col min="10249" max="10249" width="25.85546875" customWidth="1"/>
    <col min="10250" max="10250" width="0" hidden="1" customWidth="1"/>
    <col min="10251" max="10251" width="25.85546875" customWidth="1"/>
    <col min="10252" max="10252" width="17.28515625" customWidth="1"/>
    <col min="10253" max="10253" width="14.7109375" customWidth="1"/>
    <col min="10254" max="10254" width="15.28515625" customWidth="1"/>
    <col min="10255" max="10255" width="12.85546875" customWidth="1"/>
    <col min="10256" max="10256" width="13.5703125" customWidth="1"/>
    <col min="10257" max="10257" width="17.5703125" customWidth="1"/>
    <col min="10258" max="10258" width="13.5703125" customWidth="1"/>
    <col min="10259" max="10259" width="13.42578125" customWidth="1"/>
    <col min="10260" max="10260" width="15.5703125" bestFit="1" customWidth="1"/>
    <col min="10261" max="10261" width="18.42578125" bestFit="1" customWidth="1"/>
    <col min="10262" max="10262" width="14.5703125" bestFit="1" customWidth="1"/>
    <col min="10263" max="10263" width="11.5703125" bestFit="1" customWidth="1"/>
    <col min="10497" max="10498" width="29.42578125" customWidth="1"/>
    <col min="10499" max="10501" width="25.28515625" customWidth="1"/>
    <col min="10502" max="10502" width="16.7109375" bestFit="1" customWidth="1"/>
    <col min="10503" max="10503" width="25.28515625" customWidth="1"/>
    <col min="10504" max="10504" width="21.7109375" customWidth="1"/>
    <col min="10505" max="10505" width="25.85546875" customWidth="1"/>
    <col min="10506" max="10506" width="0" hidden="1" customWidth="1"/>
    <col min="10507" max="10507" width="25.85546875" customWidth="1"/>
    <col min="10508" max="10508" width="17.28515625" customWidth="1"/>
    <col min="10509" max="10509" width="14.7109375" customWidth="1"/>
    <col min="10510" max="10510" width="15.28515625" customWidth="1"/>
    <col min="10511" max="10511" width="12.85546875" customWidth="1"/>
    <col min="10512" max="10512" width="13.5703125" customWidth="1"/>
    <col min="10513" max="10513" width="17.5703125" customWidth="1"/>
    <col min="10514" max="10514" width="13.5703125" customWidth="1"/>
    <col min="10515" max="10515" width="13.42578125" customWidth="1"/>
    <col min="10516" max="10516" width="15.5703125" bestFit="1" customWidth="1"/>
    <col min="10517" max="10517" width="18.42578125" bestFit="1" customWidth="1"/>
    <col min="10518" max="10518" width="14.5703125" bestFit="1" customWidth="1"/>
    <col min="10519" max="10519" width="11.5703125" bestFit="1" customWidth="1"/>
    <col min="10753" max="10754" width="29.42578125" customWidth="1"/>
    <col min="10755" max="10757" width="25.28515625" customWidth="1"/>
    <col min="10758" max="10758" width="16.7109375" bestFit="1" customWidth="1"/>
    <col min="10759" max="10759" width="25.28515625" customWidth="1"/>
    <col min="10760" max="10760" width="21.7109375" customWidth="1"/>
    <col min="10761" max="10761" width="25.85546875" customWidth="1"/>
    <col min="10762" max="10762" width="0" hidden="1" customWidth="1"/>
    <col min="10763" max="10763" width="25.85546875" customWidth="1"/>
    <col min="10764" max="10764" width="17.28515625" customWidth="1"/>
    <col min="10765" max="10765" width="14.7109375" customWidth="1"/>
    <col min="10766" max="10766" width="15.28515625" customWidth="1"/>
    <col min="10767" max="10767" width="12.85546875" customWidth="1"/>
    <col min="10768" max="10768" width="13.5703125" customWidth="1"/>
    <col min="10769" max="10769" width="17.5703125" customWidth="1"/>
    <col min="10770" max="10770" width="13.5703125" customWidth="1"/>
    <col min="10771" max="10771" width="13.42578125" customWidth="1"/>
    <col min="10772" max="10772" width="15.5703125" bestFit="1" customWidth="1"/>
    <col min="10773" max="10773" width="18.42578125" bestFit="1" customWidth="1"/>
    <col min="10774" max="10774" width="14.5703125" bestFit="1" customWidth="1"/>
    <col min="10775" max="10775" width="11.5703125" bestFit="1" customWidth="1"/>
    <col min="11009" max="11010" width="29.42578125" customWidth="1"/>
    <col min="11011" max="11013" width="25.28515625" customWidth="1"/>
    <col min="11014" max="11014" width="16.7109375" bestFit="1" customWidth="1"/>
    <col min="11015" max="11015" width="25.28515625" customWidth="1"/>
    <col min="11016" max="11016" width="21.7109375" customWidth="1"/>
    <col min="11017" max="11017" width="25.85546875" customWidth="1"/>
    <col min="11018" max="11018" width="0" hidden="1" customWidth="1"/>
    <col min="11019" max="11019" width="25.85546875" customWidth="1"/>
    <col min="11020" max="11020" width="17.28515625" customWidth="1"/>
    <col min="11021" max="11021" width="14.7109375" customWidth="1"/>
    <col min="11022" max="11022" width="15.28515625" customWidth="1"/>
    <col min="11023" max="11023" width="12.85546875" customWidth="1"/>
    <col min="11024" max="11024" width="13.5703125" customWidth="1"/>
    <col min="11025" max="11025" width="17.5703125" customWidth="1"/>
    <col min="11026" max="11026" width="13.5703125" customWidth="1"/>
    <col min="11027" max="11027" width="13.42578125" customWidth="1"/>
    <col min="11028" max="11028" width="15.5703125" bestFit="1" customWidth="1"/>
    <col min="11029" max="11029" width="18.42578125" bestFit="1" customWidth="1"/>
    <col min="11030" max="11030" width="14.5703125" bestFit="1" customWidth="1"/>
    <col min="11031" max="11031" width="11.5703125" bestFit="1" customWidth="1"/>
    <col min="11265" max="11266" width="29.42578125" customWidth="1"/>
    <col min="11267" max="11269" width="25.28515625" customWidth="1"/>
    <col min="11270" max="11270" width="16.7109375" bestFit="1" customWidth="1"/>
    <col min="11271" max="11271" width="25.28515625" customWidth="1"/>
    <col min="11272" max="11272" width="21.7109375" customWidth="1"/>
    <col min="11273" max="11273" width="25.85546875" customWidth="1"/>
    <col min="11274" max="11274" width="0" hidden="1" customWidth="1"/>
    <col min="11275" max="11275" width="25.85546875" customWidth="1"/>
    <col min="11276" max="11276" width="17.28515625" customWidth="1"/>
    <col min="11277" max="11277" width="14.7109375" customWidth="1"/>
    <col min="11278" max="11278" width="15.28515625" customWidth="1"/>
    <col min="11279" max="11279" width="12.85546875" customWidth="1"/>
    <col min="11280" max="11280" width="13.5703125" customWidth="1"/>
    <col min="11281" max="11281" width="17.5703125" customWidth="1"/>
    <col min="11282" max="11282" width="13.5703125" customWidth="1"/>
    <col min="11283" max="11283" width="13.42578125" customWidth="1"/>
    <col min="11284" max="11284" width="15.5703125" bestFit="1" customWidth="1"/>
    <col min="11285" max="11285" width="18.42578125" bestFit="1" customWidth="1"/>
    <col min="11286" max="11286" width="14.5703125" bestFit="1" customWidth="1"/>
    <col min="11287" max="11287" width="11.5703125" bestFit="1" customWidth="1"/>
    <col min="11521" max="11522" width="29.42578125" customWidth="1"/>
    <col min="11523" max="11525" width="25.28515625" customWidth="1"/>
    <col min="11526" max="11526" width="16.7109375" bestFit="1" customWidth="1"/>
    <col min="11527" max="11527" width="25.28515625" customWidth="1"/>
    <col min="11528" max="11528" width="21.7109375" customWidth="1"/>
    <col min="11529" max="11529" width="25.85546875" customWidth="1"/>
    <col min="11530" max="11530" width="0" hidden="1" customWidth="1"/>
    <col min="11531" max="11531" width="25.85546875" customWidth="1"/>
    <col min="11532" max="11532" width="17.28515625" customWidth="1"/>
    <col min="11533" max="11533" width="14.7109375" customWidth="1"/>
    <col min="11534" max="11534" width="15.28515625" customWidth="1"/>
    <col min="11535" max="11535" width="12.85546875" customWidth="1"/>
    <col min="11536" max="11536" width="13.5703125" customWidth="1"/>
    <col min="11537" max="11537" width="17.5703125" customWidth="1"/>
    <col min="11538" max="11538" width="13.5703125" customWidth="1"/>
    <col min="11539" max="11539" width="13.42578125" customWidth="1"/>
    <col min="11540" max="11540" width="15.5703125" bestFit="1" customWidth="1"/>
    <col min="11541" max="11541" width="18.42578125" bestFit="1" customWidth="1"/>
    <col min="11542" max="11542" width="14.5703125" bestFit="1" customWidth="1"/>
    <col min="11543" max="11543" width="11.5703125" bestFit="1" customWidth="1"/>
    <col min="11777" max="11778" width="29.42578125" customWidth="1"/>
    <col min="11779" max="11781" width="25.28515625" customWidth="1"/>
    <col min="11782" max="11782" width="16.7109375" bestFit="1" customWidth="1"/>
    <col min="11783" max="11783" width="25.28515625" customWidth="1"/>
    <col min="11784" max="11784" width="21.7109375" customWidth="1"/>
    <col min="11785" max="11785" width="25.85546875" customWidth="1"/>
    <col min="11786" max="11786" width="0" hidden="1" customWidth="1"/>
    <col min="11787" max="11787" width="25.85546875" customWidth="1"/>
    <col min="11788" max="11788" width="17.28515625" customWidth="1"/>
    <col min="11789" max="11789" width="14.7109375" customWidth="1"/>
    <col min="11790" max="11790" width="15.28515625" customWidth="1"/>
    <col min="11791" max="11791" width="12.85546875" customWidth="1"/>
    <col min="11792" max="11792" width="13.5703125" customWidth="1"/>
    <col min="11793" max="11793" width="17.5703125" customWidth="1"/>
    <col min="11794" max="11794" width="13.5703125" customWidth="1"/>
    <col min="11795" max="11795" width="13.42578125" customWidth="1"/>
    <col min="11796" max="11796" width="15.5703125" bestFit="1" customWidth="1"/>
    <col min="11797" max="11797" width="18.42578125" bestFit="1" customWidth="1"/>
    <col min="11798" max="11798" width="14.5703125" bestFit="1" customWidth="1"/>
    <col min="11799" max="11799" width="11.5703125" bestFit="1" customWidth="1"/>
    <col min="12033" max="12034" width="29.42578125" customWidth="1"/>
    <col min="12035" max="12037" width="25.28515625" customWidth="1"/>
    <col min="12038" max="12038" width="16.7109375" bestFit="1" customWidth="1"/>
    <col min="12039" max="12039" width="25.28515625" customWidth="1"/>
    <col min="12040" max="12040" width="21.7109375" customWidth="1"/>
    <col min="12041" max="12041" width="25.85546875" customWidth="1"/>
    <col min="12042" max="12042" width="0" hidden="1" customWidth="1"/>
    <col min="12043" max="12043" width="25.85546875" customWidth="1"/>
    <col min="12044" max="12044" width="17.28515625" customWidth="1"/>
    <col min="12045" max="12045" width="14.7109375" customWidth="1"/>
    <col min="12046" max="12046" width="15.28515625" customWidth="1"/>
    <col min="12047" max="12047" width="12.85546875" customWidth="1"/>
    <col min="12048" max="12048" width="13.5703125" customWidth="1"/>
    <col min="12049" max="12049" width="17.5703125" customWidth="1"/>
    <col min="12050" max="12050" width="13.5703125" customWidth="1"/>
    <col min="12051" max="12051" width="13.42578125" customWidth="1"/>
    <col min="12052" max="12052" width="15.5703125" bestFit="1" customWidth="1"/>
    <col min="12053" max="12053" width="18.42578125" bestFit="1" customWidth="1"/>
    <col min="12054" max="12054" width="14.5703125" bestFit="1" customWidth="1"/>
    <col min="12055" max="12055" width="11.5703125" bestFit="1" customWidth="1"/>
    <col min="12289" max="12290" width="29.42578125" customWidth="1"/>
    <col min="12291" max="12293" width="25.28515625" customWidth="1"/>
    <col min="12294" max="12294" width="16.7109375" bestFit="1" customWidth="1"/>
    <col min="12295" max="12295" width="25.28515625" customWidth="1"/>
    <col min="12296" max="12296" width="21.7109375" customWidth="1"/>
    <col min="12297" max="12297" width="25.85546875" customWidth="1"/>
    <col min="12298" max="12298" width="0" hidden="1" customWidth="1"/>
    <col min="12299" max="12299" width="25.85546875" customWidth="1"/>
    <col min="12300" max="12300" width="17.28515625" customWidth="1"/>
    <col min="12301" max="12301" width="14.7109375" customWidth="1"/>
    <col min="12302" max="12302" width="15.28515625" customWidth="1"/>
    <col min="12303" max="12303" width="12.85546875" customWidth="1"/>
    <col min="12304" max="12304" width="13.5703125" customWidth="1"/>
    <col min="12305" max="12305" width="17.5703125" customWidth="1"/>
    <col min="12306" max="12306" width="13.5703125" customWidth="1"/>
    <col min="12307" max="12307" width="13.42578125" customWidth="1"/>
    <col min="12308" max="12308" width="15.5703125" bestFit="1" customWidth="1"/>
    <col min="12309" max="12309" width="18.42578125" bestFit="1" customWidth="1"/>
    <col min="12310" max="12310" width="14.5703125" bestFit="1" customWidth="1"/>
    <col min="12311" max="12311" width="11.5703125" bestFit="1" customWidth="1"/>
    <col min="12545" max="12546" width="29.42578125" customWidth="1"/>
    <col min="12547" max="12549" width="25.28515625" customWidth="1"/>
    <col min="12550" max="12550" width="16.7109375" bestFit="1" customWidth="1"/>
    <col min="12551" max="12551" width="25.28515625" customWidth="1"/>
    <col min="12552" max="12552" width="21.7109375" customWidth="1"/>
    <col min="12553" max="12553" width="25.85546875" customWidth="1"/>
    <col min="12554" max="12554" width="0" hidden="1" customWidth="1"/>
    <col min="12555" max="12555" width="25.85546875" customWidth="1"/>
    <col min="12556" max="12556" width="17.28515625" customWidth="1"/>
    <col min="12557" max="12557" width="14.7109375" customWidth="1"/>
    <col min="12558" max="12558" width="15.28515625" customWidth="1"/>
    <col min="12559" max="12559" width="12.85546875" customWidth="1"/>
    <col min="12560" max="12560" width="13.5703125" customWidth="1"/>
    <col min="12561" max="12561" width="17.5703125" customWidth="1"/>
    <col min="12562" max="12562" width="13.5703125" customWidth="1"/>
    <col min="12563" max="12563" width="13.42578125" customWidth="1"/>
    <col min="12564" max="12564" width="15.5703125" bestFit="1" customWidth="1"/>
    <col min="12565" max="12565" width="18.42578125" bestFit="1" customWidth="1"/>
    <col min="12566" max="12566" width="14.5703125" bestFit="1" customWidth="1"/>
    <col min="12567" max="12567" width="11.5703125" bestFit="1" customWidth="1"/>
    <col min="12801" max="12802" width="29.42578125" customWidth="1"/>
    <col min="12803" max="12805" width="25.28515625" customWidth="1"/>
    <col min="12806" max="12806" width="16.7109375" bestFit="1" customWidth="1"/>
    <col min="12807" max="12807" width="25.28515625" customWidth="1"/>
    <col min="12808" max="12808" width="21.7109375" customWidth="1"/>
    <col min="12809" max="12809" width="25.85546875" customWidth="1"/>
    <col min="12810" max="12810" width="0" hidden="1" customWidth="1"/>
    <col min="12811" max="12811" width="25.85546875" customWidth="1"/>
    <col min="12812" max="12812" width="17.28515625" customWidth="1"/>
    <col min="12813" max="12813" width="14.7109375" customWidth="1"/>
    <col min="12814" max="12814" width="15.28515625" customWidth="1"/>
    <col min="12815" max="12815" width="12.85546875" customWidth="1"/>
    <col min="12816" max="12816" width="13.5703125" customWidth="1"/>
    <col min="12817" max="12817" width="17.5703125" customWidth="1"/>
    <col min="12818" max="12818" width="13.5703125" customWidth="1"/>
    <col min="12819" max="12819" width="13.42578125" customWidth="1"/>
    <col min="12820" max="12820" width="15.5703125" bestFit="1" customWidth="1"/>
    <col min="12821" max="12821" width="18.42578125" bestFit="1" customWidth="1"/>
    <col min="12822" max="12822" width="14.5703125" bestFit="1" customWidth="1"/>
    <col min="12823" max="12823" width="11.5703125" bestFit="1" customWidth="1"/>
    <col min="13057" max="13058" width="29.42578125" customWidth="1"/>
    <col min="13059" max="13061" width="25.28515625" customWidth="1"/>
    <col min="13062" max="13062" width="16.7109375" bestFit="1" customWidth="1"/>
    <col min="13063" max="13063" width="25.28515625" customWidth="1"/>
    <col min="13064" max="13064" width="21.7109375" customWidth="1"/>
    <col min="13065" max="13065" width="25.85546875" customWidth="1"/>
    <col min="13066" max="13066" width="0" hidden="1" customWidth="1"/>
    <col min="13067" max="13067" width="25.85546875" customWidth="1"/>
    <col min="13068" max="13068" width="17.28515625" customWidth="1"/>
    <col min="13069" max="13069" width="14.7109375" customWidth="1"/>
    <col min="13070" max="13070" width="15.28515625" customWidth="1"/>
    <col min="13071" max="13071" width="12.85546875" customWidth="1"/>
    <col min="13072" max="13072" width="13.5703125" customWidth="1"/>
    <col min="13073" max="13073" width="17.5703125" customWidth="1"/>
    <col min="13074" max="13074" width="13.5703125" customWidth="1"/>
    <col min="13075" max="13075" width="13.42578125" customWidth="1"/>
    <col min="13076" max="13076" width="15.5703125" bestFit="1" customWidth="1"/>
    <col min="13077" max="13077" width="18.42578125" bestFit="1" customWidth="1"/>
    <col min="13078" max="13078" width="14.5703125" bestFit="1" customWidth="1"/>
    <col min="13079" max="13079" width="11.5703125" bestFit="1" customWidth="1"/>
    <col min="13313" max="13314" width="29.42578125" customWidth="1"/>
    <col min="13315" max="13317" width="25.28515625" customWidth="1"/>
    <col min="13318" max="13318" width="16.7109375" bestFit="1" customWidth="1"/>
    <col min="13319" max="13319" width="25.28515625" customWidth="1"/>
    <col min="13320" max="13320" width="21.7109375" customWidth="1"/>
    <col min="13321" max="13321" width="25.85546875" customWidth="1"/>
    <col min="13322" max="13322" width="0" hidden="1" customWidth="1"/>
    <col min="13323" max="13323" width="25.85546875" customWidth="1"/>
    <col min="13324" max="13324" width="17.28515625" customWidth="1"/>
    <col min="13325" max="13325" width="14.7109375" customWidth="1"/>
    <col min="13326" max="13326" width="15.28515625" customWidth="1"/>
    <col min="13327" max="13327" width="12.85546875" customWidth="1"/>
    <col min="13328" max="13328" width="13.5703125" customWidth="1"/>
    <col min="13329" max="13329" width="17.5703125" customWidth="1"/>
    <col min="13330" max="13330" width="13.5703125" customWidth="1"/>
    <col min="13331" max="13331" width="13.42578125" customWidth="1"/>
    <col min="13332" max="13332" width="15.5703125" bestFit="1" customWidth="1"/>
    <col min="13333" max="13333" width="18.42578125" bestFit="1" customWidth="1"/>
    <col min="13334" max="13334" width="14.5703125" bestFit="1" customWidth="1"/>
    <col min="13335" max="13335" width="11.5703125" bestFit="1" customWidth="1"/>
    <col min="13569" max="13570" width="29.42578125" customWidth="1"/>
    <col min="13571" max="13573" width="25.28515625" customWidth="1"/>
    <col min="13574" max="13574" width="16.7109375" bestFit="1" customWidth="1"/>
    <col min="13575" max="13575" width="25.28515625" customWidth="1"/>
    <col min="13576" max="13576" width="21.7109375" customWidth="1"/>
    <col min="13577" max="13577" width="25.85546875" customWidth="1"/>
    <col min="13578" max="13578" width="0" hidden="1" customWidth="1"/>
    <col min="13579" max="13579" width="25.85546875" customWidth="1"/>
    <col min="13580" max="13580" width="17.28515625" customWidth="1"/>
    <col min="13581" max="13581" width="14.7109375" customWidth="1"/>
    <col min="13582" max="13582" width="15.28515625" customWidth="1"/>
    <col min="13583" max="13583" width="12.85546875" customWidth="1"/>
    <col min="13584" max="13584" width="13.5703125" customWidth="1"/>
    <col min="13585" max="13585" width="17.5703125" customWidth="1"/>
    <col min="13586" max="13586" width="13.5703125" customWidth="1"/>
    <col min="13587" max="13587" width="13.42578125" customWidth="1"/>
    <col min="13588" max="13588" width="15.5703125" bestFit="1" customWidth="1"/>
    <col min="13589" max="13589" width="18.42578125" bestFit="1" customWidth="1"/>
    <col min="13590" max="13590" width="14.5703125" bestFit="1" customWidth="1"/>
    <col min="13591" max="13591" width="11.5703125" bestFit="1" customWidth="1"/>
    <col min="13825" max="13826" width="29.42578125" customWidth="1"/>
    <col min="13827" max="13829" width="25.28515625" customWidth="1"/>
    <col min="13830" max="13830" width="16.7109375" bestFit="1" customWidth="1"/>
    <col min="13831" max="13831" width="25.28515625" customWidth="1"/>
    <col min="13832" max="13832" width="21.7109375" customWidth="1"/>
    <col min="13833" max="13833" width="25.85546875" customWidth="1"/>
    <col min="13834" max="13834" width="0" hidden="1" customWidth="1"/>
    <col min="13835" max="13835" width="25.85546875" customWidth="1"/>
    <col min="13836" max="13836" width="17.28515625" customWidth="1"/>
    <col min="13837" max="13837" width="14.7109375" customWidth="1"/>
    <col min="13838" max="13838" width="15.28515625" customWidth="1"/>
    <col min="13839" max="13839" width="12.85546875" customWidth="1"/>
    <col min="13840" max="13840" width="13.5703125" customWidth="1"/>
    <col min="13841" max="13841" width="17.5703125" customWidth="1"/>
    <col min="13842" max="13842" width="13.5703125" customWidth="1"/>
    <col min="13843" max="13843" width="13.42578125" customWidth="1"/>
    <col min="13844" max="13844" width="15.5703125" bestFit="1" customWidth="1"/>
    <col min="13845" max="13845" width="18.42578125" bestFit="1" customWidth="1"/>
    <col min="13846" max="13846" width="14.5703125" bestFit="1" customWidth="1"/>
    <col min="13847" max="13847" width="11.5703125" bestFit="1" customWidth="1"/>
    <col min="14081" max="14082" width="29.42578125" customWidth="1"/>
    <col min="14083" max="14085" width="25.28515625" customWidth="1"/>
    <col min="14086" max="14086" width="16.7109375" bestFit="1" customWidth="1"/>
    <col min="14087" max="14087" width="25.28515625" customWidth="1"/>
    <col min="14088" max="14088" width="21.7109375" customWidth="1"/>
    <col min="14089" max="14089" width="25.85546875" customWidth="1"/>
    <col min="14090" max="14090" width="0" hidden="1" customWidth="1"/>
    <col min="14091" max="14091" width="25.85546875" customWidth="1"/>
    <col min="14092" max="14092" width="17.28515625" customWidth="1"/>
    <col min="14093" max="14093" width="14.7109375" customWidth="1"/>
    <col min="14094" max="14094" width="15.28515625" customWidth="1"/>
    <col min="14095" max="14095" width="12.85546875" customWidth="1"/>
    <col min="14096" max="14096" width="13.5703125" customWidth="1"/>
    <col min="14097" max="14097" width="17.5703125" customWidth="1"/>
    <col min="14098" max="14098" width="13.5703125" customWidth="1"/>
    <col min="14099" max="14099" width="13.42578125" customWidth="1"/>
    <col min="14100" max="14100" width="15.5703125" bestFit="1" customWidth="1"/>
    <col min="14101" max="14101" width="18.42578125" bestFit="1" customWidth="1"/>
    <col min="14102" max="14102" width="14.5703125" bestFit="1" customWidth="1"/>
    <col min="14103" max="14103" width="11.5703125" bestFit="1" customWidth="1"/>
    <col min="14337" max="14338" width="29.42578125" customWidth="1"/>
    <col min="14339" max="14341" width="25.28515625" customWidth="1"/>
    <col min="14342" max="14342" width="16.7109375" bestFit="1" customWidth="1"/>
    <col min="14343" max="14343" width="25.28515625" customWidth="1"/>
    <col min="14344" max="14344" width="21.7109375" customWidth="1"/>
    <col min="14345" max="14345" width="25.85546875" customWidth="1"/>
    <col min="14346" max="14346" width="0" hidden="1" customWidth="1"/>
    <col min="14347" max="14347" width="25.85546875" customWidth="1"/>
    <col min="14348" max="14348" width="17.28515625" customWidth="1"/>
    <col min="14349" max="14349" width="14.7109375" customWidth="1"/>
    <col min="14350" max="14350" width="15.28515625" customWidth="1"/>
    <col min="14351" max="14351" width="12.85546875" customWidth="1"/>
    <col min="14352" max="14352" width="13.5703125" customWidth="1"/>
    <col min="14353" max="14353" width="17.5703125" customWidth="1"/>
    <col min="14354" max="14354" width="13.5703125" customWidth="1"/>
    <col min="14355" max="14355" width="13.42578125" customWidth="1"/>
    <col min="14356" max="14356" width="15.5703125" bestFit="1" customWidth="1"/>
    <col min="14357" max="14357" width="18.42578125" bestFit="1" customWidth="1"/>
    <col min="14358" max="14358" width="14.5703125" bestFit="1" customWidth="1"/>
    <col min="14359" max="14359" width="11.5703125" bestFit="1" customWidth="1"/>
    <col min="14593" max="14594" width="29.42578125" customWidth="1"/>
    <col min="14595" max="14597" width="25.28515625" customWidth="1"/>
    <col min="14598" max="14598" width="16.7109375" bestFit="1" customWidth="1"/>
    <col min="14599" max="14599" width="25.28515625" customWidth="1"/>
    <col min="14600" max="14600" width="21.7109375" customWidth="1"/>
    <col min="14601" max="14601" width="25.85546875" customWidth="1"/>
    <col min="14602" max="14602" width="0" hidden="1" customWidth="1"/>
    <col min="14603" max="14603" width="25.85546875" customWidth="1"/>
    <col min="14604" max="14604" width="17.28515625" customWidth="1"/>
    <col min="14605" max="14605" width="14.7109375" customWidth="1"/>
    <col min="14606" max="14606" width="15.28515625" customWidth="1"/>
    <col min="14607" max="14607" width="12.85546875" customWidth="1"/>
    <col min="14608" max="14608" width="13.5703125" customWidth="1"/>
    <col min="14609" max="14609" width="17.5703125" customWidth="1"/>
    <col min="14610" max="14610" width="13.5703125" customWidth="1"/>
    <col min="14611" max="14611" width="13.42578125" customWidth="1"/>
    <col min="14612" max="14612" width="15.5703125" bestFit="1" customWidth="1"/>
    <col min="14613" max="14613" width="18.42578125" bestFit="1" customWidth="1"/>
    <col min="14614" max="14614" width="14.5703125" bestFit="1" customWidth="1"/>
    <col min="14615" max="14615" width="11.5703125" bestFit="1" customWidth="1"/>
    <col min="14849" max="14850" width="29.42578125" customWidth="1"/>
    <col min="14851" max="14853" width="25.28515625" customWidth="1"/>
    <col min="14854" max="14854" width="16.7109375" bestFit="1" customWidth="1"/>
    <col min="14855" max="14855" width="25.28515625" customWidth="1"/>
    <col min="14856" max="14856" width="21.7109375" customWidth="1"/>
    <col min="14857" max="14857" width="25.85546875" customWidth="1"/>
    <col min="14858" max="14858" width="0" hidden="1" customWidth="1"/>
    <col min="14859" max="14859" width="25.85546875" customWidth="1"/>
    <col min="14860" max="14860" width="17.28515625" customWidth="1"/>
    <col min="14861" max="14861" width="14.7109375" customWidth="1"/>
    <col min="14862" max="14862" width="15.28515625" customWidth="1"/>
    <col min="14863" max="14863" width="12.85546875" customWidth="1"/>
    <col min="14864" max="14864" width="13.5703125" customWidth="1"/>
    <col min="14865" max="14865" width="17.5703125" customWidth="1"/>
    <col min="14866" max="14866" width="13.5703125" customWidth="1"/>
    <col min="14867" max="14867" width="13.42578125" customWidth="1"/>
    <col min="14868" max="14868" width="15.5703125" bestFit="1" customWidth="1"/>
    <col min="14869" max="14869" width="18.42578125" bestFit="1" customWidth="1"/>
    <col min="14870" max="14870" width="14.5703125" bestFit="1" customWidth="1"/>
    <col min="14871" max="14871" width="11.5703125" bestFit="1" customWidth="1"/>
    <col min="15105" max="15106" width="29.42578125" customWidth="1"/>
    <col min="15107" max="15109" width="25.28515625" customWidth="1"/>
    <col min="15110" max="15110" width="16.7109375" bestFit="1" customWidth="1"/>
    <col min="15111" max="15111" width="25.28515625" customWidth="1"/>
    <col min="15112" max="15112" width="21.7109375" customWidth="1"/>
    <col min="15113" max="15113" width="25.85546875" customWidth="1"/>
    <col min="15114" max="15114" width="0" hidden="1" customWidth="1"/>
    <col min="15115" max="15115" width="25.85546875" customWidth="1"/>
    <col min="15116" max="15116" width="17.28515625" customWidth="1"/>
    <col min="15117" max="15117" width="14.7109375" customWidth="1"/>
    <col min="15118" max="15118" width="15.28515625" customWidth="1"/>
    <col min="15119" max="15119" width="12.85546875" customWidth="1"/>
    <col min="15120" max="15120" width="13.5703125" customWidth="1"/>
    <col min="15121" max="15121" width="17.5703125" customWidth="1"/>
    <col min="15122" max="15122" width="13.5703125" customWidth="1"/>
    <col min="15123" max="15123" width="13.42578125" customWidth="1"/>
    <col min="15124" max="15124" width="15.5703125" bestFit="1" customWidth="1"/>
    <col min="15125" max="15125" width="18.42578125" bestFit="1" customWidth="1"/>
    <col min="15126" max="15126" width="14.5703125" bestFit="1" customWidth="1"/>
    <col min="15127" max="15127" width="11.5703125" bestFit="1" customWidth="1"/>
    <col min="15361" max="15362" width="29.42578125" customWidth="1"/>
    <col min="15363" max="15365" width="25.28515625" customWidth="1"/>
    <col min="15366" max="15366" width="16.7109375" bestFit="1" customWidth="1"/>
    <col min="15367" max="15367" width="25.28515625" customWidth="1"/>
    <col min="15368" max="15368" width="21.7109375" customWidth="1"/>
    <col min="15369" max="15369" width="25.85546875" customWidth="1"/>
    <col min="15370" max="15370" width="0" hidden="1" customWidth="1"/>
    <col min="15371" max="15371" width="25.85546875" customWidth="1"/>
    <col min="15372" max="15372" width="17.28515625" customWidth="1"/>
    <col min="15373" max="15373" width="14.7109375" customWidth="1"/>
    <col min="15374" max="15374" width="15.28515625" customWidth="1"/>
    <col min="15375" max="15375" width="12.85546875" customWidth="1"/>
    <col min="15376" max="15376" width="13.5703125" customWidth="1"/>
    <col min="15377" max="15377" width="17.5703125" customWidth="1"/>
    <col min="15378" max="15378" width="13.5703125" customWidth="1"/>
    <col min="15379" max="15379" width="13.42578125" customWidth="1"/>
    <col min="15380" max="15380" width="15.5703125" bestFit="1" customWidth="1"/>
    <col min="15381" max="15381" width="18.42578125" bestFit="1" customWidth="1"/>
    <col min="15382" max="15382" width="14.5703125" bestFit="1" customWidth="1"/>
    <col min="15383" max="15383" width="11.5703125" bestFit="1" customWidth="1"/>
    <col min="15617" max="15618" width="29.42578125" customWidth="1"/>
    <col min="15619" max="15621" width="25.28515625" customWidth="1"/>
    <col min="15622" max="15622" width="16.7109375" bestFit="1" customWidth="1"/>
    <col min="15623" max="15623" width="25.28515625" customWidth="1"/>
    <col min="15624" max="15624" width="21.7109375" customWidth="1"/>
    <col min="15625" max="15625" width="25.85546875" customWidth="1"/>
    <col min="15626" max="15626" width="0" hidden="1" customWidth="1"/>
    <col min="15627" max="15627" width="25.85546875" customWidth="1"/>
    <col min="15628" max="15628" width="17.28515625" customWidth="1"/>
    <col min="15629" max="15629" width="14.7109375" customWidth="1"/>
    <col min="15630" max="15630" width="15.28515625" customWidth="1"/>
    <col min="15631" max="15631" width="12.85546875" customWidth="1"/>
    <col min="15632" max="15632" width="13.5703125" customWidth="1"/>
    <col min="15633" max="15633" width="17.5703125" customWidth="1"/>
    <col min="15634" max="15634" width="13.5703125" customWidth="1"/>
    <col min="15635" max="15635" width="13.42578125" customWidth="1"/>
    <col min="15636" max="15636" width="15.5703125" bestFit="1" customWidth="1"/>
    <col min="15637" max="15637" width="18.42578125" bestFit="1" customWidth="1"/>
    <col min="15638" max="15638" width="14.5703125" bestFit="1" customWidth="1"/>
    <col min="15639" max="15639" width="11.5703125" bestFit="1" customWidth="1"/>
    <col min="15873" max="15874" width="29.42578125" customWidth="1"/>
    <col min="15875" max="15877" width="25.28515625" customWidth="1"/>
    <col min="15878" max="15878" width="16.7109375" bestFit="1" customWidth="1"/>
    <col min="15879" max="15879" width="25.28515625" customWidth="1"/>
    <col min="15880" max="15880" width="21.7109375" customWidth="1"/>
    <col min="15881" max="15881" width="25.85546875" customWidth="1"/>
    <col min="15882" max="15882" width="0" hidden="1" customWidth="1"/>
    <col min="15883" max="15883" width="25.85546875" customWidth="1"/>
    <col min="15884" max="15884" width="17.28515625" customWidth="1"/>
    <col min="15885" max="15885" width="14.7109375" customWidth="1"/>
    <col min="15886" max="15886" width="15.28515625" customWidth="1"/>
    <col min="15887" max="15887" width="12.85546875" customWidth="1"/>
    <col min="15888" max="15888" width="13.5703125" customWidth="1"/>
    <col min="15889" max="15889" width="17.5703125" customWidth="1"/>
    <col min="15890" max="15890" width="13.5703125" customWidth="1"/>
    <col min="15891" max="15891" width="13.42578125" customWidth="1"/>
    <col min="15892" max="15892" width="15.5703125" bestFit="1" customWidth="1"/>
    <col min="15893" max="15893" width="18.42578125" bestFit="1" customWidth="1"/>
    <col min="15894" max="15894" width="14.5703125" bestFit="1" customWidth="1"/>
    <col min="15895" max="15895" width="11.5703125" bestFit="1" customWidth="1"/>
    <col min="16129" max="16130" width="29.42578125" customWidth="1"/>
    <col min="16131" max="16133" width="25.28515625" customWidth="1"/>
    <col min="16134" max="16134" width="16.7109375" bestFit="1" customWidth="1"/>
    <col min="16135" max="16135" width="25.28515625" customWidth="1"/>
    <col min="16136" max="16136" width="21.7109375" customWidth="1"/>
    <col min="16137" max="16137" width="25.85546875" customWidth="1"/>
    <col min="16138" max="16138" width="0" hidden="1" customWidth="1"/>
    <col min="16139" max="16139" width="25.85546875" customWidth="1"/>
    <col min="16140" max="16140" width="17.28515625" customWidth="1"/>
    <col min="16141" max="16141" width="14.7109375" customWidth="1"/>
    <col min="16142" max="16142" width="15.28515625" customWidth="1"/>
    <col min="16143" max="16143" width="12.85546875" customWidth="1"/>
    <col min="16144" max="16144" width="13.5703125" customWidth="1"/>
    <col min="16145" max="16145" width="17.5703125" customWidth="1"/>
    <col min="16146" max="16146" width="13.5703125" customWidth="1"/>
    <col min="16147" max="16147" width="13.42578125" customWidth="1"/>
    <col min="16148" max="16148" width="15.5703125" bestFit="1" customWidth="1"/>
    <col min="16149" max="16149" width="18.42578125" bestFit="1" customWidth="1"/>
    <col min="16150" max="16150" width="14.5703125" bestFit="1" customWidth="1"/>
    <col min="16151" max="16151" width="11.5703125" bestFit="1" customWidth="1"/>
  </cols>
  <sheetData>
    <row r="1" spans="1:23" ht="15" customHeight="1" x14ac:dyDescent="0.25">
      <c r="A1" s="416"/>
      <c r="B1" s="417"/>
      <c r="C1" s="417"/>
      <c r="D1" s="417"/>
      <c r="E1" s="417"/>
      <c r="F1" s="422" t="s">
        <v>0</v>
      </c>
      <c r="G1" s="423"/>
      <c r="H1" s="423"/>
      <c r="I1" s="423"/>
      <c r="J1" s="423"/>
      <c r="K1" s="423"/>
      <c r="L1" s="423"/>
      <c r="M1" s="423"/>
      <c r="N1" s="423"/>
      <c r="O1" s="423"/>
      <c r="P1" s="423"/>
      <c r="Q1" s="423"/>
      <c r="R1" s="423"/>
      <c r="S1" s="423"/>
      <c r="T1" s="423"/>
      <c r="U1" s="423"/>
      <c r="V1" s="423"/>
      <c r="W1" s="424"/>
    </row>
    <row r="2" spans="1:23" ht="15" customHeight="1" x14ac:dyDescent="0.25">
      <c r="A2" s="418"/>
      <c r="B2" s="419"/>
      <c r="C2" s="419"/>
      <c r="D2" s="419"/>
      <c r="E2" s="419"/>
      <c r="F2" s="425" t="s">
        <v>106</v>
      </c>
      <c r="G2" s="426"/>
      <c r="H2" s="426"/>
      <c r="I2" s="426"/>
      <c r="J2" s="426"/>
      <c r="K2" s="426"/>
      <c r="L2" s="426"/>
      <c r="M2" s="426"/>
      <c r="N2" s="426"/>
      <c r="O2" s="426"/>
      <c r="P2" s="426"/>
      <c r="Q2" s="426"/>
      <c r="R2" s="426"/>
      <c r="S2" s="426"/>
      <c r="T2" s="426"/>
      <c r="U2" s="426"/>
      <c r="V2" s="426"/>
      <c r="W2" s="427"/>
    </row>
    <row r="3" spans="1:23" ht="15" customHeight="1" x14ac:dyDescent="0.25">
      <c r="A3" s="418"/>
      <c r="B3" s="419"/>
      <c r="C3" s="419"/>
      <c r="D3" s="419"/>
      <c r="E3" s="419"/>
      <c r="F3" s="82" t="s">
        <v>33</v>
      </c>
      <c r="G3" s="428" t="s">
        <v>131</v>
      </c>
      <c r="H3" s="428"/>
      <c r="I3" s="428"/>
      <c r="J3" s="428"/>
      <c r="K3" s="428"/>
      <c r="L3" s="428"/>
      <c r="M3" s="428"/>
      <c r="N3" s="428"/>
      <c r="O3" s="428"/>
      <c r="P3" s="428"/>
      <c r="Q3" s="428"/>
      <c r="R3" s="428"/>
      <c r="S3" s="428"/>
      <c r="T3" s="428"/>
      <c r="U3" s="428"/>
      <c r="V3" s="428"/>
      <c r="W3" s="429"/>
    </row>
    <row r="4" spans="1:23" ht="15.75" customHeight="1" thickBot="1" x14ac:dyDescent="0.3">
      <c r="A4" s="420"/>
      <c r="B4" s="421"/>
      <c r="C4" s="421"/>
      <c r="D4" s="421"/>
      <c r="E4" s="421"/>
      <c r="F4" s="82" t="s">
        <v>34</v>
      </c>
      <c r="G4" s="428">
        <v>2016</v>
      </c>
      <c r="H4" s="428"/>
      <c r="I4" s="428"/>
      <c r="J4" s="428"/>
      <c r="K4" s="428"/>
      <c r="L4" s="428"/>
      <c r="M4" s="428"/>
      <c r="N4" s="428"/>
      <c r="O4" s="428"/>
      <c r="P4" s="428"/>
      <c r="Q4" s="428"/>
      <c r="R4" s="428"/>
      <c r="S4" s="428"/>
      <c r="T4" s="428"/>
      <c r="U4" s="428"/>
      <c r="V4" s="428"/>
      <c r="W4" s="429"/>
    </row>
    <row r="5" spans="1:23" ht="24" customHeight="1" x14ac:dyDescent="0.25">
      <c r="A5" s="430" t="s">
        <v>42</v>
      </c>
      <c r="B5" s="430" t="s">
        <v>43</v>
      </c>
      <c r="C5" s="432" t="s">
        <v>44</v>
      </c>
      <c r="D5" s="434" t="s">
        <v>45</v>
      </c>
      <c r="E5" s="434" t="s">
        <v>46</v>
      </c>
      <c r="F5" s="412" t="s">
        <v>47</v>
      </c>
      <c r="G5" s="412"/>
      <c r="H5" s="412" t="s">
        <v>49</v>
      </c>
      <c r="I5" s="412"/>
      <c r="J5" s="412"/>
      <c r="K5" s="412"/>
      <c r="L5" s="412"/>
      <c r="M5" s="412"/>
      <c r="N5" s="224"/>
      <c r="O5" s="412" t="s">
        <v>53</v>
      </c>
      <c r="P5" s="412"/>
      <c r="Q5" s="412"/>
      <c r="R5" s="412"/>
      <c r="S5" s="412" t="s">
        <v>58</v>
      </c>
      <c r="T5" s="412"/>
      <c r="U5" s="412"/>
      <c r="V5" s="412"/>
      <c r="W5" s="413"/>
    </row>
    <row r="6" spans="1:23" ht="70.5" customHeight="1" thickBot="1" x14ac:dyDescent="0.3">
      <c r="A6" s="431" t="s">
        <v>35</v>
      </c>
      <c r="B6" s="431"/>
      <c r="C6" s="433"/>
      <c r="D6" s="435"/>
      <c r="E6" s="485"/>
      <c r="F6" s="224" t="s">
        <v>127</v>
      </c>
      <c r="G6" s="224" t="s">
        <v>184</v>
      </c>
      <c r="H6" s="224" t="s">
        <v>128</v>
      </c>
      <c r="I6" s="224" t="s">
        <v>183</v>
      </c>
      <c r="J6" s="224" t="s">
        <v>50</v>
      </c>
      <c r="K6" s="224" t="s">
        <v>48</v>
      </c>
      <c r="L6" s="224" t="s">
        <v>51</v>
      </c>
      <c r="M6" s="224" t="s">
        <v>52</v>
      </c>
      <c r="N6" s="107" t="s">
        <v>143</v>
      </c>
      <c r="O6" s="107" t="s">
        <v>54</v>
      </c>
      <c r="P6" s="107" t="s">
        <v>55</v>
      </c>
      <c r="Q6" s="107" t="s">
        <v>56</v>
      </c>
      <c r="R6" s="107" t="s">
        <v>57</v>
      </c>
      <c r="S6" s="107" t="s">
        <v>59</v>
      </c>
      <c r="T6" s="107" t="s">
        <v>60</v>
      </c>
      <c r="U6" s="107" t="s">
        <v>61</v>
      </c>
      <c r="V6" s="107" t="s">
        <v>62</v>
      </c>
      <c r="W6" s="108" t="s">
        <v>63</v>
      </c>
    </row>
    <row r="7" spans="1:23" ht="35.450000000000003" customHeight="1" x14ac:dyDescent="0.25">
      <c r="A7" s="383">
        <v>1</v>
      </c>
      <c r="B7" s="391" t="s">
        <v>125</v>
      </c>
      <c r="C7" s="385" t="s">
        <v>150</v>
      </c>
      <c r="D7" s="83" t="s">
        <v>114</v>
      </c>
      <c r="E7" s="464">
        <f>+[2]INVERSIÓN!H9</f>
        <v>0.3</v>
      </c>
      <c r="F7" s="464">
        <f>+[2]INVERSIÓN!I9</f>
        <v>0.04</v>
      </c>
      <c r="G7" s="464">
        <v>0.04</v>
      </c>
      <c r="H7" s="484">
        <f>+[2]INVERSIÓN!AH9</f>
        <v>1.46E-2</v>
      </c>
      <c r="I7" s="484">
        <v>0.04</v>
      </c>
      <c r="J7" s="225"/>
      <c r="K7" s="388"/>
      <c r="L7" s="388"/>
      <c r="M7" s="414"/>
      <c r="N7" s="388" t="s">
        <v>109</v>
      </c>
      <c r="O7" s="388" t="s">
        <v>109</v>
      </c>
      <c r="P7" s="388" t="s">
        <v>109</v>
      </c>
      <c r="Q7" s="388" t="s">
        <v>109</v>
      </c>
      <c r="R7" s="404" t="s">
        <v>115</v>
      </c>
      <c r="S7" s="406">
        <v>3861626</v>
      </c>
      <c r="T7" s="406">
        <v>4118375</v>
      </c>
      <c r="U7" s="404" t="s">
        <v>116</v>
      </c>
      <c r="V7" s="404" t="s">
        <v>117</v>
      </c>
      <c r="W7" s="409">
        <v>7980001</v>
      </c>
    </row>
    <row r="8" spans="1:23" ht="35.450000000000003" customHeight="1" x14ac:dyDescent="0.25">
      <c r="A8" s="384"/>
      <c r="B8" s="392"/>
      <c r="C8" s="386"/>
      <c r="D8" s="86" t="s">
        <v>118</v>
      </c>
      <c r="E8" s="84">
        <f>+[2]INVERSIÓN!H10</f>
        <v>6093657121</v>
      </c>
      <c r="F8" s="84">
        <f>+[2]INVERSIÓN!I10</f>
        <v>1215000000</v>
      </c>
      <c r="G8" s="84">
        <v>1017857121</v>
      </c>
      <c r="H8" s="84">
        <f>+[2]INVERSIÓN!AH10</f>
        <v>291970291</v>
      </c>
      <c r="I8" s="84">
        <v>971913980</v>
      </c>
      <c r="J8" s="87"/>
      <c r="K8" s="389"/>
      <c r="L8" s="389"/>
      <c r="M8" s="414"/>
      <c r="N8" s="389"/>
      <c r="O8" s="389"/>
      <c r="P8" s="389"/>
      <c r="Q8" s="389"/>
      <c r="R8" s="402"/>
      <c r="S8" s="407"/>
      <c r="T8" s="407"/>
      <c r="U8" s="402"/>
      <c r="V8" s="402"/>
      <c r="W8" s="410"/>
    </row>
    <row r="9" spans="1:23" ht="35.450000000000003" customHeight="1" x14ac:dyDescent="0.25">
      <c r="A9" s="384"/>
      <c r="B9" s="392"/>
      <c r="C9" s="386"/>
      <c r="D9" s="86" t="s">
        <v>36</v>
      </c>
      <c r="E9" s="84">
        <f>+[2]INVERSIÓN!H11</f>
        <v>0</v>
      </c>
      <c r="F9" s="84">
        <f>+[2]INVERSIÓN!I11</f>
        <v>0</v>
      </c>
      <c r="G9" s="84">
        <v>0</v>
      </c>
      <c r="H9" s="484">
        <f>+[2]INVERSIÓN!AH11</f>
        <v>0</v>
      </c>
      <c r="I9" s="484">
        <v>0</v>
      </c>
      <c r="J9" s="88"/>
      <c r="K9" s="389"/>
      <c r="L9" s="389"/>
      <c r="M9" s="414"/>
      <c r="N9" s="389"/>
      <c r="O9" s="389"/>
      <c r="P9" s="389"/>
      <c r="Q9" s="389"/>
      <c r="R9" s="402"/>
      <c r="S9" s="407"/>
      <c r="T9" s="407"/>
      <c r="U9" s="402"/>
      <c r="V9" s="402"/>
      <c r="W9" s="410"/>
    </row>
    <row r="10" spans="1:23" ht="35.450000000000003" customHeight="1" thickBot="1" x14ac:dyDescent="0.3">
      <c r="A10" s="384"/>
      <c r="B10" s="393"/>
      <c r="C10" s="387"/>
      <c r="D10" s="89" t="s">
        <v>37</v>
      </c>
      <c r="E10" s="128">
        <f>+[2]INVERSIÓN!H12</f>
        <v>0</v>
      </c>
      <c r="F10" s="226">
        <f>+[2]INVERSIÓN!I12</f>
        <v>0</v>
      </c>
      <c r="G10" s="226">
        <v>0</v>
      </c>
      <c r="H10" s="484">
        <f>+[2]INVERSIÓN!AH12</f>
        <v>0</v>
      </c>
      <c r="I10" s="484">
        <v>0</v>
      </c>
      <c r="J10" s="226"/>
      <c r="K10" s="390"/>
      <c r="L10" s="390"/>
      <c r="M10" s="415"/>
      <c r="N10" s="390"/>
      <c r="O10" s="390"/>
      <c r="P10" s="390"/>
      <c r="Q10" s="390"/>
      <c r="R10" s="403"/>
      <c r="S10" s="408"/>
      <c r="T10" s="408"/>
      <c r="U10" s="403"/>
      <c r="V10" s="403"/>
      <c r="W10" s="411"/>
    </row>
    <row r="11" spans="1:23" ht="35.450000000000003" customHeight="1" x14ac:dyDescent="0.25">
      <c r="A11" s="384">
        <v>2</v>
      </c>
      <c r="B11" s="391" t="s">
        <v>138</v>
      </c>
      <c r="C11" s="385" t="s">
        <v>150</v>
      </c>
      <c r="D11" s="83" t="s">
        <v>114</v>
      </c>
      <c r="E11" s="464">
        <f>+[2]INVERSIÓN!H15</f>
        <v>0.5</v>
      </c>
      <c r="F11" s="464">
        <f>+[2]INVERSIÓN!I15</f>
        <v>0.09</v>
      </c>
      <c r="G11" s="464">
        <v>0.09</v>
      </c>
      <c r="H11" s="483">
        <f>+[2]INVERSIÓN!AH15</f>
        <v>1.67E-2</v>
      </c>
      <c r="I11" s="483">
        <v>0.09</v>
      </c>
      <c r="J11" s="227"/>
      <c r="K11" s="394"/>
      <c r="L11" s="394"/>
      <c r="M11" s="343"/>
      <c r="N11" s="394" t="s">
        <v>109</v>
      </c>
      <c r="O11" s="394" t="s">
        <v>109</v>
      </c>
      <c r="P11" s="394" t="s">
        <v>109</v>
      </c>
      <c r="Q11" s="394" t="s">
        <v>109</v>
      </c>
      <c r="R11" s="401" t="s">
        <v>115</v>
      </c>
      <c r="S11" s="406">
        <v>3861626</v>
      </c>
      <c r="T11" s="406">
        <v>4118375</v>
      </c>
      <c r="U11" s="404" t="s">
        <v>116</v>
      </c>
      <c r="V11" s="404" t="s">
        <v>117</v>
      </c>
      <c r="W11" s="409">
        <v>7980001</v>
      </c>
    </row>
    <row r="12" spans="1:23" ht="35.450000000000003" customHeight="1" x14ac:dyDescent="0.25">
      <c r="A12" s="384"/>
      <c r="B12" s="392"/>
      <c r="C12" s="386"/>
      <c r="D12" s="86" t="s">
        <v>118</v>
      </c>
      <c r="E12" s="84">
        <f>+[2]INVERSIÓN!H16</f>
        <v>5348481573</v>
      </c>
      <c r="F12" s="84">
        <f>+[2]INVERSIÓN!I16</f>
        <v>1499125475</v>
      </c>
      <c r="G12" s="84">
        <v>1444010457</v>
      </c>
      <c r="H12" s="84">
        <f>+[2]INVERSIÓN!AH16</f>
        <v>110444995</v>
      </c>
      <c r="I12" s="84">
        <v>1435292010</v>
      </c>
      <c r="J12" s="87"/>
      <c r="K12" s="389"/>
      <c r="L12" s="389"/>
      <c r="M12" s="349"/>
      <c r="N12" s="389"/>
      <c r="O12" s="389"/>
      <c r="P12" s="389"/>
      <c r="Q12" s="389"/>
      <c r="R12" s="402"/>
      <c r="S12" s="407"/>
      <c r="T12" s="407"/>
      <c r="U12" s="402"/>
      <c r="V12" s="402"/>
      <c r="W12" s="410"/>
    </row>
    <row r="13" spans="1:23" ht="35.450000000000003" customHeight="1" x14ac:dyDescent="0.25">
      <c r="A13" s="384"/>
      <c r="B13" s="392"/>
      <c r="C13" s="386"/>
      <c r="D13" s="86" t="s">
        <v>36</v>
      </c>
      <c r="E13" s="471">
        <f>+[2]INVERSIÓN!H17</f>
        <v>0</v>
      </c>
      <c r="F13" s="84">
        <f>+[2]INVERSIÓN!I17</f>
        <v>0</v>
      </c>
      <c r="G13" s="84">
        <v>0</v>
      </c>
      <c r="H13" s="84">
        <f>+[2]INVERSIÓN!AH17</f>
        <v>0</v>
      </c>
      <c r="I13" s="84">
        <v>0</v>
      </c>
      <c r="J13" s="88"/>
      <c r="K13" s="389"/>
      <c r="L13" s="389"/>
      <c r="M13" s="349"/>
      <c r="N13" s="389"/>
      <c r="O13" s="389"/>
      <c r="P13" s="389"/>
      <c r="Q13" s="389"/>
      <c r="R13" s="402"/>
      <c r="S13" s="407"/>
      <c r="T13" s="407"/>
      <c r="U13" s="402"/>
      <c r="V13" s="402"/>
      <c r="W13" s="410"/>
    </row>
    <row r="14" spans="1:23" ht="35.450000000000003" customHeight="1" thickBot="1" x14ac:dyDescent="0.3">
      <c r="A14" s="384"/>
      <c r="B14" s="482"/>
      <c r="C14" s="386"/>
      <c r="D14" s="481" t="s">
        <v>37</v>
      </c>
      <c r="E14" s="480">
        <f>+[2]INVERSIÓN!H18</f>
        <v>0</v>
      </c>
      <c r="F14" s="479">
        <f>+[2]INVERSIÓN!I18</f>
        <v>0</v>
      </c>
      <c r="G14" s="479">
        <v>0</v>
      </c>
      <c r="H14" s="479">
        <f>+[2]INVERSIÓN!AH18</f>
        <v>0</v>
      </c>
      <c r="I14" s="479">
        <v>0</v>
      </c>
      <c r="J14" s="478"/>
      <c r="K14" s="477"/>
      <c r="L14" s="477"/>
      <c r="M14" s="349"/>
      <c r="N14" s="477"/>
      <c r="O14" s="477"/>
      <c r="P14" s="477"/>
      <c r="Q14" s="477"/>
      <c r="R14" s="370"/>
      <c r="S14" s="407"/>
      <c r="T14" s="407"/>
      <c r="U14" s="370"/>
      <c r="V14" s="370"/>
      <c r="W14" s="476"/>
    </row>
    <row r="15" spans="1:23" ht="35.450000000000003" customHeight="1" x14ac:dyDescent="0.25">
      <c r="A15" s="398">
        <v>3</v>
      </c>
      <c r="B15" s="395" t="s">
        <v>148</v>
      </c>
      <c r="C15" s="385" t="s">
        <v>150</v>
      </c>
      <c r="D15" s="83" t="s">
        <v>114</v>
      </c>
      <c r="E15" s="475">
        <f>+[2]INVERSIÓN!H21</f>
        <v>1.0000000000000002</v>
      </c>
      <c r="F15" s="475">
        <f>+[2]INVERSIÓN!I21</f>
        <v>0</v>
      </c>
      <c r="G15" s="475">
        <v>0</v>
      </c>
      <c r="H15" s="475">
        <f>+[2]INVERSIÓN!M21</f>
        <v>0</v>
      </c>
      <c r="I15" s="475">
        <v>0</v>
      </c>
      <c r="J15" s="474"/>
      <c r="K15" s="473"/>
      <c r="L15" s="473"/>
      <c r="M15" s="223"/>
      <c r="N15" s="473"/>
      <c r="O15" s="473"/>
      <c r="P15" s="473"/>
      <c r="Q15" s="473"/>
      <c r="R15" s="223"/>
      <c r="S15" s="229"/>
      <c r="T15" s="229"/>
      <c r="U15" s="223"/>
      <c r="V15" s="223"/>
      <c r="W15" s="472"/>
    </row>
    <row r="16" spans="1:23" ht="35.450000000000003" customHeight="1" x14ac:dyDescent="0.25">
      <c r="A16" s="399"/>
      <c r="B16" s="396"/>
      <c r="C16" s="386"/>
      <c r="D16" s="86" t="s">
        <v>118</v>
      </c>
      <c r="E16" s="84">
        <f>+[2]INVERSIÓN!H22</f>
        <v>758275884</v>
      </c>
      <c r="F16" s="84">
        <f>+[2]INVERSIÓN!I22</f>
        <v>0</v>
      </c>
      <c r="G16" s="84">
        <v>0</v>
      </c>
      <c r="H16" s="84">
        <f>+[2]INVERSIÓN!M22</f>
        <v>0</v>
      </c>
      <c r="I16" s="84">
        <v>0</v>
      </c>
      <c r="J16" s="174"/>
      <c r="K16" s="175"/>
      <c r="L16" s="175"/>
      <c r="M16" s="221"/>
      <c r="N16" s="175"/>
      <c r="O16" s="175"/>
      <c r="P16" s="175"/>
      <c r="Q16" s="175"/>
      <c r="R16" s="221"/>
      <c r="S16" s="230"/>
      <c r="T16" s="230"/>
      <c r="U16" s="221"/>
      <c r="V16" s="221"/>
      <c r="W16" s="176"/>
    </row>
    <row r="17" spans="1:23" ht="35.450000000000003" customHeight="1" x14ac:dyDescent="0.25">
      <c r="A17" s="399"/>
      <c r="B17" s="396"/>
      <c r="C17" s="386"/>
      <c r="D17" s="86" t="s">
        <v>36</v>
      </c>
      <c r="E17" s="471">
        <f>+[2]INVERSIÓN!H21</f>
        <v>1.0000000000000002</v>
      </c>
      <c r="F17" s="84">
        <f>+[2]INVERSIÓN!I21</f>
        <v>0</v>
      </c>
      <c r="G17" s="84">
        <v>0</v>
      </c>
      <c r="H17" s="84">
        <f>+[2]INVERSIÓN!M21</f>
        <v>0</v>
      </c>
      <c r="I17" s="84">
        <v>0</v>
      </c>
      <c r="J17" s="174"/>
      <c r="K17" s="175"/>
      <c r="L17" s="175"/>
      <c r="M17" s="221"/>
      <c r="N17" s="175"/>
      <c r="O17" s="175"/>
      <c r="P17" s="175"/>
      <c r="Q17" s="175"/>
      <c r="R17" s="221"/>
      <c r="S17" s="230"/>
      <c r="T17" s="230"/>
      <c r="U17" s="221"/>
      <c r="V17" s="221"/>
      <c r="W17" s="176"/>
    </row>
    <row r="18" spans="1:23" ht="35.450000000000003" customHeight="1" thickBot="1" x14ac:dyDescent="0.3">
      <c r="A18" s="400"/>
      <c r="B18" s="397"/>
      <c r="C18" s="387"/>
      <c r="D18" s="89" t="s">
        <v>37</v>
      </c>
      <c r="E18" s="470">
        <f>+[2]INVERSIÓN!H22</f>
        <v>758275884</v>
      </c>
      <c r="F18" s="469">
        <f>+[2]INVERSIÓN!I22</f>
        <v>0</v>
      </c>
      <c r="G18" s="469">
        <v>0</v>
      </c>
      <c r="H18" s="469">
        <f>+[2]INVERSIÓN!M22</f>
        <v>0</v>
      </c>
      <c r="I18" s="469">
        <v>0</v>
      </c>
      <c r="J18" s="468"/>
      <c r="K18" s="467"/>
      <c r="L18" s="467"/>
      <c r="M18" s="222"/>
      <c r="N18" s="467"/>
      <c r="O18" s="467"/>
      <c r="P18" s="467"/>
      <c r="Q18" s="467"/>
      <c r="R18" s="222"/>
      <c r="S18" s="231"/>
      <c r="T18" s="231"/>
      <c r="U18" s="222"/>
      <c r="V18" s="222"/>
      <c r="W18" s="466"/>
    </row>
    <row r="19" spans="1:23" ht="35.450000000000003" customHeight="1" x14ac:dyDescent="0.25">
      <c r="A19" s="384">
        <v>4</v>
      </c>
      <c r="B19" s="465" t="s">
        <v>126</v>
      </c>
      <c r="C19" s="386" t="s">
        <v>150</v>
      </c>
      <c r="D19" s="85" t="s">
        <v>114</v>
      </c>
      <c r="E19" s="464">
        <f>+[2]INVERSIÓN!H27</f>
        <v>0.3</v>
      </c>
      <c r="F19" s="463">
        <f>+[2]INVERSIÓN!I27</f>
        <v>0.02</v>
      </c>
      <c r="G19" s="462">
        <v>0.02</v>
      </c>
      <c r="H19" s="461">
        <f>+[2]INVERSIÓN!AH27</f>
        <v>2E-3</v>
      </c>
      <c r="I19" s="461">
        <v>1.4E-2</v>
      </c>
      <c r="J19" s="460"/>
      <c r="K19" s="388"/>
      <c r="L19" s="388"/>
      <c r="M19" s="349"/>
      <c r="N19" s="388" t="s">
        <v>109</v>
      </c>
      <c r="O19" s="388" t="s">
        <v>109</v>
      </c>
      <c r="P19" s="388" t="s">
        <v>109</v>
      </c>
      <c r="Q19" s="388" t="s">
        <v>109</v>
      </c>
      <c r="R19" s="404" t="s">
        <v>115</v>
      </c>
      <c r="S19" s="407">
        <v>3861626</v>
      </c>
      <c r="T19" s="407">
        <v>4118375</v>
      </c>
      <c r="U19" s="404" t="s">
        <v>116</v>
      </c>
      <c r="V19" s="404" t="s">
        <v>117</v>
      </c>
      <c r="W19" s="409">
        <v>7980001</v>
      </c>
    </row>
    <row r="20" spans="1:23" ht="35.450000000000003" customHeight="1" x14ac:dyDescent="0.25">
      <c r="A20" s="384"/>
      <c r="B20" s="392"/>
      <c r="C20" s="386"/>
      <c r="D20" s="86" t="s">
        <v>118</v>
      </c>
      <c r="E20" s="84">
        <f>+[2]INVERSIÓN!H28</f>
        <v>7954676097</v>
      </c>
      <c r="F20" s="91">
        <f>+[2]INVERSIÓN!I28</f>
        <v>650000000</v>
      </c>
      <c r="G20" s="458">
        <v>1435292010</v>
      </c>
      <c r="H20" s="459">
        <f>+[2]INVERSIÓN!AH28</f>
        <v>70836293</v>
      </c>
      <c r="I20" s="459">
        <v>531056664</v>
      </c>
      <c r="J20" s="87"/>
      <c r="K20" s="389"/>
      <c r="L20" s="389"/>
      <c r="M20" s="349"/>
      <c r="N20" s="389"/>
      <c r="O20" s="389"/>
      <c r="P20" s="389"/>
      <c r="Q20" s="389"/>
      <c r="R20" s="402"/>
      <c r="S20" s="407"/>
      <c r="T20" s="407"/>
      <c r="U20" s="402"/>
      <c r="V20" s="402"/>
      <c r="W20" s="410"/>
    </row>
    <row r="21" spans="1:23" ht="35.450000000000003" customHeight="1" x14ac:dyDescent="0.25">
      <c r="A21" s="384"/>
      <c r="B21" s="392"/>
      <c r="C21" s="386"/>
      <c r="D21" s="86" t="s">
        <v>36</v>
      </c>
      <c r="E21" s="84">
        <f>+[2]INVERSIÓN!H29</f>
        <v>0</v>
      </c>
      <c r="F21" s="91">
        <f>+[2]INVERSIÓN!I29</f>
        <v>0</v>
      </c>
      <c r="G21" s="458">
        <v>0</v>
      </c>
      <c r="H21" s="458">
        <f>+[2]INVERSIÓN!M29</f>
        <v>0</v>
      </c>
      <c r="I21" s="458">
        <v>0</v>
      </c>
      <c r="J21" s="88"/>
      <c r="K21" s="389"/>
      <c r="L21" s="389"/>
      <c r="M21" s="349"/>
      <c r="N21" s="389"/>
      <c r="O21" s="389"/>
      <c r="P21" s="389"/>
      <c r="Q21" s="389"/>
      <c r="R21" s="402"/>
      <c r="S21" s="407"/>
      <c r="T21" s="407"/>
      <c r="U21" s="402"/>
      <c r="V21" s="402"/>
      <c r="W21" s="410"/>
    </row>
    <row r="22" spans="1:23" ht="35.450000000000003" customHeight="1" thickBot="1" x14ac:dyDescent="0.3">
      <c r="A22" s="384"/>
      <c r="B22" s="393"/>
      <c r="C22" s="387"/>
      <c r="D22" s="89" t="s">
        <v>37</v>
      </c>
      <c r="E22" s="128">
        <f>+[2]INVERSIÓN!H30</f>
        <v>0</v>
      </c>
      <c r="F22" s="91">
        <f>+[2]INVERSIÓN!I30</f>
        <v>0</v>
      </c>
      <c r="G22" s="458">
        <v>0</v>
      </c>
      <c r="H22" s="458">
        <f>+[2]INVERSIÓN!M30</f>
        <v>0</v>
      </c>
      <c r="I22" s="458">
        <v>0</v>
      </c>
      <c r="J22" s="90"/>
      <c r="K22" s="390"/>
      <c r="L22" s="390"/>
      <c r="M22" s="344"/>
      <c r="N22" s="390"/>
      <c r="O22" s="390"/>
      <c r="P22" s="390"/>
      <c r="Q22" s="390"/>
      <c r="R22" s="403"/>
      <c r="S22" s="408"/>
      <c r="T22" s="408"/>
      <c r="U22" s="403"/>
      <c r="V22" s="403"/>
      <c r="W22" s="411"/>
    </row>
    <row r="23" spans="1:23" ht="35.450000000000003" customHeight="1" x14ac:dyDescent="0.25">
      <c r="A23" s="457" t="s">
        <v>38</v>
      </c>
      <c r="B23" s="456"/>
      <c r="C23" s="455"/>
      <c r="D23" s="454" t="s">
        <v>39</v>
      </c>
      <c r="E23" s="453">
        <f>+E8+E12+E20+E16</f>
        <v>20155090675</v>
      </c>
      <c r="F23" s="453">
        <f>+F8+F12+F20</f>
        <v>3364125475</v>
      </c>
      <c r="G23" s="453">
        <v>3558908675</v>
      </c>
      <c r="H23" s="453">
        <f>+H8+H12+H20</f>
        <v>473251579</v>
      </c>
      <c r="I23" s="453">
        <v>2938262654</v>
      </c>
      <c r="J23" s="92" t="e">
        <f>+#REF!+#REF!+#REF!+#REF!+#REF!+#REF!+#REF!+#REF!+J20+J12+J8+#REF!+#REF!</f>
        <v>#REF!</v>
      </c>
      <c r="K23" s="93"/>
      <c r="L23" s="93"/>
      <c r="M23" s="94"/>
      <c r="N23" s="452"/>
      <c r="O23" s="451"/>
      <c r="P23" s="451"/>
      <c r="Q23" s="451"/>
      <c r="R23" s="451"/>
      <c r="S23" s="451"/>
      <c r="T23" s="451"/>
      <c r="U23" s="451"/>
      <c r="V23" s="451"/>
      <c r="W23" s="450"/>
    </row>
    <row r="24" spans="1:23" ht="35.450000000000003" customHeight="1" thickBot="1" x14ac:dyDescent="0.3">
      <c r="A24" s="449"/>
      <c r="B24" s="448"/>
      <c r="C24" s="447"/>
      <c r="D24" s="446" t="s">
        <v>40</v>
      </c>
      <c r="E24" s="445">
        <f>+E22+E14+E10</f>
        <v>0</v>
      </c>
      <c r="F24" s="445">
        <f>+F22+F14+F10</f>
        <v>0</v>
      </c>
      <c r="G24" s="445">
        <v>0</v>
      </c>
      <c r="H24" s="445">
        <f>+H22+H14+H10</f>
        <v>0</v>
      </c>
      <c r="I24" s="445">
        <v>0</v>
      </c>
      <c r="J24" s="95" t="e">
        <f>+#REF!+#REF!+#REF!+#REF!+#REF!+#REF!+#REF!+#REF!+J22+J14+J10+#REF!+#REF!</f>
        <v>#REF!</v>
      </c>
      <c r="K24" s="96"/>
      <c r="L24" s="96"/>
      <c r="M24" s="97"/>
      <c r="N24" s="444"/>
      <c r="O24" s="443"/>
      <c r="P24" s="443"/>
      <c r="Q24" s="443"/>
      <c r="R24" s="443"/>
      <c r="S24" s="443"/>
      <c r="T24" s="443"/>
      <c r="U24" s="443"/>
      <c r="V24" s="443"/>
      <c r="W24" s="442"/>
    </row>
    <row r="25" spans="1:23" ht="18" x14ac:dyDescent="0.25">
      <c r="D25" s="98"/>
      <c r="E25" s="98"/>
      <c r="F25" s="98"/>
      <c r="G25" s="98"/>
      <c r="H25" s="99"/>
      <c r="I25" s="99"/>
      <c r="J25" s="99"/>
      <c r="K25" s="99"/>
      <c r="L25" s="99"/>
      <c r="M25" s="99"/>
      <c r="N25" s="99"/>
      <c r="O25" s="99"/>
      <c r="P25" s="99"/>
      <c r="R25" s="100"/>
      <c r="S25" s="100"/>
      <c r="T25" s="100"/>
    </row>
    <row r="26" spans="1:23" ht="18" x14ac:dyDescent="0.25">
      <c r="D26" s="98"/>
      <c r="E26" s="98"/>
      <c r="F26" s="98"/>
      <c r="G26" s="98"/>
      <c r="H26" s="99"/>
      <c r="I26" s="102"/>
      <c r="J26" s="99"/>
      <c r="K26" s="99"/>
      <c r="L26" s="99"/>
      <c r="M26" s="99"/>
      <c r="N26" s="99"/>
      <c r="O26" s="99"/>
      <c r="P26" s="99"/>
      <c r="Q26" s="103"/>
      <c r="R26" s="103"/>
      <c r="S26" s="103"/>
      <c r="T26" s="103"/>
      <c r="U26" s="405" t="s">
        <v>41</v>
      </c>
      <c r="V26" s="405"/>
      <c r="W26" s="405"/>
    </row>
    <row r="27" spans="1:23" ht="18" x14ac:dyDescent="0.25">
      <c r="D27" s="98"/>
      <c r="E27" s="98"/>
      <c r="F27" s="98"/>
      <c r="G27" s="98"/>
      <c r="H27" s="102"/>
      <c r="I27" s="102"/>
      <c r="J27" s="99"/>
      <c r="K27" s="99"/>
      <c r="L27" s="99"/>
      <c r="M27" s="99"/>
      <c r="N27" s="99"/>
      <c r="O27" s="99"/>
      <c r="P27" s="99"/>
      <c r="Q27" s="103"/>
      <c r="R27" s="103"/>
      <c r="S27" s="103"/>
      <c r="T27" s="103"/>
      <c r="U27" s="99"/>
      <c r="V27" s="99"/>
    </row>
    <row r="28" spans="1:23" ht="18" x14ac:dyDescent="0.25">
      <c r="D28" s="98"/>
      <c r="E28" s="98"/>
      <c r="F28" s="98"/>
      <c r="G28" s="98"/>
      <c r="H28" s="101"/>
      <c r="Q28" s="228"/>
      <c r="R28" s="228"/>
      <c r="S28" s="228"/>
      <c r="T28" s="228"/>
    </row>
    <row r="29" spans="1:23" ht="18" x14ac:dyDescent="0.25">
      <c r="D29" s="98"/>
      <c r="E29" s="98"/>
      <c r="F29" s="98"/>
      <c r="G29" s="98"/>
      <c r="Q29" s="228"/>
      <c r="R29" s="228"/>
      <c r="S29" s="228"/>
      <c r="T29" s="228"/>
    </row>
    <row r="30" spans="1:23" ht="18" x14ac:dyDescent="0.25">
      <c r="D30" s="98"/>
      <c r="E30" s="98"/>
      <c r="F30" s="98"/>
      <c r="G30" s="98"/>
      <c r="Q30" s="228"/>
      <c r="R30" s="228"/>
      <c r="S30" s="228"/>
      <c r="T30" s="228"/>
    </row>
    <row r="32" spans="1:23" x14ac:dyDescent="0.25">
      <c r="H32" s="104"/>
      <c r="I32" s="104"/>
      <c r="J32" s="104"/>
      <c r="K32" s="104"/>
    </row>
    <row r="48" ht="15.75" thickBot="1" x14ac:dyDescent="0.3"/>
    <row r="49" spans="5:6" x14ac:dyDescent="0.25">
      <c r="E49" s="105"/>
      <c r="F49" s="106"/>
    </row>
  </sheetData>
  <mergeCells count="68">
    <mergeCell ref="U26:W26"/>
    <mergeCell ref="T19:T22"/>
    <mergeCell ref="U19:U22"/>
    <mergeCell ref="V19:V22"/>
    <mergeCell ref="W19:W22"/>
    <mergeCell ref="S19:S22"/>
    <mergeCell ref="A19:A22"/>
    <mergeCell ref="B19:B22"/>
    <mergeCell ref="C19:C22"/>
    <mergeCell ref="K19:K22"/>
    <mergeCell ref="L19:L22"/>
    <mergeCell ref="M19:M22"/>
    <mergeCell ref="Q11:Q14"/>
    <mergeCell ref="R11:R14"/>
    <mergeCell ref="S11:S14"/>
    <mergeCell ref="A23:C24"/>
    <mergeCell ref="N23:W24"/>
    <mergeCell ref="N19:N22"/>
    <mergeCell ref="O19:O22"/>
    <mergeCell ref="P19:P22"/>
    <mergeCell ref="Q19:Q22"/>
    <mergeCell ref="R19:R22"/>
    <mergeCell ref="T11:T14"/>
    <mergeCell ref="U11:U14"/>
    <mergeCell ref="V11:V14"/>
    <mergeCell ref="W11:W14"/>
    <mergeCell ref="A15:A18"/>
    <mergeCell ref="B15:B18"/>
    <mergeCell ref="C15:C18"/>
    <mergeCell ref="N11:N14"/>
    <mergeCell ref="O11:O14"/>
    <mergeCell ref="P11:P14"/>
    <mergeCell ref="V7:V10"/>
    <mergeCell ref="W7:W10"/>
    <mergeCell ref="A11:A14"/>
    <mergeCell ref="B11:B14"/>
    <mergeCell ref="C11:C14"/>
    <mergeCell ref="K11:K14"/>
    <mergeCell ref="L11:L14"/>
    <mergeCell ref="M11:M14"/>
    <mergeCell ref="N7:N10"/>
    <mergeCell ref="O7:O10"/>
    <mergeCell ref="B5:B6"/>
    <mergeCell ref="C5:C6"/>
    <mergeCell ref="D5:D6"/>
    <mergeCell ref="E5:E6"/>
    <mergeCell ref="T7:T10"/>
    <mergeCell ref="U7:U10"/>
    <mergeCell ref="P7:P10"/>
    <mergeCell ref="Q7:Q10"/>
    <mergeCell ref="R7:R10"/>
    <mergeCell ref="S7:S10"/>
    <mergeCell ref="A7:A10"/>
    <mergeCell ref="B7:B10"/>
    <mergeCell ref="C7:C10"/>
    <mergeCell ref="K7:K10"/>
    <mergeCell ref="L7:L10"/>
    <mergeCell ref="M7:M10"/>
    <mergeCell ref="A1:E4"/>
    <mergeCell ref="F1:W1"/>
    <mergeCell ref="F2:W2"/>
    <mergeCell ref="G3:W3"/>
    <mergeCell ref="G4:W4"/>
    <mergeCell ref="F5:G5"/>
    <mergeCell ref="H5:M5"/>
    <mergeCell ref="O5:R5"/>
    <mergeCell ref="S5:W5"/>
    <mergeCell ref="A5:A6"/>
  </mergeCells>
  <pageMargins left="1.44" right="0.22" top="0.74803149606299213" bottom="0.74803149606299213" header="0.31496062992125984" footer="0.31496062992125984"/>
  <pageSetup paperSize="5"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TERRITORIALIZACION</vt:lpstr>
      <vt:lpstr>ACTIVIDADES!Área_de_impresión</vt:lpstr>
      <vt:lpstr>GESTIÓN!Área_de_impresión</vt:lpstr>
      <vt:lpstr>INVERSIÓN!Área_de_impresión</vt:lpstr>
      <vt:lpstr>TERRITORIALIZACION!Área_de_impresión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2013-08-23T14:10:42Z</cp:lastPrinted>
  <dcterms:created xsi:type="dcterms:W3CDTF">2010-03-25T16:40:43Z</dcterms:created>
  <dcterms:modified xsi:type="dcterms:W3CDTF">2017-01-31T17:52:57Z</dcterms:modified>
</cp:coreProperties>
</file>