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yulied.penaranda\Desktop\2019\Abril 2019\Plan de acción marzo 2019\Para Públicar\Plan de acción a marzo 2019\"/>
    </mc:Choice>
  </mc:AlternateContent>
  <xr:revisionPtr revIDLastSave="0" documentId="13_ncr:1_{1CC2E2A3-E59C-4713-83F3-CF7386DE8DD9}" xr6:coauthVersionLast="36" xr6:coauthVersionMax="36" xr10:uidLastSave="{00000000-0000-0000-0000-000000000000}"/>
  <bookViews>
    <workbookView xWindow="0" yWindow="0" windowWidth="15345" windowHeight="4170" tabRatio="494" activeTab="2"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TERRITORIALIZACIÓN!$A$7:$Y$34</definedName>
    <definedName name="_xlnm.Print_Area" localSheetId="2">ACTIVIDADES!$A$1:$V$35</definedName>
    <definedName name="_xlnm.Print_Area" localSheetId="0">GESTIÓN!$A$1:$AW$19</definedName>
    <definedName name="_xlnm.Print_Area" localSheetId="1">INVERSIÓN!$A$1:$AU$53</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9" l="1"/>
  <c r="E30" i="9"/>
  <c r="E29" i="9"/>
  <c r="E28" i="9"/>
  <c r="E27" i="9"/>
  <c r="E26" i="9"/>
  <c r="E25" i="9"/>
  <c r="E24" i="9"/>
  <c r="E23" i="9"/>
  <c r="E22" i="9"/>
  <c r="E21" i="9"/>
  <c r="E20" i="9"/>
  <c r="E19" i="9"/>
  <c r="E18" i="9"/>
  <c r="E17" i="9"/>
  <c r="E16" i="9"/>
  <c r="E15" i="9"/>
  <c r="E14" i="9"/>
  <c r="E13" i="9"/>
  <c r="E12" i="9"/>
  <c r="E11" i="9"/>
  <c r="E10" i="9"/>
  <c r="E9" i="9"/>
  <c r="E8" i="9"/>
  <c r="AP46" i="6"/>
  <c r="AP45" i="6"/>
  <c r="AP41" i="6"/>
  <c r="AP40" i="6"/>
  <c r="AP39" i="6"/>
  <c r="AP38" i="6"/>
  <c r="AP34" i="6"/>
  <c r="H33" i="6"/>
  <c r="H29" i="6"/>
  <c r="H31" i="6"/>
  <c r="AP33" i="6"/>
  <c r="AO33" i="6"/>
  <c r="AP32" i="6"/>
  <c r="AO32" i="6"/>
  <c r="AO31" i="6"/>
  <c r="AP29" i="6"/>
  <c r="AO29" i="6"/>
  <c r="AP28" i="6"/>
  <c r="AO28" i="6"/>
  <c r="H27" i="6"/>
  <c r="H25" i="6"/>
  <c r="H23" i="6"/>
  <c r="AP27" i="6"/>
  <c r="AO27" i="6"/>
  <c r="AP26" i="6"/>
  <c r="AO26" i="6"/>
  <c r="AO25" i="6"/>
  <c r="AP23" i="6"/>
  <c r="AO23" i="6"/>
  <c r="AP22" i="6"/>
  <c r="AO22" i="6"/>
  <c r="AO21" i="6"/>
  <c r="AO20" i="6"/>
  <c r="AO19" i="6"/>
  <c r="AO16" i="6"/>
  <c r="AP21" i="6"/>
  <c r="AP20" i="6"/>
  <c r="AP17" i="6"/>
  <c r="AO17" i="6"/>
  <c r="AP16" i="6"/>
  <c r="AP15" i="6"/>
  <c r="H15" i="6"/>
  <c r="H13" i="6"/>
  <c r="H11" i="6"/>
  <c r="AO11" i="6"/>
  <c r="H10" i="6"/>
  <c r="AP10" i="6"/>
  <c r="AP11" i="6"/>
  <c r="AP14" i="6"/>
  <c r="AR14" i="5"/>
  <c r="H46" i="6"/>
  <c r="J8" i="9"/>
  <c r="AO34" i="6"/>
  <c r="AO40" i="6"/>
  <c r="AO48" i="6"/>
  <c r="AO47" i="6"/>
  <c r="AO46" i="6"/>
  <c r="AK47" i="6"/>
  <c r="AK46" i="6"/>
  <c r="G32" i="9"/>
  <c r="G34" i="9"/>
  <c r="H32" i="9"/>
  <c r="H34" i="9"/>
  <c r="I32" i="9"/>
  <c r="G33" i="9"/>
  <c r="H33" i="9"/>
  <c r="I33" i="9"/>
  <c r="I34" i="9"/>
  <c r="J31" i="9"/>
  <c r="J30" i="9"/>
  <c r="J29" i="9"/>
  <c r="J28" i="9"/>
  <c r="J27" i="9"/>
  <c r="J26" i="9"/>
  <c r="J25" i="9"/>
  <c r="J24" i="9"/>
  <c r="J23" i="9"/>
  <c r="J22" i="9"/>
  <c r="J21" i="9"/>
  <c r="J20" i="9"/>
  <c r="J19" i="9"/>
  <c r="J18" i="9"/>
  <c r="J17" i="9"/>
  <c r="J16" i="9"/>
  <c r="J15" i="9"/>
  <c r="J14" i="9"/>
  <c r="J13" i="9"/>
  <c r="J12" i="9"/>
  <c r="J11" i="9"/>
  <c r="J10" i="9"/>
  <c r="J9" i="9"/>
  <c r="F31" i="9"/>
  <c r="F30" i="9"/>
  <c r="F29" i="9"/>
  <c r="F28" i="9"/>
  <c r="F27" i="9"/>
  <c r="F26" i="9"/>
  <c r="F25" i="9"/>
  <c r="F24" i="9"/>
  <c r="F23" i="9"/>
  <c r="F22" i="9"/>
  <c r="F21" i="9"/>
  <c r="F20" i="9"/>
  <c r="F19" i="9"/>
  <c r="F18" i="9"/>
  <c r="F17" i="9"/>
  <c r="F16" i="9"/>
  <c r="F15" i="9"/>
  <c r="F14" i="9"/>
  <c r="F13" i="9"/>
  <c r="F12" i="9"/>
  <c r="F11" i="9"/>
  <c r="F10" i="9"/>
  <c r="F9" i="9"/>
  <c r="F8" i="9"/>
  <c r="J33" i="9"/>
  <c r="J32" i="9"/>
  <c r="F33" i="9"/>
  <c r="F32" i="9"/>
  <c r="E32" i="9"/>
  <c r="E33" i="9"/>
  <c r="E16" i="6"/>
  <c r="E22" i="6"/>
  <c r="E28" i="6"/>
  <c r="E34" i="6"/>
  <c r="E40" i="6"/>
  <c r="E10" i="6"/>
  <c r="U28" i="7"/>
  <c r="T18" i="7"/>
  <c r="T12" i="7"/>
  <c r="T10" i="7"/>
  <c r="S10" i="7"/>
  <c r="S11" i="7"/>
  <c r="S12" i="7"/>
  <c r="S13" i="7"/>
  <c r="S14" i="7"/>
  <c r="S15" i="7"/>
  <c r="S16" i="7"/>
  <c r="S17" i="7"/>
  <c r="S18" i="7"/>
  <c r="S19" i="7"/>
  <c r="S20" i="7"/>
  <c r="S21" i="7"/>
  <c r="S22" i="7"/>
  <c r="S23" i="7"/>
  <c r="S24" i="7"/>
  <c r="S25" i="7"/>
  <c r="S26" i="7"/>
  <c r="S27" i="7"/>
  <c r="S28" i="7"/>
  <c r="S29" i="7"/>
  <c r="Z45" i="6"/>
  <c r="Z44" i="6"/>
  <c r="Z39" i="6"/>
  <c r="Z38" i="6"/>
  <c r="Z33" i="6"/>
  <c r="Z32" i="6"/>
  <c r="Z27" i="6"/>
  <c r="Z26" i="6"/>
  <c r="Z21" i="6"/>
  <c r="Z20" i="6"/>
  <c r="Z15" i="6"/>
  <c r="Z14" i="6"/>
  <c r="H47" i="6"/>
  <c r="H48" i="6"/>
  <c r="AC48" i="6"/>
  <c r="AB48" i="6"/>
  <c r="Y48" i="6"/>
  <c r="X48" i="6"/>
  <c r="U48" i="6"/>
  <c r="T48" i="6"/>
  <c r="Q48" i="6"/>
  <c r="P48" i="6"/>
  <c r="M48" i="6"/>
  <c r="L48" i="6"/>
  <c r="I48" i="6"/>
  <c r="AE47" i="6"/>
  <c r="AD47" i="6"/>
  <c r="AC47" i="6"/>
  <c r="AB47" i="6"/>
  <c r="AA47" i="6"/>
  <c r="Z47" i="6"/>
  <c r="Y47" i="6"/>
  <c r="X47" i="6"/>
  <c r="W47" i="6"/>
  <c r="V47" i="6"/>
  <c r="U47" i="6"/>
  <c r="T47" i="6"/>
  <c r="S47" i="6"/>
  <c r="R47" i="6"/>
  <c r="Q47" i="6"/>
  <c r="P47" i="6"/>
  <c r="O47" i="6"/>
  <c r="N47" i="6"/>
  <c r="M47" i="6"/>
  <c r="L47" i="6"/>
  <c r="K47" i="6"/>
  <c r="J47" i="6"/>
  <c r="I47" i="6"/>
  <c r="AE46" i="6"/>
  <c r="AE48" i="6"/>
  <c r="AD46" i="6"/>
  <c r="AD48" i="6"/>
  <c r="AC46" i="6"/>
  <c r="AB46" i="6"/>
  <c r="AA46" i="6"/>
  <c r="AA48" i="6"/>
  <c r="Z46" i="6"/>
  <c r="Z48" i="6"/>
  <c r="Y46" i="6"/>
  <c r="X46" i="6"/>
  <c r="W46" i="6"/>
  <c r="W48" i="6"/>
  <c r="V46" i="6"/>
  <c r="V48" i="6"/>
  <c r="U46" i="6"/>
  <c r="T46" i="6"/>
  <c r="S46" i="6"/>
  <c r="S48" i="6"/>
  <c r="R46" i="6"/>
  <c r="R48" i="6"/>
  <c r="Q46" i="6"/>
  <c r="P46" i="6"/>
  <c r="O46" i="6"/>
  <c r="O48" i="6"/>
  <c r="N46" i="6"/>
  <c r="N48" i="6"/>
  <c r="M46" i="6"/>
  <c r="L46" i="6"/>
  <c r="K46" i="6"/>
  <c r="K48" i="6"/>
  <c r="J46" i="6"/>
  <c r="J48" i="6"/>
  <c r="I46" i="6"/>
  <c r="AM45" i="6"/>
  <c r="AL45" i="6"/>
  <c r="AK45" i="6"/>
  <c r="AO45" i="6"/>
  <c r="AE45" i="6"/>
  <c r="Y45" i="6"/>
  <c r="X45" i="6"/>
  <c r="W45" i="6"/>
  <c r="V45" i="6"/>
  <c r="U45" i="6"/>
  <c r="T45" i="6"/>
  <c r="S45" i="6"/>
  <c r="Q45" i="6"/>
  <c r="P45" i="6"/>
  <c r="O45" i="6"/>
  <c r="N45" i="6"/>
  <c r="M45" i="6"/>
  <c r="L45" i="6"/>
  <c r="K45" i="6"/>
  <c r="J45" i="6"/>
  <c r="I45" i="6"/>
  <c r="AO44" i="6"/>
  <c r="AM44" i="6"/>
  <c r="AL44" i="6"/>
  <c r="AK44" i="6"/>
  <c r="AE44" i="6"/>
  <c r="Y44" i="6"/>
  <c r="X44" i="6"/>
  <c r="H44" i="6"/>
  <c r="W44" i="6"/>
  <c r="V44" i="6"/>
  <c r="U44" i="6"/>
  <c r="T44" i="6"/>
  <c r="S44" i="6"/>
  <c r="R44" i="6"/>
  <c r="Q44" i="6"/>
  <c r="P44" i="6"/>
  <c r="O44" i="6"/>
  <c r="N44" i="6"/>
  <c r="M44" i="6"/>
  <c r="L44" i="6"/>
  <c r="K44" i="6"/>
  <c r="J44" i="6"/>
  <c r="I44" i="6"/>
  <c r="AO43" i="6"/>
  <c r="R43" i="6"/>
  <c r="H43" i="6"/>
  <c r="AO41" i="6"/>
  <c r="H41" i="6"/>
  <c r="H40" i="6"/>
  <c r="AM39" i="6"/>
  <c r="AL39" i="6"/>
  <c r="AK39" i="6"/>
  <c r="AO39" i="6"/>
  <c r="AE39" i="6"/>
  <c r="Y39" i="6"/>
  <c r="X39" i="6"/>
  <c r="W39" i="6"/>
  <c r="V39" i="6"/>
  <c r="U39" i="6"/>
  <c r="T39" i="6"/>
  <c r="S39" i="6"/>
  <c r="R39" i="6"/>
  <c r="Q39" i="6"/>
  <c r="P39" i="6"/>
  <c r="O39" i="6"/>
  <c r="N39" i="6"/>
  <c r="M39" i="6"/>
  <c r="L39" i="6"/>
  <c r="H39" i="6"/>
  <c r="K39" i="6"/>
  <c r="J39" i="6"/>
  <c r="I39" i="6"/>
  <c r="AM38" i="6"/>
  <c r="AL38" i="6"/>
  <c r="AK38" i="6"/>
  <c r="AO38" i="6"/>
  <c r="AE38" i="6"/>
  <c r="Y38" i="6"/>
  <c r="X38" i="6"/>
  <c r="W38" i="6"/>
  <c r="V38" i="6"/>
  <c r="U38" i="6"/>
  <c r="T38" i="6"/>
  <c r="S38" i="6"/>
  <c r="R38" i="6"/>
  <c r="Q38" i="6"/>
  <c r="P38" i="6"/>
  <c r="O38" i="6"/>
  <c r="N38" i="6"/>
  <c r="M38" i="6"/>
  <c r="L38" i="6"/>
  <c r="H38" i="6"/>
  <c r="K38" i="6"/>
  <c r="J38" i="6"/>
  <c r="I38" i="6"/>
  <c r="AO37" i="6"/>
  <c r="R37" i="6"/>
  <c r="H37" i="6"/>
  <c r="AO35" i="6"/>
  <c r="H35" i="6"/>
  <c r="AP35" i="6"/>
  <c r="H34" i="6"/>
  <c r="AN33" i="6"/>
  <c r="AM33" i="6"/>
  <c r="AL33" i="6"/>
  <c r="AK33" i="6"/>
  <c r="AE33" i="6"/>
  <c r="Y33" i="6"/>
  <c r="X33" i="6"/>
  <c r="W33" i="6"/>
  <c r="V33" i="6"/>
  <c r="U33" i="6"/>
  <c r="T33" i="6"/>
  <c r="S33" i="6"/>
  <c r="Q33" i="6"/>
  <c r="P33" i="6"/>
  <c r="O33" i="6"/>
  <c r="N33" i="6"/>
  <c r="M33" i="6"/>
  <c r="L33" i="6"/>
  <c r="K33" i="6"/>
  <c r="J33" i="6"/>
  <c r="I33" i="6"/>
  <c r="AN32" i="6"/>
  <c r="AE32" i="6"/>
  <c r="Y32" i="6"/>
  <c r="X32" i="6"/>
  <c r="W32" i="6"/>
  <c r="V32" i="6"/>
  <c r="U32" i="6"/>
  <c r="T32" i="6"/>
  <c r="S32" i="6"/>
  <c r="R32" i="6"/>
  <c r="Q32" i="6"/>
  <c r="P32" i="6"/>
  <c r="O32" i="6"/>
  <c r="N32" i="6"/>
  <c r="M32" i="6"/>
  <c r="L32" i="6"/>
  <c r="H32" i="6"/>
  <c r="K32" i="6"/>
  <c r="J32" i="6"/>
  <c r="I32" i="6"/>
  <c r="R31" i="6"/>
  <c r="R33" i="6"/>
  <c r="AL28" i="6"/>
  <c r="AM28" i="6"/>
  <c r="AM32" i="6"/>
  <c r="H28" i="6"/>
  <c r="AM27" i="6"/>
  <c r="AL27" i="6"/>
  <c r="AK27" i="6"/>
  <c r="AE27" i="6"/>
  <c r="Y27" i="6"/>
  <c r="X27" i="6"/>
  <c r="W27" i="6"/>
  <c r="V27" i="6"/>
  <c r="U27" i="6"/>
  <c r="T27" i="6"/>
  <c r="S27" i="6"/>
  <c r="R27" i="6"/>
  <c r="Q27" i="6"/>
  <c r="P27" i="6"/>
  <c r="O27" i="6"/>
  <c r="N27" i="6"/>
  <c r="M27" i="6"/>
  <c r="L27" i="6"/>
  <c r="K27" i="6"/>
  <c r="J27" i="6"/>
  <c r="I27" i="6"/>
  <c r="AM26" i="6"/>
  <c r="AL26" i="6"/>
  <c r="AK26" i="6"/>
  <c r="AE26" i="6"/>
  <c r="Y26" i="6"/>
  <c r="X26" i="6"/>
  <c r="W26" i="6"/>
  <c r="V26" i="6"/>
  <c r="U26" i="6"/>
  <c r="T26" i="6"/>
  <c r="S26" i="6"/>
  <c r="R26" i="6"/>
  <c r="Q26" i="6"/>
  <c r="P26" i="6"/>
  <c r="O26" i="6"/>
  <c r="N26" i="6"/>
  <c r="M26" i="6"/>
  <c r="L26" i="6"/>
  <c r="H26" i="6"/>
  <c r="K26" i="6"/>
  <c r="J26" i="6"/>
  <c r="I26" i="6"/>
  <c r="H22" i="6"/>
  <c r="AM21" i="6"/>
  <c r="AL21" i="6"/>
  <c r="AK21" i="6"/>
  <c r="AE21" i="6"/>
  <c r="Y21" i="6"/>
  <c r="X21" i="6"/>
  <c r="W21" i="6"/>
  <c r="V21" i="6"/>
  <c r="U21" i="6"/>
  <c r="T21" i="6"/>
  <c r="S21" i="6"/>
  <c r="Q21" i="6"/>
  <c r="P21" i="6"/>
  <c r="O21" i="6"/>
  <c r="N21" i="6"/>
  <c r="M21" i="6"/>
  <c r="L21" i="6"/>
  <c r="K21" i="6"/>
  <c r="J21" i="6"/>
  <c r="I21" i="6"/>
  <c r="AK20" i="6"/>
  <c r="AE20" i="6"/>
  <c r="Y20" i="6"/>
  <c r="X20" i="6"/>
  <c r="W20" i="6"/>
  <c r="V20" i="6"/>
  <c r="U20" i="6"/>
  <c r="T20" i="6"/>
  <c r="S20" i="6"/>
  <c r="R20" i="6"/>
  <c r="Q20" i="6"/>
  <c r="P20" i="6"/>
  <c r="O20" i="6"/>
  <c r="N20" i="6"/>
  <c r="M20" i="6"/>
  <c r="L20" i="6"/>
  <c r="H20" i="6"/>
  <c r="K20" i="6"/>
  <c r="J20" i="6"/>
  <c r="I20" i="6"/>
  <c r="R19" i="6"/>
  <c r="H19" i="6"/>
  <c r="H17" i="6"/>
  <c r="AL16" i="6"/>
  <c r="AL20" i="6"/>
  <c r="H16" i="6"/>
  <c r="AM15" i="6"/>
  <c r="AL15" i="6"/>
  <c r="AK15" i="6"/>
  <c r="AO15" i="6"/>
  <c r="AE15" i="6"/>
  <c r="Y15" i="6"/>
  <c r="X15" i="6"/>
  <c r="W15" i="6"/>
  <c r="V15" i="6"/>
  <c r="U15" i="6"/>
  <c r="T15" i="6"/>
  <c r="S15" i="6"/>
  <c r="R15" i="6"/>
  <c r="Q15" i="6"/>
  <c r="P15" i="6"/>
  <c r="O15" i="6"/>
  <c r="N15" i="6"/>
  <c r="M15" i="6"/>
  <c r="L15" i="6"/>
  <c r="K15" i="6"/>
  <c r="J15" i="6"/>
  <c r="I15" i="6"/>
  <c r="AE14" i="6"/>
  <c r="Y14" i="6"/>
  <c r="AO14" i="6"/>
  <c r="X14" i="6"/>
  <c r="W14" i="6"/>
  <c r="V14" i="6"/>
  <c r="U14" i="6"/>
  <c r="T14" i="6"/>
  <c r="S14" i="6"/>
  <c r="R14" i="6"/>
  <c r="Q14" i="6"/>
  <c r="P14" i="6"/>
  <c r="O14" i="6"/>
  <c r="N14" i="6"/>
  <c r="M14" i="6"/>
  <c r="L14" i="6"/>
  <c r="K14" i="6"/>
  <c r="J14" i="6"/>
  <c r="I14" i="6"/>
  <c r="H14" i="6"/>
  <c r="AO13" i="6"/>
  <c r="AO10" i="6"/>
  <c r="AM10" i="6"/>
  <c r="AM14" i="6"/>
  <c r="AL10" i="6"/>
  <c r="AL14" i="6"/>
  <c r="K14" i="5"/>
  <c r="AL32" i="6"/>
  <c r="J34" i="9"/>
  <c r="F34" i="9"/>
  <c r="E34" i="9"/>
  <c r="AP44" i="6"/>
  <c r="AM16" i="6"/>
  <c r="AM20" i="6"/>
  <c r="R45" i="6"/>
  <c r="R21" i="6"/>
  <c r="H45" i="6"/>
  <c r="H21" i="6"/>
  <c r="AJ47" i="6"/>
  <c r="AI47" i="6"/>
  <c r="AH47" i="6"/>
  <c r="AG47" i="6"/>
  <c r="AF47" i="6"/>
  <c r="AJ46" i="6"/>
  <c r="AI46" i="6"/>
  <c r="AH46" i="6"/>
  <c r="AH48" i="6"/>
  <c r="AG46" i="6"/>
  <c r="AF46" i="6"/>
  <c r="AQ14" i="5"/>
  <c r="AJ48" i="6"/>
  <c r="AG48" i="6"/>
  <c r="AF48" i="6"/>
  <c r="AI48" i="6"/>
  <c r="AK48" i="6"/>
  <c r="S8" i="7"/>
  <c r="S9" i="7"/>
  <c r="T30" i="7"/>
  <c r="U3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Q22" authorId="0" shapeId="0" xr:uid="{9FD508B4-E55E-4342-88BE-C5E6CF7A5D24}">
      <text>
        <r>
          <rPr>
            <b/>
            <sz val="9"/>
            <color indexed="81"/>
            <rFont val="Tahoma"/>
            <family val="2"/>
          </rPr>
          <t>YULIED.PENARANDA:</t>
        </r>
        <r>
          <rPr>
            <sz val="9"/>
            <color indexed="81"/>
            <rFont val="Tahoma"/>
            <family val="2"/>
          </rPr>
          <t xml:space="preserve">
Lo señalado de color no me alcanzó el espacio en Segplan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V8" authorId="0" shapeId="0" xr:uid="{00000000-0006-0000-0200-000001000000}">
      <text>
        <r>
          <rPr>
            <b/>
            <sz val="9"/>
            <color indexed="81"/>
            <rFont val="Tahoma"/>
            <family val="2"/>
          </rPr>
          <t xml:space="preserve">YULIED.PENARANDA
Logros más representativos alcanzados durante el trimestre reportado.
</t>
        </r>
      </text>
    </comment>
  </commentList>
</comments>
</file>

<file path=xl/sharedStrings.xml><?xml version="1.0" encoding="utf-8"?>
<sst xmlns="http://schemas.openxmlformats.org/spreadsheetml/2006/main" count="491" uniqueCount="216">
  <si>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</si>
  <si>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</si>
  <si>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</si>
  <si>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</si>
  <si>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</si>
  <si>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</si>
  <si>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</si>
  <si>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</si>
  <si>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</si>
  <si>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</si>
  <si>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</si>
  <si>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</si>
  <si>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</si>
  <si>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</si>
  <si>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</si>
  <si>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</si>
  <si>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</si>
  <si>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</si>
  <si>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</si>
  <si>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</si>
  <si>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</si>
  <si>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</si>
  <si>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</si>
  <si>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</si>
  <si>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</si>
  <si>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</si>
  <si>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</si>
  <si>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</si>
  <si>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</si>
  <si>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</si>
  <si>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</si>
  <si>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</si>
  <si>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</si>
  <si>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</si>
  <si>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</si>
  <si>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</si>
  <si>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</si>
  <si>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</si>
  <si>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</si>
  <si>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</si>
  <si>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</si>
  <si>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</si>
  <si>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</si>
  <si>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</si>
  <si>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</si>
  <si>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</si>
  <si>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</si>
  <si>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</si>
  <si>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</si>
  <si>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</si>
  <si>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</si>
  <si>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</si>
  <si>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</si>
  <si>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</si>
  <si>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</si>
  <si>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</si>
  <si>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</si>
  <si>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</si>
  <si>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</si>
  <si>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</si>
  <si>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</si>
  <si>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</si>
  <si>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</si>
  <si>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</si>
  <si>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</si>
  <si>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</si>
  <si>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</si>
  <si>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</si>
  <si>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</si>
  <si>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</si>
  <si>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</si>
  <si>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</si>
  <si>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</si>
  <si>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</si>
  <si>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</si>
  <si>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</si>
  <si>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</si>
  <si>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</si>
  <si>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</si>
  <si>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</si>
  <si>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</si>
  <si>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</si>
  <si>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</si>
  <si>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</si>
  <si>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</si>
  <si>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</si>
  <si>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</si>
  <si>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</si>
  <si>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</si>
  <si>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</si>
  <si>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</si>
  <si>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</si>
  <si>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</si>
  <si>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</si>
  <si>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</si>
  <si>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</si>
  <si>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</si>
  <si>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</si>
  <si>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</si>
  <si>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</si>
  <si>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</si>
  <si>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</si>
  <si>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</si>
  <si>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Distrital</t>
  </si>
  <si>
    <t xml:space="preserve">NUMERO INTERSEXUAL </t>
  </si>
  <si>
    <t>Diciembre</t>
  </si>
  <si>
    <t>Septiembre</t>
  </si>
  <si>
    <t>Junio</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</si>
  <si>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</si>
  <si>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</si>
  <si>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</si>
  <si>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</si>
  <si>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</si>
  <si>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</si>
  <si>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</si>
  <si>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</si>
  <si>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</si>
  <si>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</si>
  <si>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</si>
  <si>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</si>
  <si>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</si>
  <si>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</si>
  <si>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</si>
  <si>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</si>
  <si>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</si>
  <si>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</si>
  <si>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</si>
  <si>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</si>
  <si>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</si>
  <si>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</si>
  <si>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</si>
  <si>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</si>
  <si>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</si>
  <si>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</si>
  <si>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</si>
  <si>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</si>
  <si>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</si>
  <si>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</si>
  <si>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 xml:space="preserve">Suma </t>
  </si>
  <si>
    <t>5, PONDERACIÓN HORIZONTAL AÑO: 2019</t>
  </si>
  <si>
    <t>X</t>
  </si>
  <si>
    <t>7, OBSERVACIONES AVANCE TRIMESTRE 1o  DE 2019</t>
  </si>
  <si>
    <t>1029 - PLANEACIÓN AMBIENTAL PARA UN MODELO DE DESARROLLO SOSTENIBLE EN EL DISTRITO Y LA REGIÓN</t>
  </si>
  <si>
    <t>6 -  Sostenibilidad ambiental basada en eficiencia energéticaaiencia energética</t>
  </si>
  <si>
    <t>40 - Gestión de la huella ambiental urbana</t>
  </si>
  <si>
    <t>PLANEACIÓN AMBIENTAL PARA UN MODELO DE DESARROLLO    SOSTENIBLE EN EL DISTRITO Y LA REGIÓN</t>
  </si>
  <si>
    <t>Priorizar y formular las determinantes ambientales</t>
  </si>
  <si>
    <t>Número de instrumentos de Planeación Ambiental  que, revisan, actualizan o incorporan determinantes ambientales, en la unidad espacial de referencia j, en el periodo de tiempo t.</t>
  </si>
  <si>
    <t>Número de Instrumentos</t>
  </si>
  <si>
    <t>FORTALECER LA PARTICIPACIÓN EN INSTANCIAS DE COORDINACIÓN INSTITUCIONAL DISTRITAL, REGIONAL Y NACIONAL</t>
  </si>
  <si>
    <t>GESTIONAR LAS  POLÍTICAS E INSTRUMENTOS DE PLANEACIÓN AMBIENTAL</t>
  </si>
  <si>
    <t>MEJORAR LA CAPACIDAD INSTITUCIONAL PARA LA PLANEACIÓN AMBIENTAL</t>
  </si>
  <si>
    <t>GESTIONAR 4 ACTIVIDADES DE COORDINACIÓN PARA LA GESTIÓN AMBIENTAL DISTRITAL</t>
  </si>
  <si>
    <t>181- Territorio sostenible</t>
  </si>
  <si>
    <t>PRESENTAR 6 INICIATIVAS PARA LA AGENDA REGIONAL DESDE LAS COMPETENCIAS DE LA SECRETARÍA DISTRITAL DE AMBIENTE</t>
  </si>
  <si>
    <t>EMITIR 10 INFORMES DE SEGUIMIENTO A LAS POLÍTICAS E INSTRUMENTOS ECONÓMICOS Y DE PLANEACIÓN AMBIENTAL PRIORIZADOS TENDIENTE AL DESARROLLO DEL NUEVO MODELO DE CIUDAD SOSTENIBLE</t>
  </si>
  <si>
    <t>REALIZAR 10 ACTIVIDADES DE GESTIÓN DEL CONOCIMIENTO E INVESTIGACIÓN AMBIENTAL</t>
  </si>
  <si>
    <t>EMITIR 14 REPORTES DE SEGUIMIENTO SOBRE EL ESTADO DE AVANCE, RESULTADOS, ALERTAS Y RECOMENDACIONES.</t>
  </si>
  <si>
    <t>ADELANTAR 24 ACTIVIDADES DE COOPERACIÓN INTERNACIONAL ORIENTADAS AL FORTALECIMIENTO DE LAS LÍNEAS DE ACCIÓN PRIORITARIAS DE LOS PROYECTOS ESTRATÉGICOS DE LA ENTIDAD</t>
  </si>
  <si>
    <t>1, GESTIONAR 4 ACTIVIDADES DE COORDINACIÓN PARA LA GESTIÓN AMBIENTAL DISTRITAL</t>
  </si>
  <si>
    <t>2, PRESENTAR 6 INICIATIVAS PARA LA AGENDA REGIONAL DESDE LAS COMPETENCIAS DE LA SECRETARÍA DISTRITAL DE AMBIENTE</t>
  </si>
  <si>
    <t>3, EMITIR 10 INFORMES DE SEGUIMIENTO A LAS POLÍTICAS E INSTRUMENTOS ECONÓMICOS Y DE PLANEACIÓN AMBIENTAL PRIORIZADOS TENDIENTE AL DESARROLLO DEL NUEVO MODELO DE CIUDAD SOSTENIBLE</t>
  </si>
  <si>
    <t>4, REALIZAR 10 ACTIVIDADES DE GESTIÓN DEL CONOCIMIENTO E INVESTIGACIÓN AMBIENTAL</t>
  </si>
  <si>
    <t>11, DESCRIPCIÓN DE LOS AVANCES Y LOGROS ALCANZADOS a marzo 31 de 2019</t>
  </si>
  <si>
    <t xml:space="preserve"> GESTIONAR 4 ACTIVIDADES DE COORDINACIÓN PARA LA GESTIÓN AMBIENTAL DISTRITAL</t>
  </si>
  <si>
    <t xml:space="preserve"> PRESENTAR 6 INICIATIVAS PARA LA AGENDA REGIONAL DESDE LAS COMPETENCIAS DE LA SECRETARÍA DISTRITAL DE AMBIENTE</t>
  </si>
  <si>
    <t>Especial (Cundinamarca, tolima, Meta y Boyaca)</t>
  </si>
  <si>
    <t xml:space="preserve"> EMITIR 10 INFORMES DE SEGUIMIENTO A LAS POLÍTICAS E INSTRUMENTOS ECONÓMICOS Y DE PLANEACIÓN AMBIENTAL PRIORIZADOS TENDIENTE AL DESARROLLO DEL NUEVO MODELO DE CIUDAD SOSTENIBLE</t>
  </si>
  <si>
    <t>7, SEGUIMIENTO</t>
  </si>
  <si>
    <t>N/A</t>
  </si>
  <si>
    <t xml:space="preserve">DISTRITO CAPITAL </t>
  </si>
  <si>
    <t>N/D</t>
  </si>
  <si>
    <t>TODOS LOS GRUPOS</t>
  </si>
  <si>
    <t>NO IDENTIFICA GRU´POS ETNICOS</t>
  </si>
  <si>
    <t xml:space="preserve">Documentos de soporte, actas y listados de asistencia </t>
  </si>
  <si>
    <t>En el primer trimestre del 2019, se elaboró un (1) informe integral de seguimiento a los proyectos de inversión de la SDA  del  2018, de acuerdo con el estado de avances y resultados de las metas plan de desarrollo, metas de inversión, actividades, territorialización, plan de adquisiciones y la gestión de los estudios previos, el cual fue socializado a los Gerentes de los Proyectos y su equipo de trabajo, a través del informe de alertas y recomendaciones, para prever posibles errores en los reportes y así poder tomar decisiones preventivas y correctivas en la gestión de los mismos.
Se adelantó la revisión, evaluación y consolidación de los Planes de Acción de los proyectos de la SDA, en los procesos de actualización y seguimiento en los componentes de gestión, inversión, actividades y territorialización,  de la vigencia 2018. Como resultado de este proceso se generó la información que fue registrada en el aplicativo distrital SEGPLAN y publicada en la página web de la SDA.
Se realizó la consolidación del Plan Anual de Adquisiciones - PAA, cierre 2018, así como la estructuración de la vigencia 2019 y las actualizaciones durante los tres primeros meses de 2019 y publicado en la página web de SECOP II.
Consolidación de la información referente a los indicadores de gestión cierre 2018, revisión de las hojas de vida y aprobación de indicadores vigencia 2019 y el seguimiento de los primeros dos meses de 2019, así como el registro PMR- Producto, Metas y Resultado, en el aplicativo PMR PREDIS, en los mismos tiempos.
Consolidación del informe de rendición de cuenta del Eje 6 “Sostenibilidad ambiental basada en eficiencia energética” con corte a diciembre 2018 y el seguimiento a los programas 38, 39 y 40 asociados al Plan de Desarrollo, el cual fue cargada en el aplicativo SEGPLAN, según lineamientos dados por la SDP.
Consolidación y elaboración del informe de Gestión de la entidad vigencia 2018, publicado en la página web de la entidad y el Informe de Balance Social.</t>
  </si>
  <si>
    <t>Con los reportes integrales de seguimiento a los proyectos de inversión de la SDA, le permite a los Gerentes de los proyectos, identificar y anticipar posibles falencias en la gestión de los proyectos y así poder tomar decisiones preventivas y correctivas en la gestión de los proyectos de inversión de la SDA, cuyo resultado permite visibilizar las amenazas y oportunidades para dar claridad en la gestión de los proyectos de la entidad.
Con los informes de seguimiento que se publican en la plataforma de la SDA, se tiene informado a la ciudadanía sobre la gestión que desarrolla en la entidad.
Con los reportes de territorialización desagregada en los proyectos de inversión, se puede identificar las áreas de intervención trabajadas por la SDA</t>
  </si>
  <si>
    <t xml:space="preserve">• Carpeta digital SPCI -Informes de Alertas y recomendaciones de los proyectos de inversión de la SDA. 
• Reportes SEGPLAN, publicados en la página web de la SDA.
• Página web de SECOP II -Plan de Adquisiciones publicado  
• Página web de la SDA -Informe de gestión publicado.
• Página web de la SDA -Reportes indicadores publicado
• Aplicativo PMR-PREDIS
</t>
  </si>
  <si>
    <t>Informe Auditoría Energética (193 páginas), entregado a la Dirección de Gestión Corporativa.</t>
  </si>
  <si>
    <t>Durante el primer trimestre de 2019, se realizaron actividades de revisión, evaluación y consolidación de los Planes de Acción, en los procesos de actualización y seguimiento en los componentes de gestión, inversión, actividades y territorialización, con corte a diciembre de 2018. Lo anterior para todos los proyectos de inversión de la SDA.  Como resultado de este proceso se generó la información final que fue registrada en el aplicativo SEGPLAN, la cual fue publicada en la página web de la SDA. 
Revisión y consolidación del Plan Anual de Adquisiciones - PAA, cierre 2018, así como la estructuración de la vigencia 2019 y las actualizaciones durante los tres primeros meses de 2019 y publicado en la página web de SECOP II.
Consolidación de la información referente a los indicadores de gestión cierre 2018, revisión de las hojas de vida y aprobación de indicadores vigencia 2019 y el seguimiento de los primeros dos meses de 2019, así como el registro PMR- Producto, Metas y Resultado, en el aplicativo PMR PREDIS, en los mismos tiempos.
Revisión y viabilidad de los estudios previos allegados a la SPCI, en el aplicativo SIPSE durante los tres primeros meses de la vigencia 2019.</t>
  </si>
  <si>
    <t>Se coordinó la elaboración del informe de rendición de cuenta del Eje 6 "Sostenibilidad ambiental basada en eficiencia energética" con corte a diciembre/2018 y se realizó seguimiento a los programas 38, 39 y 40 asociados al Plan de Desarrollo "Bogotá Mejor Para Todos", con corte a diciembre de 2018, según los avances de las metas plan de desarrollo asociadas a los programas en mención. Como resultado de este proceso se generó la información final que fue registrada en el aplicativo SEGPLAN, según lineamientos dados por la Secretaria Distrital de Planeación.</t>
  </si>
  <si>
    <t xml:space="preserve">En el primer trimestre del 2019, se elaboró un (1) informe integral de seguimiento a los proyectos de inversión de la SDA  del  2018, de acuerdo con el estado de avances y resultados de las metas plan de desarrollo, metas de inversión, actividades, territorialización, plan de adquisiciones y la gestión de los estudios previos, el cual fue socializado a los Gerentes de los Proyectos y su equipo de trabajo, a través del informe de alertas y recomendaciones, para prever posibles errores en los reportes y así poder tomar decisiones preventivas y correctivas en la gestión de los mismos.
Consolidación y elaboración del informe de Gestión de la entidad vigencia 2018, publicado en la página web de la entidad y el Informe de Balance Social.
</t>
  </si>
  <si>
    <t>Anexo 1:  Oficio remitido a la Subsecretaria General y de Control Disciplinario 
Anexo 2: Resolución 120 de 2019
Anexo 3. Oficio remitido a la Secretaria General de la Alcaldía Mayor de Bogotá para anexos 3 y 4 de la Resolución 233 de 2018
Anexo 4: oficios remitidos a la Secretaria General, Secretaria de Gobierno y Secretaria de Hábitat, para revisión del proyecto de Decreto.
Anexo 5: Oficio IDPYBA
Anexo 6: Oficio remitido a la Secretaria General de la Alcaldía Mayor de Bogotá relacionado al seguimiento de la gestión intersectorial
Anexo 7: versión final del proyecto de Decreto a corte de 31 de marzo de 2019.</t>
  </si>
  <si>
    <t>Se consolidó el informe de seguimiento 2018 al Plan de investigación Ambiental de Bogotá -PIAB 2012-2019. Se dio inicio al seguimiento del año 2019 y formulación del nuevo PIAB 2020-2027 con la convocatoria a la reunión de las dependencias de la Secretaría Distrital de Ambiente, donde se darán los lineamientos generales del proceso de formulación. Posteriormente se realizará con las diferentes entidades distritales identificadas como actores del PIAB.</t>
  </si>
  <si>
    <t xml:space="preserve">Portales web de  los observatorios
http://oab.ambientebogota.gov.co/
http://www.orarbo.gov.co/
Administración de los observatorios: 
Informes anuales del ORARBO y OAB
Bitácoras de indicadores
Registros de estadísticas de sesiones 
Actividades de difusión 
Nuevos módulos
Radicado 2019IE13098, 2019IE13718
Acta 20 -03 2019 Plaus
Resumen PLAUS OAB 
Sentencia Río Bogotá 
1) Acta 10-01-2019 MesaEducacionyParticipacion
2) Acta 16-01-2019 MesaEducacionyParticipacion
3) Asistencia 17-01-2019 Mesa SIGICA-ORARBO
4) Acta 19-02-2019 MesaSIGICA-ORARBO
5) Asistencia 19-02-2018 MesaEducacionyParticipacion
6) Acta 21-03-2019 Mesa SIGICA-ORARBO
7) Acta 29-03-2019 Mesa SIGICA-ORARBO
</t>
  </si>
  <si>
    <t>Articular las acciones del trabajo realizado por las diversas instituciones en Bogotá Región, contribuirá a aunar esfuerzos y potenciar los  resultados en el territorio, orientados a  aumentar la capacidad de adaptación de Bogotá y la región ante las nuevas condiciones climáticas</t>
  </si>
  <si>
    <t>Archivo de Gestión de la Subdirección de Políticas y Planes Ambientales, IP 192,168,176,114</t>
  </si>
  <si>
    <t>El seguimiento, evaluación y/o análisis y/o actualización  en la implementación de las políticas e instrumentos  de planeación ambiental e instrumentos económicos, permite poner en marcha varios de estos instrumentos, así como ajustar o mejorar aquellos que una vez realizado su seguimiento sean susceptibles de ello. Esto se alcanza por medio de la emisión de informes anuales de seguimiento, uno relacionado con las Políticas Públicas Ambientales e Instrumentos de Planeación Ambiental y el otro con los instrumentos económicos.
De igual manera permite Mejor la articulación de los instrumentos de planeación ambiental, visibiliza el beneficio para la ciudad alcanzado por las entidades distritales que desarrollan acciones ambientales complementarias, en el marco del Plan de Desarrollo vigente en armonía con el Plan de Gestión Ambiental –PGA.
Estas acciones permiten mejorar las condiciones del territorio a largo plazo, propendiendo por la sustentabilidad del mismo, generando efectos positivos, dado que la adecuada implementación de las políticas e instrumentos, orientan la gestión ambiental distrital y regional, que al final proporcionarán una mayor calidad de vida a los ciudadanos e incluso propenderá por su mayor participación activa, todos estos elementos de forma tal, que permitirán contar con un modelo de ciudad sostenible en temas ambientales.</t>
  </si>
  <si>
    <t>Archivo de Gestión de la Subdirección de Políticas y Planes Ambientales. Ip 192.168.176.88</t>
  </si>
  <si>
    <t>Contar con información del avance en la implementación del PDGRDCC, que permite tomar decisiones enfocadas en aumentar la capacidad de adaptación al cambio climático, que contribuya al mejoramiento de la calidad de vida en el Distrito.</t>
  </si>
  <si>
    <t xml:space="preserve">A corte de 31 de marzo de 2019 se realizaron las siguientes acciones: 
•	Se acompañó a la Secretaria Técnica del Comité Sectorial de Desarrollo Administrativo de Ambiente, a proyectar el reglamento interno de dicho comité; se notificó al Instituto Distrital de Protección y Bienestar Animal la importancia de publicar la información relacionada con el Consejo Distrital de Protección y Bienestar Animal de acuerdo con el artículo 11 de la Resolución 233 de 2018. Al mismo tiempo se diligenciaron y remitieron a la Secretaria General de la Alcaldía Mayor de Bogotá los anexos 3 y 4 de la Resolución 233 de 2018 en lo relacionado con el Inventario único de instancias de Coordinación y la participación de la SDA en las instancias donde la entidad es integrante. 
•	La Secretaria Distrital de Ambiente expidió la Resolución 120 de 2019 “Por medio de la cual se identifican las Instancias de Coordinación en las que participa la Secretaría Distrital de Ambiente, se hacen unas delegaciones y se dictan otras disposiciones”, con el fin de delegar la participación del Señor Secretario Distrital de Ambiente en las instancias de coordinación del Distrito.  Tomando como fuente de información la Resolución 120 de 2019, Se diseñó la matriz de seguimiento a la gestión de la entidad en las instancias de coordinación, a fin de conocer los aportes, gestión y compromisos de la entidad, en las instancias donde se participa. 
•	En cuanto a la reorganización de las instancias de coordinación en conjunto con la Dirección Legal Ambiental se remitió a la Secretaria General de la Alcaldía Mayor de Bogotá, la Secretaria Distrital de Gobierno y Secretaria Distrital de Hábitat, el Proyecto de Decreto y Exposición de motivos relacionado con la reorganización de instancias, para la revisión y tramite de firmas de este. </t>
  </si>
  <si>
    <t>La puesta en operación de los lineamientos para el fortalecimiento, seguimiento y gestión de las instancias de coordinación ambientales le permite a la ciudadanía conocer cuáles son los espacios consultivos y de coordinación de las políticas públicas Ambientales, dado que la entidad busca garantizar el funcionamiento y operatividad de las instancias que están a cargo de la SDA.</t>
  </si>
  <si>
    <t xml:space="preserve"> La iniciativa planteada para este año es el desarrollo del Foro regional: “Gestión integral del agua para la adaptación al cambio climático"; se han publicado en forma digital las memorias y propuestas de integración regional en relación a la gestión integral del agua y la adaptación al cambio climático. Para ello se desarrolló un documento en el que se presenta la descripción del evento propuesto, sus objetivos, una propuesta con los posibles participantes y una agenda tentativa del evento. Adicionalmente en este documento se identifican los requerimientos logísticos. Se realizó una reunión con la Secretaría técnica del Nodo Regional de Cambio Climático Centro Oriente Andino para presentarles la propuesta y se obtuvo una respuesta positiva para contar con la participación de diferentes actores del Nodo en el Evento.
En relación con la iniciativa que se venía trabajando "Distrito Capital como piloto de la herramienta de Monitoreo, Reporte y Verificación para los Planes Integrales de Cambio Climático (PICC) del país." Se llevó a cabo una reunión con el Ministerio de Ambiente y Desarrollo Sostenible y el IDIGER con el objeto de presentar la experiencia y los resultados obtenidos por parte la SDA con el desarrollo de la herramienta en la que se registró la  gestión reportada por 29 entidades distritales para avanzar en la ejecución del Plan, y en la que se identificó que el Plan Distrital de Gestión de Riegos y Cambio Climático tiene relación con varias líneas estratégicas e instrumentales de la Política Nacional de Cambio Climático.</t>
  </si>
  <si>
    <t>La iniciativa planteada para este año es el desarrollo del Foro regional: “Gestión integral del agua para la adaptación al cambio climático"; se han publicado en forma digital las memorias y propuestas de integración regional en relación a la gestión integral del agua y la adaptación al cambio climático. Para ello se desarrolló un documento en el que se presenta la descripción del evento propuesto, sus objetivos, una propuesta con los posibles participantes y una agenda tentativa del evento. Adicionalmente en este documento se identifican los requerimientos logísticos. Se realizó una reunión con la Secretaría técnica del Nodo Regional de Cambio Climático Centro Oriente Andino para presentarles la propuesta y se obtuvo una respuesta positiva para contar con la participación de diferentes actores del Nodo en el Evento.
En relación con la iniciativa que se venía trabajando "Distrito Capital como piloto de la herramienta de Monitoreo, Reporte y Verificación para los Planes Integrales de Cambio Climático (PICC) del país." Se llevó a cabo una reunión con el Ministerio de Ambiente y Desarrollo Sostenible y el IDIGER con el objeto de presentar la experiencia y los resultados obtenidos por parte la SDA con el desarrollo de la herramienta en la que se registró la  gestión reportada por 29 entidades distritales para avanzar en la ejecución del Plan, y en la que se identificó que el Plan Distrital de Gestión de Riegos y Cambio Climático tiene relación con varias líneas estratégicas e instrumentales de la Política Nacional de Cambio Climático.</t>
  </si>
  <si>
    <r>
      <t xml:space="preserve">Para la actualización y ajustes a la implementación de instrumentos y políticas ambientales priorizadas, se realizaron las siguientes actividades – 
</t>
    </r>
    <r>
      <rPr>
        <b/>
        <sz val="8"/>
        <color theme="1"/>
        <rFont val="Arial"/>
        <family val="2"/>
      </rPr>
      <t>PMA</t>
    </r>
    <r>
      <rPr>
        <sz val="8"/>
        <color theme="1"/>
        <rFont val="Arial"/>
        <family val="2"/>
      </rPr>
      <t xml:space="preserve">: Para el proceso de actualización de los PMA de los Parques Ecológicos Distritales de Humedal -PEDH, se revisó el plan de trabajo preliminar para la actualización de los PMA y posteriormente establecer la priorización. Así como a través de trabajo de campo realizado en los humedales La vaca y el Burro se obtuvo un diagnóstico en los componentes físicos y bióticos. 
</t>
    </r>
    <r>
      <rPr>
        <b/>
        <sz val="8"/>
        <color theme="1"/>
        <rFont val="Arial"/>
        <family val="2"/>
      </rPr>
      <t>POLÍTICAS</t>
    </r>
    <r>
      <rPr>
        <sz val="8"/>
        <color theme="1"/>
        <rFont val="Arial"/>
        <family val="2"/>
      </rPr>
      <t xml:space="preserve">: En el marco de la actualización del Plan de acción de la Política de Humedales. Se elaboró una primera versión de productos, resultados e Indicadores en la matriz CONPES, revisados con la Secretaria Distrital de Planeación- SDP y validados con la Secretaria Distrital Ambiente - SDA y la Empresa de Acueducto y Alcantarillado de Bogotá - EAAB. Para la Política de biodiversidad, se realizaron dos reuniones del equipo de trabajo de la SDA encargado de la actualización del Plan de acción de la Política de Biodiversidad generando una primera versión de Productos, Resultados e Indicadores en la matriz CONPES. Para Política de Producción Sostenible, se inició la fase de Agenda Pública en la que han participado diferentes actores para el análisis de situaciones problema en relación al tema, y definir los objetivos desde los diferentes ámbitos; con lo cual se recopila de fuentes primarias y secundarias información para la construcción del Documento de Diagnóstico e identificación de Factores Estratégicos. Para la Política de Educación Ambiental, se continuó el proceso de actualización de la política mediante reuniones internas y con entidades Distritales. Para la Política de Salud Ambiental se envió solicitud de seguimiento a su plan de acción. 
</t>
    </r>
    <r>
      <rPr>
        <b/>
        <sz val="8"/>
        <color theme="1"/>
        <rFont val="Arial"/>
        <family val="2"/>
      </rPr>
      <t>PGA:</t>
    </r>
    <r>
      <rPr>
        <sz val="8"/>
        <color theme="1"/>
        <rFont val="Arial"/>
        <family val="2"/>
      </rPr>
      <t xml:space="preserve"> Se llevaron a cabo mesas de trabajo a nivel interno y a nivel externo con la SDP, para la consolidación y aprobación del plan de trabajo y la metodología para la revisión del Plan de Gestión Ambiental 2008-2038.</t>
    </r>
  </si>
  <si>
    <r>
      <t xml:space="preserve">Frente a la evaluación y análisis a la implementación de instrumentos y políticas ambientales priorizadas, se realizaron las siguientes actividades – 
</t>
    </r>
    <r>
      <rPr>
        <b/>
        <sz val="8"/>
        <color theme="1"/>
        <rFont val="Arial"/>
        <family val="2"/>
      </rPr>
      <t>PIGA</t>
    </r>
    <r>
      <rPr>
        <sz val="8"/>
        <color theme="1"/>
        <rFont val="Arial"/>
        <family val="2"/>
      </rPr>
      <t xml:space="preserve">: Se retroalimentaron los informes planificación y formulación Plan de Acción PIGA 2019, respuesta a entes de control y peticiones en general; publicación de indicador "Jardines Verticales" en el OAB y el Boletín de fuentes móviles. 
</t>
    </r>
    <r>
      <rPr>
        <b/>
        <sz val="8"/>
        <color theme="1"/>
        <rFont val="Arial"/>
        <family val="2"/>
      </rPr>
      <t>PACA</t>
    </r>
    <r>
      <rPr>
        <sz val="8"/>
        <color theme="1"/>
        <rFont val="Arial"/>
        <family val="2"/>
      </rPr>
      <t xml:space="preserve">: Se Orientó y acompañó a las entidades responsables del PACA Distrital, logrando que el 100% de las entidades (20 entidades) reportarán el seguimiento a los PACA institucionales de la vigencia 2018.
</t>
    </r>
    <r>
      <rPr>
        <b/>
        <sz val="8"/>
        <color theme="1"/>
        <rFont val="Arial"/>
        <family val="2"/>
      </rPr>
      <t>PDGRDCC</t>
    </r>
    <r>
      <rPr>
        <sz val="8"/>
        <color theme="1"/>
        <rFont val="Arial"/>
        <family val="2"/>
      </rPr>
      <t xml:space="preserve">: Se solicitó a las entidades distritales y dependencias SDA, los avances 2018 de la implementación del antiguo PDGRCC Y se desarrollaron encuentros con el Consejo Consultivo de Gestión del Riesgo y Cambio climático-CCGRCC, IDIGER y MADS para articulación y divulgación nuevo PDGRDCC. 
</t>
    </r>
    <r>
      <rPr>
        <b/>
        <sz val="8"/>
        <color theme="1"/>
        <rFont val="Arial"/>
        <family val="2"/>
      </rPr>
      <t>PAL</t>
    </r>
    <r>
      <rPr>
        <sz val="8"/>
        <color theme="1"/>
        <rFont val="Arial"/>
        <family val="2"/>
      </rPr>
      <t xml:space="preserve">: Se Actualizaron los criterios técnicos ambientales para los proyectos ambientales locales. Se consolidaron los reportes Storm PAL de 2018.  Se apoyó en la formulación de los proyectos de inversión a 20 Localidades y 4 localidades avanzaron para aval técnico. 
</t>
    </r>
    <r>
      <rPr>
        <b/>
        <sz val="8"/>
        <color theme="1"/>
        <rFont val="Arial"/>
        <family val="2"/>
      </rPr>
      <t>POT</t>
    </r>
    <r>
      <rPr>
        <sz val="8"/>
        <color theme="1"/>
        <rFont val="Arial"/>
        <family val="2"/>
      </rPr>
      <t xml:space="preserve">: En el proceso de concertación de la modificación ordinaria del Plan de Ordenamiento Territorial, se realizaron 4 reuniones con la comisión y dos reuniones con la Secretaría Distrital de Planeación y se avanzó en los temas Estructura Ambiental y del Espacio Público, Estructura Ecológica Principal, Sistemas de Espacios Públicos de Circulación y Sistemas de Drenajes Sostenibles. </t>
    </r>
  </si>
  <si>
    <t>Se realizó una revisión preliminar de trabajos de investigación relacionados con la captura de carbono y metodologías de medición y las especies florísticas tanto en el ámbito internacional, nacional, distrital y urbano; en el marco de los Pagos por Servicios Ambientales y los posibles proyectos encaminados a la reducción y captura de los gases efecto invernadero.</t>
  </si>
  <si>
    <t>Se realizaron las siguientes actividades como parte de la administración integral de los Observatorios Ambiental de Bogotá -OAB y Regional Ambiental y de Desarrollo Sostenible del Río Bogotá -ORARBO:
•	Se mantuvieron activas las plataformas web, contabilizando 52.067 ingresos de usuarios a la del OAB y 16.536 al ORARBO
•	Se registraron 386 usuarios nuevos, llegando a 4.550 usuarios en el OAB; en el ORARBO 28 usuarios nuevos, llegando a 457
•	En el marco del “Festival del Río Bogotá” se presentaron los Observatorios OAB y ORARBO en las instituciones educativas Colegio Aquileo Parra, Colegio Llano Oriental, Colegio Torquigua y Colegio Venecia. 
•	Se han publicado 64 noticias en el OAB y 21 en el ORARBO;  
•	A la fecha se avanzó a un 85,43% de actualización de un total de 446 indicadores en el OAB y  a un 46,67% de un total de 60 indicadores del Distrito Capital en el ORARBO.
Frente al avance del módulo de seguimiento a planes y políticas ambientales: con el fin de estructurar el diseño del módulo, se consultó a la Subdirección de Políticas y Planes Ambientales, el avance de actualización y formulación de los planes de acción de las 9 políticas ambientales, y se llevó a cabo la reunión con la Subdirección de Silvicultura, Flora y Fauna para revisar la información que hará parte del seguimiento a Planes Locales de Arborización Urbana 
*	Actividades Sentencia Río Bogotá
Se adelantaron 3 reuniones de la mesa de educación en las cuales se acordaron variables y métodos de captura de información frente a las diferentes actividades de educación que se adelantan en las distintas instituciones y 4 reuniones de la Mesa SIGICA-ORARBO con la CAR y DNP en las que se trataron temas prioritarios para el año en curso, entre ellos necesidades del Sistema de información Ambiental, incluidas la revisión de indicadores.
Se consolidó el informe de seguimiento 2018 al Plan de investigación Ambiental de Bogotá -PIAB 2012-2019. Se dio inicio al seguimiento del año 2019 y formulación del nuevo PIAB 2020-2027 con la convocatoria a la reunión de las dependencias de la Secretaría Distrital de Ambiente, donde se darán los lineamientos generales del proceso de formulación. Posteriormente se realizará con las diferentes entidades distritales identificadas como actores del PIAB.</t>
  </si>
  <si>
    <t>Los Observatorios y el plan de investigación,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Frente a la comunidad, facilita el acceso a la información permitiendo mayor empoderamiento e incidencia a las propuestas del estado</t>
  </si>
  <si>
    <t>Se realizaron las siguientes actividades como parte de la administración integral de los Observatorios Ambiental de Bogotá -OAB y Regional Ambiental y de Desarrollo Sostenible del Río Bogotá -ORARBO:
•	Se mantuvieron activas las plataformas web, contabilizando 52.067 ingresos de usuarios a la del OAB y 16.536 al ORARBO
•	Se registraron 386 usuarios nuevos, llegando a 4.550 usuarios en el OAB; en el ORARBO 28 usuarios nuevos, llegando a 457
•	En el marco del “Festival del Río Bogotá” se presentaron los Observatorios OAB y ORARBO en las instituciones educativas Colegio Aquileo Parra, Colegio Llano Oriental, Colegio Torquigua y Colegio Venecia. 
•	Se han publicado 64 noticias en el OAB y 21 en el ORARBO;  
•	A la fecha se avanzó a un 85,43% de actualización de un total de 446 indicadores en el OAB y  a un 46,67% de un total de 60 indicadores del Distrito Capital en el ORARBO.
Frente al avance del módulo de seguimiento a planes y políticas ambientales: con el fin de estructurar el diseño del módulo, se consultó a la Subdirección de Políticas y Planes Ambientales, el avance de actualización y formulación de los planes de acción de las 9 políticas ambientales, y se llevó a cabo la reunión con la Subdirección de Silvicultura, Flora y Fauna para revisar la información que hará parte del seguimiento a Planes Locales de Arborización Urbana 
*Actividades Sentencia Río Bogotá
Se adelantaron 3 reuniones de la mesa de educación en las cuales se acordaron variables y métodos de captura de información frente a las diferentes actividades de educación que se adelantan en las distintas instituciones y 4 reuniones de la Mesa SIGICA-ORARBO con la CAR y DNP en las que se trataron temas prioritarios para el año en curso, entre ellos necesidades del Sistema de información Ambiental, incluidas la revisión de indicadores.)</t>
  </si>
  <si>
    <t xml:space="preserve">Desde el año 2018, la SPCI gestionó la posibilidad de que la SDA fuese beneficiaria de una cooperación internacional entre el Gobierno de Francia y el Gobierno de Colombia a través de la Unidad de Planeación Minero Energética-UPME, para realizar una auditoría energética al edificio principal de la SDA, con el propósito de dar cumplimiento al Acuerdo 655 de 2016, “Por el cual se establece el uso de Fuentes No Convencionales de Energía –FNCE- en el Distrito Capital”.   
Como resultado de lo anterior, durante los meses de enero y febrero de 2019 la firma TERAO realizó una Auditoría Energética al edificio para comprobar si se hace un uso eficiente de los recursos energéticos y encontrar medidas de ahorro de energía.  Este estudio técnico realizó un análisis y diagnóstico de la situación actual en cuanto a consumo de energía, midió, entre otros aspectos: Iluminación, climatización, equipos utilizados, etc.  El informe final fue entregado en el mes de marzo de 2019 y en éste se incluyen las opciones de mejora para ahorro energético de la entidad. Esta actividad contribuye a la meta proyecto, dado que a través de la gestión de cooperación internacional se logró la realización de este estudio, y así apoyar el cumplimiento al Acuerdo 655 del Concejo de Bogotá, en su artículo 2.
</t>
  </si>
  <si>
    <t xml:space="preserve">
Se avanzó en el cumplimiento del Acuerdo 655 de 2016, sin incurrir en costos para la entidad, gracias a la gestión de Cooperación Internacional, obteniendo como resultado un informe de Auditoría Energética del Edificio Central de la SDA.  Este estudio técnico realiza un análisis y diagnóstico de la situación actual en cuanto a consumo de energía, mide entre otros aspectos: Iluminación, climatización, equipos utilizados, etc.  El informe final fue entregado en el mes de marzo de 2019 y en éste se incluyen las opciones de mejora para ahorro energético de la entidad.</t>
  </si>
  <si>
    <t>Desde el 2018, la SPCI gestionó la posibilidad de que la SDA fuese beneficiaria de una cooperación internacional entre el Gobierno de Francia y el Gobierno de Colombia a través de la UPME, para realizar una auditoría energética al edificio principal de la SDA, con el propósito de dar cumplimiento al Acuerdo 655 de 2016, “Por el cual se establece el uso de Fuentes No Convencionales de Energía –FNCE- en el Distrito Capital”.  En Octubre/ 2018 la UPME informa que la SDA ha sido aceptada como beneficiaria de esta Cooperación, motivo por el que durante los meses de enero y febrero de 2019 la firma TERAO realizó la Auditoría Energética al edificio, cuyo informe final fue entregado en el mes de marzo de 2019.
Resultado de reuniones adelantadas en 2018 con el Gobierno Sueco para una posible cooperación tendiente a realizar un estudio de factibilidad para promover fuentes alternativas de combustible para el transporte público de la ciudad de Bogotá, se dio inicio en marzo de 2019 a la revisión del borrador del Memorando de Entendimiento entre la SDA y el Swedfund para elaborar un proyecto de pre-estudio de uso de biogás en el transporte público en Bogotá en pro del mejoramiento de la calidad del aire y las bajas emisiones de carbono.
Se remitieron a C40 estudios de caso de proyectos implementados por la SDA, relacionados con la lucha contra el cambio climático, para su análisis y posible publicación.
La universidad de Sevilla invitó a la entidad para participar en la convocatoria Horizon2020 Unión Europea-CELAC, SC5-13-2018-2019: "Fortalecimiento de la cooperación internacional en urbanización sostenible: soluciones basadas en la naturaleza para la restauración y rehabilitación de ecosistemas urbanos".  La SDA aceptó ser socio en la postulación, para lo cual se elaboraron los documentos y comunicaciones de la alianza</t>
  </si>
  <si>
    <t>1. PUESTA EN OPERACIÓN DE LOS LINEAMIENTOS PARA EL FORTALECIMIENTO, FUNCIONAMIENTO, SEGUIMIENTO Y GESTION DE LAS INSTANCIAS AMBIENTALES DE COORDINACION DISTRITAL.</t>
  </si>
  <si>
    <t>2.PROMOVER EL DESARROLLO, IMPLEMENTACIÓN Y SEGUIMIENTO  DE UNA INICIATIVA AMBIENTAL PRIORIZADAS DE ESCALA REGIONAL, CON ENTIDADES NACIONALES, REGIONALES Y DISTRITALES</t>
  </si>
  <si>
    <t>3. ACTUALIZACIÓN Y AJUSTES A LA IMPLEMENTACIÓN DE INSTRUMENTOS Y POLÍTICAS AMBIENTALES PRIORIZADAS.</t>
  </si>
  <si>
    <t>4. EVALUACIÓN Y ANALISIS A LA IMPLEMENTACIÓN DE INSTRUMENTOS Y POLÍTICAS AMBIENTALES PRIORIZADAS.</t>
  </si>
  <si>
    <t>5, SEGUIMIENTO Y MONITOREO  A LA IMPLEMENTACION Y REALIZAR LA ACTUALIZACION  DE LOS INSTRUMENTOS ECONÓMICOS AMBIENTALES PRIORIZADOS</t>
  </si>
  <si>
    <t>6. REALIZAR LA ADMINISTRACION INTEGRAL DEL OBSERVATORIO AMBIENTAL DE BOGOTÁ -OAB- Y EL OBSERVATORIO REGIONAL AMBIENTAL  Y DE DESARROLLO SOSTENIBLE DEL RÍO BOGOTÁ -ORARBO Y DESARROLLO DEL MÓDULO PARA SEGUIMIENTO A POLITICAS PÚBLICAS AMBIENTALES</t>
  </si>
  <si>
    <t>7. REALIZAR EL SEGUIMIENTO Y EVALUACIÓN DEL PLAN DE INVESTIGACIÓN AMBIENTAL DE BOGOTÁ VIGENTE Y EN LA FORMULACIÓN DEL NUEVO PLAN DE INVESTIGACIÓN DE BOGOTA Y APOYAR LA ACTUALIZACIÓN DE LOS INSTRUMENTOS ECONÓMICOS AMBIENTALES PRIORIZADOS</t>
  </si>
  <si>
    <t>8,  HACER EL SEGUIMIENTO, LA REPROGRAMACIÓN Y ACTUALIZACIÓN   DE LOS PROYECTOS DE INVERSION DE LA SDA EN LOS DIFERENTES COMPONENTES DEL PLAN DE ACCIÓN.</t>
  </si>
  <si>
    <t>9, CONSOLIDAR Y EVALUAR  EL AVANCE DE LA GESTIÓN  DEL EJE TRANSVERSAL SEIS DEL PLAN DE DESARROLLO DISTRITAL "BOGOTÁ MEJOR PARA TODOS",  Y DE LOS PROGRAMAS ASOCIADOS A ÉSTE, A CARGO DE LA SDA.</t>
  </si>
  <si>
    <t xml:space="preserve"> 10, ELABORAR INFORMES INTEGRALES DE SEGUIMIENTO A LOS PROYECTOS DE INVERSIÓN  E INFORMES DE GESTIÓN DE LA SDA</t>
  </si>
  <si>
    <t>11 ,REALIZAR GESTION DE PROCESOS DE COOP.  INTERNACIONAL TÉCNICA Y/O FINANCIERA NO REEMBOLSABLE  Y ALIANZAS PARA PARTICIPAR  EN EVENTOS DE ORDEN NACIONAL E INTERNACIONAL, ORIENTADAS A LA  MISION DE LA SDA</t>
  </si>
  <si>
    <r>
      <t xml:space="preserve">Para el cumplimiento de la meta, se realizaron las siguientes actividades:
</t>
    </r>
    <r>
      <rPr>
        <b/>
        <sz val="10"/>
        <color theme="1"/>
        <rFont val="Calibri"/>
        <family val="2"/>
        <scheme val="minor"/>
      </rPr>
      <t>PMA</t>
    </r>
    <r>
      <rPr>
        <sz val="10"/>
        <color theme="1"/>
        <rFont val="Calibri"/>
        <family val="2"/>
        <scheme val="minor"/>
      </rPr>
      <t xml:space="preserve">: A través de trabajo de campo realizado en los humedales La Vaca y El Burro se obtuvo información para la generación de la línea base de los ecosistemas en estudio
</t>
    </r>
    <r>
      <rPr>
        <b/>
        <sz val="10"/>
        <color theme="1"/>
        <rFont val="Calibri"/>
        <family val="2"/>
        <scheme val="minor"/>
      </rPr>
      <t>POLÍTICAS</t>
    </r>
    <r>
      <rPr>
        <sz val="10"/>
        <color theme="1"/>
        <rFont val="Calibri"/>
        <family val="2"/>
        <scheme val="minor"/>
      </rPr>
      <t xml:space="preserve">: Política de Humedales y la Política de biodiversidad: se elaboró una primera versión de productos, resultados e Indicadores en la matriz CONPES. Política de Producción Sostenible: se inició la fase de Agenda Pública para el análisis de situaciones, y definir los objetivos. Política de Educación Ambiental: se continuó el proceso de actualización de la política mediante reuniones internas y con entidades Distritales. Política de Salud Ambiental: se envió solicitud de seguimiento a su plan de acción. 
</t>
    </r>
    <r>
      <rPr>
        <b/>
        <sz val="10"/>
        <color theme="1"/>
        <rFont val="Calibri"/>
        <family val="2"/>
        <scheme val="minor"/>
      </rPr>
      <t>PGA</t>
    </r>
    <r>
      <rPr>
        <sz val="10"/>
        <color theme="1"/>
        <rFont val="Calibri"/>
        <family val="2"/>
        <scheme val="minor"/>
      </rPr>
      <t xml:space="preserve">: Se realizó la consolidación y aprobación del plan de trabajo y la metodología para la revisión del Plan de Gestión Ambiental 2008-2038. 
PIGA: Se retroalimentaron los informes planificación y formulación Plan de Acción PIGA 2019.
</t>
    </r>
    <r>
      <rPr>
        <b/>
        <sz val="10"/>
        <color theme="1"/>
        <rFont val="Calibri"/>
        <family val="2"/>
        <scheme val="minor"/>
      </rPr>
      <t>PACA</t>
    </r>
    <r>
      <rPr>
        <sz val="10"/>
        <color theme="1"/>
        <rFont val="Calibri"/>
        <family val="2"/>
        <scheme val="minor"/>
      </rPr>
      <t xml:space="preserve">: Se obtuvo la información del 100% de las entidades, frente al seguimiento a los PACA institucionales de la vigencia 2018
</t>
    </r>
    <r>
      <rPr>
        <b/>
        <sz val="10"/>
        <color theme="1"/>
        <rFont val="Calibri"/>
        <family val="2"/>
        <scheme val="minor"/>
      </rPr>
      <t>PDGRDCC</t>
    </r>
    <r>
      <rPr>
        <sz val="10"/>
        <color theme="1"/>
        <rFont val="Calibri"/>
        <family val="2"/>
        <scheme val="minor"/>
      </rPr>
      <t xml:space="preserve">: Se realizó el seguimiento 2018 a la implementación del anterior PDGRCC, y se desarrollaron encuentros para articulación y divulgación nuevo PDGRDCC.
</t>
    </r>
    <r>
      <rPr>
        <b/>
        <sz val="10"/>
        <color theme="1"/>
        <rFont val="Calibri"/>
        <family val="2"/>
        <scheme val="minor"/>
      </rPr>
      <t>PAL</t>
    </r>
    <r>
      <rPr>
        <sz val="10"/>
        <color theme="1"/>
        <rFont val="Calibri"/>
        <family val="2"/>
        <scheme val="minor"/>
      </rPr>
      <t xml:space="preserve">: Se Actualizaron los criterios técnicos ambientales para los proyectos ambientales locales. Se consolidaron los reportes Storm PAL de 2018.  Se apoyó en la formulación de los proyectos de inversión a 20 Localidades y 4 localidades avanzaron para aval técnico. 
</t>
    </r>
    <r>
      <rPr>
        <b/>
        <sz val="10"/>
        <color theme="1"/>
        <rFont val="Calibri"/>
        <family val="2"/>
        <scheme val="minor"/>
      </rPr>
      <t>POT</t>
    </r>
    <r>
      <rPr>
        <sz val="10"/>
        <color theme="1"/>
        <rFont val="Calibri"/>
        <family val="2"/>
        <scheme val="minor"/>
      </rPr>
      <t xml:space="preserve">: En el proceso de concertación de la modificación ordinaria del Plan de Ordenamiento Territorial, se realizaron 4 reuniones con la comisión y dos reuniones con la Secretaría Distrital de Planeación y se avanzó en los temas Estructura Ambiental y del Espacio Público, Estructura Ecológica Principal, Sistemas de Espacios Públicos de Circulación y Sistemas de Drenajes Sostenibles. 
</t>
    </r>
    <r>
      <rPr>
        <b/>
        <sz val="10"/>
        <color theme="1"/>
        <rFont val="Calibri"/>
        <family val="2"/>
        <scheme val="minor"/>
      </rPr>
      <t>INSTRUMENTOS</t>
    </r>
    <r>
      <rPr>
        <sz val="10"/>
        <color theme="1"/>
        <rFont val="Calibri"/>
        <family val="2"/>
        <scheme val="minor"/>
      </rPr>
      <t xml:space="preserve"> </t>
    </r>
    <r>
      <rPr>
        <b/>
        <sz val="10"/>
        <color theme="1"/>
        <rFont val="Calibri"/>
        <family val="2"/>
        <scheme val="minor"/>
      </rPr>
      <t>ECONÓMICOS</t>
    </r>
    <r>
      <rPr>
        <sz val="10"/>
        <color theme="1"/>
        <rFont val="Calibri"/>
        <family val="2"/>
        <scheme val="minor"/>
      </rPr>
      <t xml:space="preserve">: Se realizó una revisión preliminar de trabajos de investigación </t>
    </r>
    <r>
      <rPr>
        <sz val="10"/>
        <color rgb="FF002060"/>
        <rFont val="Calibri"/>
        <family val="2"/>
        <scheme val="minor"/>
      </rPr>
      <t>relacionados con la captura de carbono y metodologías de medición y las especies florísticas tanto en el ámbito internacional, nacional, distrital y urbano; en el marco de los Pagos por Servicios Ambientales y los posibles proyectos encaminados a la reducción y captura de los gases efecto invernadero.</t>
    </r>
  </si>
  <si>
    <r>
      <rPr>
        <sz val="11"/>
        <rFont val="Arial"/>
        <family val="2"/>
      </rPr>
      <t xml:space="preserve">En lo corrido del Plan de Desarrollo "Bogotá Mejor para Todos" y en cumplimiento a la meta PDD, se han incorporado determinantes ambientales a los instrumentos de planeación ambiental, que contribuyen a la conservación de los ecosistemas estratégicos, correspondiente  a 9 acciones, de los cuales para la vigencia 2016 fue 1, en la vigencia 2017 fueron 3, para la vigencia 2018 fue 4  y a marzo de 2019, se ha avanzado en 1, de la siguiente manera: 
</t>
    </r>
    <r>
      <rPr>
        <sz val="11"/>
        <color indexed="8"/>
        <rFont val="Arial"/>
        <family val="2"/>
      </rPr>
      <t xml:space="preserve">
Se solicitó a las entidades distritales y dependencias de SDA los avances a 2018 en la implementación del Plan Distrital de Gestión de Riesgos y Cambio Climático-PDGRCC (adoptado mediante el Decreto Distrital 579 de 2015). Con esta información se dará cierre al seguimiento de dicho Plan, y servirá de insumo para identificar fortalezas y debilidades aplicables en la implementación del nuevo Plan Distrital de Gestión del Riesgo de Desastres y del Cambio Climático-PDGRDCC 2018-2030 (adoptado mediante el Decreto Distrital 837 de 2018) y su articulación efectiva con el Plan Distrital de Desarrollo.
En el mismo sentido se ha trabajado de manera conjunta con el IDIGER en la planeación de la estrategia de divulgación y seguimiento del nuevo Plan.  Adicionalmente, con la Dirección de Cambio Climático y Gestión del Riesgo del Ministerio de Ambiente y Desarrollo Sostenible, se gestionó la manera de articular el contenido del nuevo Plan con la herramienta que esa entidad tiene en desarrollo para el seguimiento a los Planes Integrales de Gestión del Cambio Climático Territoriales (PIGCCT). 
En la actualización del Plan Distrital de Gestión del Riesgo de Desastres y del Cambio Climático-PDGRDCC 2018-2030 (adoptado mediante el Decreto Distrital 837 de 2018) y su articulación efectiva con el Plan Distrital de Desarrollo, se actualizaron las siguientes determinantes ambientales: reducción y manejo del riesgo de desastres, ordenamiento territorial, consolidación de los ecosistemas estratégicos y gestión integral del agua, en el marco de la sostenibilidad ambiental del Distrito Capital.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</si>
</sst>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240A]\ #,##0"/>
    <numFmt numFmtId="171" formatCode="0.0%"/>
    <numFmt numFmtId="172" formatCode="_ * #,##0_ ;_ * \-#,##0_ ;_ * &quot;-&quot;??_ ;_ @_ "/>
    <numFmt numFmtId="173" formatCode="_(&quot;$&quot;* #,##0.00_);_(&quot;$&quot;* \(#,##0.00\);_(&quot;$&quot;* &quot;-&quot;??_);_(@_)"/>
    <numFmt numFmtId="174" formatCode="_-* #,##0\ _€_-;\-* #,##0\ _€_-;_-* &quot;-&quot;??\ _€_-;_-@_-"/>
    <numFmt numFmtId="175" formatCode="_(* #,##0_);_(* \(#,##0\);_(* &quot;-&quot;??_);_(@_)"/>
    <numFmt numFmtId="176" formatCode="#,##0.0"/>
  </numFmts>
  <fonts count="4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12"/>
      <color indexed="8"/>
      <name val="Arial"/>
      <family val="2"/>
    </font>
    <font>
      <b/>
      <sz val="14"/>
      <color indexed="8"/>
      <name val="Arial"/>
      <family val="2"/>
    </font>
    <font>
      <b/>
      <sz val="10"/>
      <color theme="1"/>
      <name val="Calibri"/>
      <family val="2"/>
      <scheme val="minor"/>
    </font>
    <font>
      <sz val="24"/>
      <name val="Arial"/>
      <family val="2"/>
    </font>
    <font>
      <sz val="10"/>
      <color theme="1"/>
      <name val="Arial"/>
      <family val="2"/>
    </font>
    <font>
      <sz val="10"/>
      <name val="Calibri"/>
      <family val="2"/>
      <scheme val="minor"/>
    </font>
    <font>
      <b/>
      <sz val="8"/>
      <color theme="1"/>
      <name val="Arial"/>
      <family val="2"/>
    </font>
    <font>
      <sz val="9"/>
      <color indexed="81"/>
      <name val="Tahoma"/>
      <family val="2"/>
    </font>
    <font>
      <sz val="10"/>
      <color rgb="FF00206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indexed="65"/>
        <bgColor indexed="64"/>
      </patternFill>
    </fill>
    <fill>
      <patternFill patternType="solid">
        <fgColor theme="8"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6">
    <xf numFmtId="0" fontId="0" fillId="0" borderId="0"/>
    <xf numFmtId="169" fontId="9" fillId="0" borderId="0" applyFont="0" applyFill="0" applyBorder="0" applyAlignment="0" applyProtection="0"/>
    <xf numFmtId="169" fontId="4" fillId="0" borderId="0" applyFont="0" applyFill="0" applyBorder="0" applyAlignment="0" applyProtection="0"/>
    <xf numFmtId="165" fontId="19"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2" fontId="4" fillId="0" borderId="0" applyFont="0" applyFill="0" applyBorder="0" applyAlignment="0" applyProtection="0"/>
    <xf numFmtId="164" fontId="19" fillId="0" borderId="0" applyFont="0" applyFill="0" applyBorder="0" applyAlignment="0" applyProtection="0"/>
    <xf numFmtId="173"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41" fontId="19" fillId="0" borderId="0" applyFont="0" applyFill="0" applyBorder="0" applyAlignment="0" applyProtection="0"/>
  </cellStyleXfs>
  <cellXfs count="531">
    <xf numFmtId="0" fontId="0" fillId="0" borderId="0" xfId="0"/>
    <xf numFmtId="0" fontId="0" fillId="0" borderId="0" xfId="0" applyFill="1"/>
    <xf numFmtId="0" fontId="5" fillId="0" borderId="0" xfId="14"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0" fillId="0" borderId="0" xfId="0" applyFont="1" applyFill="1"/>
    <xf numFmtId="0" fontId="4" fillId="0" borderId="0" xfId="0" applyFont="1" applyFill="1"/>
    <xf numFmtId="0" fontId="5" fillId="0" borderId="0" xfId="0" applyFont="1" applyFill="1" applyAlignment="1">
      <alignment horizontal="center"/>
    </xf>
    <xf numFmtId="0" fontId="4" fillId="0" borderId="0" xfId="14" applyAlignment="1">
      <alignment vertical="center"/>
    </xf>
    <xf numFmtId="10" fontId="4" fillId="0" borderId="0" xfId="14" applyNumberFormat="1" applyAlignment="1">
      <alignment vertical="center"/>
    </xf>
    <xf numFmtId="0" fontId="4" fillId="0" borderId="0" xfId="14" applyBorder="1" applyAlignment="1">
      <alignment vertical="center"/>
    </xf>
    <xf numFmtId="0" fontId="4" fillId="2" borderId="0" xfId="14" applyFill="1" applyBorder="1" applyAlignment="1">
      <alignment vertical="center"/>
    </xf>
    <xf numFmtId="0" fontId="4" fillId="2" borderId="0" xfId="14" applyFill="1" applyAlignment="1">
      <alignment vertical="center"/>
    </xf>
    <xf numFmtId="0" fontId="12" fillId="2" borderId="0" xfId="14" applyFont="1" applyFill="1" applyAlignment="1">
      <alignment vertical="center"/>
    </xf>
    <xf numFmtId="0" fontId="12" fillId="0" borderId="0" xfId="14" applyFont="1" applyAlignment="1">
      <alignment vertical="center"/>
    </xf>
    <xf numFmtId="10" fontId="4" fillId="2" borderId="0" xfId="14"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4" applyFill="1" applyAlignment="1">
      <alignment horizontal="left" vertical="center"/>
    </xf>
    <xf numFmtId="0" fontId="4" fillId="0" borderId="0" xfId="14" applyAlignment="1">
      <alignment horizontal="left" vertical="center"/>
    </xf>
    <xf numFmtId="0" fontId="12" fillId="0" borderId="0" xfId="0" applyFont="1" applyFill="1"/>
    <xf numFmtId="0" fontId="4" fillId="3" borderId="0" xfId="14"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4" fillId="0" borderId="0" xfId="0" applyFont="1" applyFill="1" applyAlignment="1">
      <alignment horizontal="center" vertical="center"/>
    </xf>
    <xf numFmtId="0" fontId="5" fillId="3" borderId="0" xfId="0" applyFont="1" applyFill="1" applyBorder="1" applyAlignment="1">
      <alignment horizontal="center" vertical="center" wrapText="1"/>
    </xf>
    <xf numFmtId="0" fontId="25" fillId="3" borderId="0" xfId="0" applyFont="1" applyFill="1" applyBorder="1"/>
    <xf numFmtId="0" fontId="25" fillId="3" borderId="26" xfId="0" applyFont="1" applyFill="1" applyBorder="1"/>
    <xf numFmtId="0" fontId="0" fillId="4" borderId="0" xfId="0" applyFill="1"/>
    <xf numFmtId="0" fontId="0" fillId="5" borderId="0" xfId="0" applyFill="1"/>
    <xf numFmtId="0" fontId="27" fillId="3" borderId="0" xfId="14" applyFont="1" applyFill="1" applyBorder="1" applyProtection="1">
      <protection locked="0"/>
    </xf>
    <xf numFmtId="0" fontId="0" fillId="3" borderId="0" xfId="0" applyFill="1" applyBorder="1"/>
    <xf numFmtId="0" fontId="28" fillId="3" borderId="0" xfId="14" applyFont="1" applyFill="1" applyBorder="1" applyAlignment="1" applyProtection="1">
      <alignment horizontal="center"/>
      <protection locked="0"/>
    </xf>
    <xf numFmtId="0" fontId="29" fillId="3" borderId="0" xfId="14" applyFont="1" applyFill="1" applyBorder="1" applyProtection="1">
      <protection locked="0"/>
    </xf>
    <xf numFmtId="3" fontId="17" fillId="0" borderId="2" xfId="0" applyNumberFormat="1" applyFont="1" applyFill="1" applyBorder="1" applyAlignment="1">
      <alignment horizontal="center" vertical="center" wrapText="1"/>
    </xf>
    <xf numFmtId="170" fontId="3" fillId="0" borderId="2"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1" fontId="30" fillId="0" borderId="1" xfId="0" applyNumberFormat="1"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30" fillId="0" borderId="5"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horizontal="center" vertical="center" wrapText="1"/>
    </xf>
    <xf numFmtId="0" fontId="31" fillId="0" borderId="0" xfId="0" applyFont="1" applyFill="1"/>
    <xf numFmtId="0" fontId="33"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3"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6" fillId="6" borderId="2" xfId="0" applyFont="1" applyFill="1" applyBorder="1" applyAlignment="1" applyProtection="1">
      <alignment horizontal="left" vertical="center" wrapText="1"/>
      <protection locked="0"/>
    </xf>
    <xf numFmtId="0" fontId="16" fillId="6" borderId="4" xfId="0" applyFont="1" applyFill="1" applyBorder="1" applyAlignment="1" applyProtection="1">
      <alignment horizontal="left" vertical="center" wrapText="1"/>
      <protection locked="0"/>
    </xf>
    <xf numFmtId="10" fontId="4" fillId="5" borderId="4" xfId="14" applyNumberFormat="1" applyFont="1" applyFill="1" applyBorder="1" applyAlignment="1">
      <alignment horizontal="center" vertical="center" wrapText="1"/>
    </xf>
    <xf numFmtId="0" fontId="15" fillId="5" borderId="4" xfId="14" applyFont="1" applyFill="1" applyBorder="1" applyAlignment="1">
      <alignment horizontal="center" vertical="center" textRotation="90" wrapText="1"/>
    </xf>
    <xf numFmtId="171" fontId="21" fillId="5" borderId="5" xfId="0" applyNumberFormat="1" applyFont="1" applyFill="1" applyBorder="1" applyAlignment="1">
      <alignment vertical="center"/>
    </xf>
    <xf numFmtId="171" fontId="21" fillId="5" borderId="3" xfId="0" applyNumberFormat="1" applyFont="1" applyFill="1" applyBorder="1" applyAlignment="1">
      <alignment vertical="center"/>
    </xf>
    <xf numFmtId="171" fontId="21" fillId="6" borderId="1" xfId="0" applyNumberFormat="1" applyFont="1" applyFill="1" applyBorder="1" applyAlignment="1">
      <alignment vertical="center"/>
    </xf>
    <xf numFmtId="171" fontId="21" fillId="6" borderId="2" xfId="0" applyNumberFormat="1" applyFont="1" applyFill="1" applyBorder="1" applyAlignment="1">
      <alignment vertical="center"/>
    </xf>
    <xf numFmtId="0" fontId="2" fillId="5" borderId="54" xfId="14" applyFont="1" applyFill="1" applyBorder="1" applyAlignment="1">
      <alignment horizontal="center" vertical="center" wrapText="1"/>
    </xf>
    <xf numFmtId="0" fontId="15" fillId="5" borderId="4" xfId="17" applyFont="1" applyFill="1" applyBorder="1" applyAlignment="1">
      <alignment horizontal="center" vertical="center" wrapText="1"/>
    </xf>
    <xf numFmtId="0" fontId="15" fillId="5" borderId="4" xfId="17" applyFont="1" applyFill="1" applyBorder="1" applyAlignment="1">
      <alignment horizontal="center" vertical="center"/>
    </xf>
    <xf numFmtId="0" fontId="15" fillId="5" borderId="12" xfId="17" applyFont="1" applyFill="1" applyBorder="1" applyAlignment="1">
      <alignment horizontal="center" vertical="center" wrapText="1"/>
    </xf>
    <xf numFmtId="0" fontId="15" fillId="5" borderId="36" xfId="17" applyFont="1" applyFill="1" applyBorder="1" applyAlignment="1">
      <alignment horizontal="center" vertical="center" wrapText="1"/>
    </xf>
    <xf numFmtId="0" fontId="18" fillId="5" borderId="5" xfId="17" applyFont="1" applyFill="1" applyBorder="1" applyAlignment="1">
      <alignment horizontal="left" vertical="center" wrapText="1"/>
    </xf>
    <xf numFmtId="0" fontId="18" fillId="5" borderId="4" xfId="17" applyFont="1" applyFill="1" applyBorder="1" applyAlignment="1">
      <alignment horizontal="left" vertical="center" wrapText="1"/>
    </xf>
    <xf numFmtId="0" fontId="18" fillId="5" borderId="55" xfId="17" applyFont="1" applyFill="1" applyBorder="1" applyAlignment="1">
      <alignment horizontal="left" vertical="center" wrapText="1"/>
    </xf>
    <xf numFmtId="0" fontId="18" fillId="5" borderId="57" xfId="17" applyFont="1" applyFill="1" applyBorder="1" applyAlignment="1">
      <alignment horizontal="left" vertical="center" wrapText="1"/>
    </xf>
    <xf numFmtId="0" fontId="18" fillId="6" borderId="56" xfId="17" applyFont="1" applyFill="1" applyBorder="1" applyAlignment="1">
      <alignment horizontal="left" vertical="center" wrapText="1"/>
    </xf>
    <xf numFmtId="0" fontId="18" fillId="6" borderId="1" xfId="17" applyFont="1" applyFill="1" applyBorder="1" applyAlignment="1">
      <alignment horizontal="left" vertical="center" wrapText="1"/>
    </xf>
    <xf numFmtId="0" fontId="26" fillId="0" borderId="0" xfId="0" applyFont="1" applyFill="1"/>
    <xf numFmtId="0" fontId="0" fillId="0" borderId="1" xfId="0" applyFill="1" applyBorder="1" applyAlignment="1">
      <alignment horizontal="center" vertical="center"/>
    </xf>
    <xf numFmtId="0" fontId="26" fillId="7" borderId="1" xfId="0" applyFont="1" applyFill="1" applyBorder="1" applyAlignment="1">
      <alignment horizontal="center" vertical="center"/>
    </xf>
    <xf numFmtId="0" fontId="37" fillId="7" borderId="1" xfId="0" applyFont="1" applyFill="1" applyBorder="1" applyAlignment="1">
      <alignment horizontal="center" vertical="center"/>
    </xf>
    <xf numFmtId="0" fontId="20" fillId="0" borderId="1" xfId="0" applyFont="1" applyFill="1" applyBorder="1" applyAlignment="1">
      <alignment horizontal="center" vertical="center"/>
    </xf>
    <xf numFmtId="0" fontId="26" fillId="3" borderId="0" xfId="0" applyFont="1" applyFill="1"/>
    <xf numFmtId="0" fontId="32"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4" fontId="0" fillId="3" borderId="0" xfId="0" applyNumberFormat="1" applyFill="1" applyAlignment="1">
      <alignment horizontal="center"/>
    </xf>
    <xf numFmtId="0" fontId="5" fillId="5" borderId="4" xfId="0" applyFont="1" applyFill="1" applyBorder="1" applyAlignment="1">
      <alignment horizontal="center" vertical="center" wrapText="1"/>
    </xf>
    <xf numFmtId="0" fontId="2" fillId="5" borderId="4" xfId="14" applyFont="1" applyFill="1" applyBorder="1" applyAlignment="1">
      <alignment horizontal="center" vertical="center" wrapText="1"/>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19" applyFont="1" applyBorder="1" applyAlignment="1">
      <alignment horizontal="center" vertical="center"/>
    </xf>
    <xf numFmtId="0" fontId="5" fillId="5" borderId="2" xfId="0" applyFont="1" applyFill="1" applyBorder="1" applyAlignment="1">
      <alignment horizontal="center" vertical="center" wrapText="1"/>
    </xf>
    <xf numFmtId="9" fontId="2" fillId="5" borderId="36" xfId="19" applyFont="1" applyFill="1" applyBorder="1" applyAlignment="1">
      <alignment horizontal="center" vertical="center" wrapText="1"/>
    </xf>
    <xf numFmtId="41" fontId="0" fillId="0" borderId="5" xfId="25" applyFont="1" applyFill="1" applyBorder="1" applyAlignment="1">
      <alignment horizontal="center" vertical="center" wrapText="1"/>
    </xf>
    <xf numFmtId="171" fontId="21" fillId="5" borderId="1" xfId="0" applyNumberFormat="1" applyFont="1" applyFill="1" applyBorder="1" applyAlignment="1">
      <alignment vertical="center"/>
    </xf>
    <xf numFmtId="41" fontId="18" fillId="5" borderId="5" xfId="25" applyFont="1" applyFill="1" applyBorder="1" applyAlignment="1">
      <alignment horizontal="left" vertical="center" wrapText="1"/>
    </xf>
    <xf numFmtId="41" fontId="18" fillId="6" borderId="1" xfId="25" applyFont="1" applyFill="1" applyBorder="1" applyAlignment="1">
      <alignment horizontal="left" vertical="center" wrapText="1"/>
    </xf>
    <xf numFmtId="41" fontId="18" fillId="5" borderId="4" xfId="25" applyFont="1" applyFill="1" applyBorder="1" applyAlignment="1">
      <alignment horizontal="left" vertical="center" wrapText="1"/>
    </xf>
    <xf numFmtId="0" fontId="7" fillId="0" borderId="1" xfId="0" applyFont="1" applyBorder="1" applyAlignment="1">
      <alignment horizontal="center" vertical="center" wrapText="1"/>
    </xf>
    <xf numFmtId="1" fontId="7" fillId="0" borderId="1" xfId="4" applyNumberFormat="1" applyFont="1" applyFill="1" applyBorder="1" applyAlignment="1">
      <alignment horizontal="center" vertical="center"/>
    </xf>
    <xf numFmtId="41" fontId="7" fillId="0" borderId="1" xfId="25" applyFont="1" applyFill="1" applyBorder="1" applyAlignment="1">
      <alignment horizontal="center" vertical="center"/>
    </xf>
    <xf numFmtId="41" fontId="7" fillId="0" borderId="1" xfId="25" applyFont="1" applyFill="1" applyBorder="1" applyAlignment="1">
      <alignment vertical="center"/>
    </xf>
    <xf numFmtId="41" fontId="7" fillId="0" borderId="3" xfId="25" applyFont="1" applyBorder="1" applyAlignment="1">
      <alignment horizontal="centerContinuous" vertical="center"/>
    </xf>
    <xf numFmtId="1" fontId="7" fillId="0" borderId="1" xfId="0" applyNumberFormat="1" applyFont="1" applyFill="1" applyBorder="1" applyAlignment="1">
      <alignment horizontal="center" vertical="center"/>
    </xf>
    <xf numFmtId="1" fontId="7" fillId="0" borderId="1" xfId="4"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0" fontId="4" fillId="0" borderId="1" xfId="0" applyNumberFormat="1" applyFont="1" applyFill="1" applyBorder="1" applyAlignment="1">
      <alignment horizontal="center" vertical="center"/>
    </xf>
    <xf numFmtId="171" fontId="4"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10" fontId="4" fillId="8" borderId="5" xfId="0" applyNumberFormat="1" applyFont="1" applyFill="1" applyBorder="1" applyAlignment="1">
      <alignment horizontal="center" vertical="center"/>
    </xf>
    <xf numFmtId="10" fontId="4" fillId="8" borderId="1" xfId="0" applyNumberFormat="1" applyFont="1" applyFill="1" applyBorder="1" applyAlignment="1">
      <alignment horizontal="center" vertical="center"/>
    </xf>
    <xf numFmtId="9" fontId="4" fillId="8" borderId="1" xfId="0" applyNumberFormat="1" applyFont="1" applyFill="1" applyBorder="1" applyAlignment="1">
      <alignment horizontal="center" vertical="center"/>
    </xf>
    <xf numFmtId="171" fontId="40" fillId="5" borderId="1" xfId="0" applyNumberFormat="1" applyFont="1" applyFill="1" applyBorder="1" applyAlignment="1">
      <alignment vertical="center"/>
    </xf>
    <xf numFmtId="171" fontId="40" fillId="6" borderId="1" xfId="0" applyNumberFormat="1" applyFont="1" applyFill="1" applyBorder="1" applyAlignment="1">
      <alignment vertical="center"/>
    </xf>
    <xf numFmtId="9" fontId="2" fillId="5" borderId="1" xfId="19" applyFont="1" applyFill="1" applyBorder="1" applyAlignment="1">
      <alignment horizontal="center" vertical="center" wrapText="1"/>
    </xf>
    <xf numFmtId="171" fontId="4" fillId="8" borderId="1" xfId="0" applyNumberFormat="1" applyFont="1" applyFill="1" applyBorder="1" applyAlignment="1">
      <alignment horizontal="center" vertical="center"/>
    </xf>
    <xf numFmtId="171" fontId="40" fillId="5" borderId="5" xfId="0" applyNumberFormat="1" applyFont="1" applyFill="1" applyBorder="1" applyAlignment="1">
      <alignment vertical="center"/>
    </xf>
    <xf numFmtId="3" fontId="0" fillId="0" borderId="5" xfId="19" applyNumberFormat="1" applyFont="1" applyFill="1" applyBorder="1" applyAlignment="1">
      <alignment horizontal="center" vertical="center" wrapText="1"/>
    </xf>
    <xf numFmtId="3" fontId="0" fillId="0" borderId="5" xfId="25" applyNumberFormat="1" applyFont="1" applyFill="1" applyBorder="1" applyAlignment="1">
      <alignment horizontal="center" vertical="center" wrapText="1"/>
    </xf>
    <xf numFmtId="0" fontId="0" fillId="10" borderId="5" xfId="19" applyNumberFormat="1" applyFont="1" applyFill="1" applyBorder="1" applyAlignment="1">
      <alignment horizontal="center" vertical="center" wrapText="1"/>
    </xf>
    <xf numFmtId="3" fontId="17" fillId="10" borderId="1" xfId="0" applyNumberFormat="1" applyFont="1" applyFill="1" applyBorder="1" applyAlignment="1">
      <alignment horizontal="center" vertical="center" wrapText="1"/>
    </xf>
    <xf numFmtId="1" fontId="30" fillId="10" borderId="1" xfId="0" applyNumberFormat="1" applyFont="1" applyFill="1" applyBorder="1" applyAlignment="1">
      <alignment horizontal="center" vertical="center" wrapText="1"/>
    </xf>
    <xf numFmtId="0" fontId="0" fillId="10" borderId="5" xfId="25" applyNumberFormat="1" applyFont="1" applyFill="1" applyBorder="1" applyAlignment="1">
      <alignment horizontal="center" vertical="center" wrapText="1"/>
    </xf>
    <xf numFmtId="170" fontId="3" fillId="10" borderId="1" xfId="0" applyNumberFormat="1" applyFont="1" applyFill="1" applyBorder="1" applyAlignment="1">
      <alignment horizontal="center" vertical="center" wrapText="1"/>
    </xf>
    <xf numFmtId="41" fontId="0" fillId="0" borderId="4" xfId="25"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 fontId="30" fillId="0" borderId="4" xfId="0" applyNumberFormat="1" applyFont="1" applyFill="1" applyBorder="1" applyAlignment="1">
      <alignment horizontal="center" vertical="center" wrapText="1"/>
    </xf>
    <xf numFmtId="170" fontId="3" fillId="0" borderId="5"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4" fontId="0" fillId="0" borderId="5" xfId="19" applyNumberFormat="1" applyFont="1" applyFill="1" applyBorder="1" applyAlignment="1">
      <alignment horizontal="center" vertical="center" wrapText="1"/>
    </xf>
    <xf numFmtId="4" fontId="0" fillId="0" borderId="5" xfId="25"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7" fillId="0" borderId="16" xfId="0" applyFont="1" applyBorder="1" applyAlignment="1">
      <alignment horizontal="center" vertical="center"/>
    </xf>
    <xf numFmtId="3" fontId="4" fillId="0" borderId="5" xfId="0" applyNumberFormat="1" applyFont="1" applyFill="1" applyBorder="1" applyAlignment="1">
      <alignment horizontal="center" vertical="center" wrapText="1"/>
    </xf>
    <xf numFmtId="176" fontId="4" fillId="0" borderId="47" xfId="0" applyNumberFormat="1" applyFont="1" applyFill="1" applyBorder="1" applyAlignment="1">
      <alignment horizontal="center" vertical="center" wrapText="1"/>
    </xf>
    <xf numFmtId="4" fontId="4" fillId="3" borderId="5" xfId="0" applyNumberFormat="1" applyFont="1" applyFill="1" applyBorder="1" applyAlignment="1">
      <alignment horizontal="center" vertical="center" wrapText="1"/>
    </xf>
    <xf numFmtId="4" fontId="39" fillId="0" borderId="20" xfId="0" applyNumberFormat="1" applyFont="1" applyFill="1" applyBorder="1" applyAlignment="1">
      <alignment horizontal="center" vertical="center" wrapText="1"/>
    </xf>
    <xf numFmtId="3" fontId="4" fillId="0" borderId="41" xfId="0" applyNumberFormat="1" applyFont="1" applyFill="1" applyBorder="1" applyAlignment="1">
      <alignment horizontal="center" vertical="center" wrapText="1"/>
    </xf>
    <xf numFmtId="3" fontId="39" fillId="0" borderId="20" xfId="0" applyNumberFormat="1"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3" fontId="4" fillId="0" borderId="47" xfId="0" applyNumberFormat="1" applyFont="1" applyFill="1" applyBorder="1" applyAlignment="1">
      <alignment horizontal="center" vertical="center" wrapText="1"/>
    </xf>
    <xf numFmtId="4" fontId="4" fillId="0" borderId="41"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39" fillId="0" borderId="5" xfId="0" applyNumberFormat="1" applyFont="1" applyFill="1" applyBorder="1" applyAlignment="1">
      <alignment horizontal="center" vertical="center" wrapText="1"/>
    </xf>
    <xf numFmtId="10" fontId="39" fillId="3" borderId="41" xfId="22" applyNumberFormat="1" applyFont="1" applyFill="1" applyBorder="1" applyAlignment="1">
      <alignment horizontal="center" vertical="center"/>
    </xf>
    <xf numFmtId="10" fontId="39" fillId="3" borderId="5" xfId="22" applyNumberFormat="1" applyFont="1" applyFill="1" applyBorder="1" applyAlignment="1">
      <alignment horizontal="center" vertical="center"/>
    </xf>
    <xf numFmtId="3" fontId="4" fillId="3" borderId="1" xfId="8" applyNumberFormat="1" applyFont="1" applyFill="1" applyBorder="1" applyAlignment="1">
      <alignment horizontal="center" vertical="center"/>
    </xf>
    <xf numFmtId="174" fontId="39" fillId="0" borderId="11" xfId="4" applyNumberFormat="1" applyFont="1" applyFill="1" applyBorder="1" applyAlignment="1">
      <alignment horizontal="center" vertical="center"/>
    </xf>
    <xf numFmtId="37" fontId="4" fillId="0" borderId="17" xfId="8" applyNumberFormat="1" applyFont="1" applyFill="1" applyBorder="1" applyAlignment="1">
      <alignment horizontal="center" vertical="center"/>
    </xf>
    <xf numFmtId="37" fontId="4" fillId="0" borderId="1" xfId="8" applyNumberFormat="1" applyFont="1" applyFill="1" applyBorder="1" applyAlignment="1">
      <alignment horizontal="center" vertical="center"/>
    </xf>
    <xf numFmtId="174" fontId="20" fillId="0" borderId="11" xfId="4" applyNumberFormat="1" applyFont="1" applyFill="1" applyBorder="1" applyAlignment="1">
      <alignment horizontal="center" vertical="center"/>
    </xf>
    <xf numFmtId="37" fontId="30" fillId="0" borderId="1" xfId="8" applyNumberFormat="1" applyFont="1" applyFill="1" applyBorder="1" applyAlignment="1">
      <alignment horizontal="center" vertical="center"/>
    </xf>
    <xf numFmtId="37" fontId="30" fillId="0" borderId="8" xfId="8" applyNumberFormat="1" applyFont="1" applyFill="1" applyBorder="1" applyAlignment="1">
      <alignment horizontal="center" vertical="center"/>
    </xf>
    <xf numFmtId="3" fontId="39" fillId="0" borderId="1" xfId="0" applyNumberFormat="1" applyFont="1" applyBorder="1" applyAlignment="1">
      <alignment horizontal="center" vertical="center" wrapText="1"/>
    </xf>
    <xf numFmtId="174" fontId="20" fillId="3" borderId="11" xfId="4" applyNumberFormat="1" applyFont="1" applyFill="1" applyBorder="1" applyAlignment="1">
      <alignment horizontal="center" vertical="center"/>
    </xf>
    <xf numFmtId="10" fontId="39" fillId="3" borderId="17" xfId="22" applyNumberFormat="1" applyFont="1" applyFill="1" applyBorder="1" applyAlignment="1">
      <alignment horizontal="center" vertical="center"/>
    </xf>
    <xf numFmtId="0" fontId="4" fillId="8" borderId="8" xfId="0" applyFont="1" applyFill="1" applyBorder="1" applyAlignment="1">
      <alignment horizontal="center" vertical="center"/>
    </xf>
    <xf numFmtId="4" fontId="4" fillId="8" borderId="1" xfId="0" applyNumberFormat="1" applyFont="1" applyFill="1" applyBorder="1" applyAlignment="1">
      <alignment horizontal="center" vertical="center"/>
    </xf>
    <xf numFmtId="0" fontId="39" fillId="8" borderId="11" xfId="0" applyFont="1" applyFill="1" applyBorder="1" applyAlignment="1">
      <alignment horizontal="center" vertical="center"/>
    </xf>
    <xf numFmtId="0" fontId="4" fillId="8" borderId="17" xfId="0" applyFont="1" applyFill="1" applyBorder="1" applyAlignment="1">
      <alignment horizontal="center" vertical="center"/>
    </xf>
    <xf numFmtId="0" fontId="39" fillId="8" borderId="1" xfId="0" applyFont="1" applyFill="1" applyBorder="1" applyAlignment="1">
      <alignment horizontal="center" vertical="center"/>
    </xf>
    <xf numFmtId="174" fontId="20" fillId="8" borderId="11" xfId="0" applyNumberFormat="1" applyFont="1" applyFill="1" applyBorder="1" applyAlignment="1">
      <alignment horizontal="center" vertical="center"/>
    </xf>
    <xf numFmtId="0" fontId="30" fillId="8" borderId="1" xfId="0" applyFont="1" applyFill="1" applyBorder="1" applyAlignment="1">
      <alignment horizontal="right" vertical="center"/>
    </xf>
    <xf numFmtId="0" fontId="30" fillId="8" borderId="8" xfId="0" applyFont="1" applyFill="1" applyBorder="1" applyAlignment="1">
      <alignment horizontal="right" vertical="center"/>
    </xf>
    <xf numFmtId="0" fontId="4" fillId="8" borderId="1" xfId="0" applyFont="1" applyFill="1" applyBorder="1" applyAlignment="1">
      <alignment horizontal="center" vertical="center"/>
    </xf>
    <xf numFmtId="0" fontId="39" fillId="8" borderId="17" xfId="0" applyFont="1" applyFill="1" applyBorder="1" applyAlignment="1">
      <alignment horizontal="center" vertical="center"/>
    </xf>
    <xf numFmtId="174" fontId="4" fillId="0" borderId="1" xfId="4" applyNumberFormat="1" applyFont="1" applyFill="1" applyBorder="1" applyAlignment="1">
      <alignment horizontal="center" vertical="center"/>
    </xf>
    <xf numFmtId="3" fontId="39" fillId="0" borderId="8" xfId="0" applyNumberFormat="1" applyFont="1" applyFill="1" applyBorder="1" applyAlignment="1">
      <alignment horizontal="center" vertical="center" wrapText="1"/>
    </xf>
    <xf numFmtId="37" fontId="40" fillId="0" borderId="17" xfId="8" applyNumberFormat="1" applyFont="1" applyFill="1" applyBorder="1" applyAlignment="1">
      <alignment horizontal="center" vertical="center"/>
    </xf>
    <xf numFmtId="0" fontId="4" fillId="0" borderId="1" xfId="0" applyFont="1" applyFill="1" applyBorder="1" applyAlignment="1">
      <alignment horizontal="center" vertical="center"/>
    </xf>
    <xf numFmtId="0" fontId="30" fillId="0" borderId="1" xfId="0" applyFont="1" applyFill="1" applyBorder="1" applyAlignment="1">
      <alignment horizontal="right" vertical="center"/>
    </xf>
    <xf numFmtId="0" fontId="30" fillId="0" borderId="8" xfId="0" applyFont="1" applyFill="1" applyBorder="1" applyAlignment="1">
      <alignment horizontal="right" vertical="center"/>
    </xf>
    <xf numFmtId="3"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xf>
    <xf numFmtId="4" fontId="4" fillId="3" borderId="1" xfId="8" applyNumberFormat="1" applyFont="1" applyFill="1" applyBorder="1" applyAlignment="1">
      <alignment horizontal="center" vertical="center" wrapText="1"/>
    </xf>
    <xf numFmtId="4" fontId="4" fillId="3" borderId="11" xfId="8" applyNumberFormat="1" applyFont="1" applyFill="1" applyBorder="1" applyAlignment="1">
      <alignment horizontal="center" vertical="center" wrapText="1"/>
    </xf>
    <xf numFmtId="3" fontId="4" fillId="3" borderId="17" xfId="8" applyNumberFormat="1" applyFont="1" applyFill="1" applyBorder="1" applyAlignment="1">
      <alignment horizontal="center" vertical="center" wrapText="1"/>
    </xf>
    <xf numFmtId="3" fontId="4" fillId="3" borderId="1" xfId="8" applyNumberFormat="1" applyFont="1" applyFill="1" applyBorder="1" applyAlignment="1">
      <alignment horizontal="center" vertical="center" wrapText="1"/>
    </xf>
    <xf numFmtId="4" fontId="4" fillId="3" borderId="8" xfId="8" applyNumberFormat="1" applyFont="1" applyFill="1" applyBorder="1" applyAlignment="1">
      <alignment horizontal="center" vertical="center" wrapText="1"/>
    </xf>
    <xf numFmtId="3" fontId="4" fillId="0" borderId="17" xfId="8" applyNumberFormat="1" applyFont="1" applyFill="1" applyBorder="1" applyAlignment="1">
      <alignment horizontal="center" vertical="center" wrapText="1"/>
    </xf>
    <xf numFmtId="3" fontId="4" fillId="3" borderId="8" xfId="8"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37" fontId="4" fillId="3" borderId="12" xfId="8" applyNumberFormat="1" applyFont="1" applyFill="1" applyBorder="1" applyAlignment="1">
      <alignment horizontal="center" vertical="center"/>
    </xf>
    <xf numFmtId="37" fontId="4" fillId="3" borderId="52" xfId="8" applyNumberFormat="1" applyFont="1" applyFill="1" applyBorder="1" applyAlignment="1">
      <alignment horizontal="center" vertical="center"/>
    </xf>
    <xf numFmtId="37" fontId="4" fillId="3" borderId="4" xfId="8" applyNumberFormat="1" applyFont="1" applyFill="1" applyBorder="1" applyAlignment="1">
      <alignment horizontal="center" vertical="center"/>
    </xf>
    <xf numFmtId="37" fontId="4" fillId="0" borderId="18" xfId="8" applyNumberFormat="1" applyFont="1" applyFill="1" applyBorder="1" applyAlignment="1">
      <alignment horizontal="center" vertical="center"/>
    </xf>
    <xf numFmtId="37" fontId="30" fillId="3" borderId="4" xfId="8" applyNumberFormat="1" applyFont="1" applyFill="1" applyBorder="1" applyAlignment="1">
      <alignment horizontal="center" vertical="center"/>
    </xf>
    <xf numFmtId="37" fontId="30" fillId="3" borderId="42" xfId="8" applyNumberFormat="1" applyFont="1" applyFill="1" applyBorder="1" applyAlignment="1">
      <alignment horizontal="center" vertical="center"/>
    </xf>
    <xf numFmtId="10" fontId="39" fillId="3" borderId="18" xfId="22" applyNumberFormat="1" applyFont="1" applyFill="1" applyBorder="1" applyAlignment="1">
      <alignment horizontal="center" vertical="center"/>
    </xf>
    <xf numFmtId="10" fontId="39" fillId="3" borderId="4" xfId="22" applyNumberFormat="1" applyFont="1" applyFill="1" applyBorder="1" applyAlignment="1">
      <alignment horizontal="center" vertical="center"/>
    </xf>
    <xf numFmtId="3" fontId="4" fillId="3"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 fontId="39" fillId="0" borderId="11" xfId="0"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8" xfId="0" applyNumberFormat="1" applyFont="1" applyFill="1" applyBorder="1" applyAlignment="1">
      <alignment horizontal="center" vertical="center" wrapText="1"/>
    </xf>
    <xf numFmtId="4" fontId="4" fillId="0" borderId="17"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3" borderId="8" xfId="0" applyNumberFormat="1" applyFont="1" applyFill="1" applyBorder="1" applyAlignment="1">
      <alignment horizontal="center" vertical="center" wrapText="1"/>
    </xf>
    <xf numFmtId="4" fontId="39" fillId="0" borderId="1" xfId="0" applyNumberFormat="1" applyFont="1" applyFill="1" applyBorder="1" applyAlignment="1">
      <alignment horizontal="center" vertical="center" wrapText="1"/>
    </xf>
    <xf numFmtId="37" fontId="4" fillId="3" borderId="1" xfId="8" applyNumberFormat="1" applyFont="1" applyFill="1" applyBorder="1" applyAlignment="1">
      <alignment horizontal="center" vertical="center"/>
    </xf>
    <xf numFmtId="37" fontId="30" fillId="3" borderId="1" xfId="8" applyNumberFormat="1" applyFont="1" applyFill="1" applyBorder="1" applyAlignment="1">
      <alignment horizontal="center" vertical="center"/>
    </xf>
    <xf numFmtId="37" fontId="30" fillId="3" borderId="8" xfId="8" applyNumberFormat="1" applyFont="1" applyFill="1" applyBorder="1" applyAlignment="1">
      <alignment horizontal="center" vertical="center"/>
    </xf>
    <xf numFmtId="0" fontId="39" fillId="8" borderId="7" xfId="0" applyFont="1" applyFill="1" applyBorder="1" applyAlignment="1">
      <alignment horizontal="center" vertical="center"/>
    </xf>
    <xf numFmtId="0" fontId="40" fillId="8" borderId="17" xfId="0" applyFont="1" applyFill="1" applyBorder="1" applyAlignment="1">
      <alignment horizontal="center" vertical="center"/>
    </xf>
    <xf numFmtId="167" fontId="4" fillId="0" borderId="1" xfId="4" applyFont="1" applyFill="1" applyBorder="1" applyAlignment="1">
      <alignment horizontal="center" vertical="center"/>
    </xf>
    <xf numFmtId="3" fontId="20" fillId="0" borderId="11" xfId="0" applyNumberFormat="1" applyFont="1" applyFill="1" applyBorder="1" applyAlignment="1">
      <alignment horizontal="center" vertical="center"/>
    </xf>
    <xf numFmtId="4" fontId="4" fillId="0" borderId="11" xfId="8" applyNumberFormat="1" applyFont="1" applyFill="1" applyBorder="1" applyAlignment="1">
      <alignment horizontal="center" vertical="center" wrapText="1"/>
    </xf>
    <xf numFmtId="3" fontId="4" fillId="0" borderId="1" xfId="8" applyNumberFormat="1" applyFont="1" applyFill="1" applyBorder="1" applyAlignment="1">
      <alignment horizontal="center" vertical="center" wrapText="1"/>
    </xf>
    <xf numFmtId="4" fontId="4" fillId="0" borderId="1" xfId="8" applyNumberFormat="1" applyFont="1" applyFill="1" applyBorder="1" applyAlignment="1">
      <alignment horizontal="center" vertical="center" wrapText="1"/>
    </xf>
    <xf numFmtId="3" fontId="40" fillId="0" borderId="17" xfId="8" applyNumberFormat="1" applyFont="1" applyFill="1" applyBorder="1" applyAlignment="1">
      <alignment horizontal="center" vertical="center" wrapText="1"/>
    </xf>
    <xf numFmtId="3" fontId="4" fillId="0" borderId="8" xfId="8" applyNumberFormat="1" applyFont="1" applyFill="1" applyBorder="1" applyAlignment="1">
      <alignment horizontal="center" vertical="center" wrapText="1"/>
    </xf>
    <xf numFmtId="4" fontId="4" fillId="0" borderId="17" xfId="8" applyNumberFormat="1" applyFont="1" applyFill="1" applyBorder="1" applyAlignment="1">
      <alignment horizontal="center" vertical="center" wrapText="1"/>
    </xf>
    <xf numFmtId="4" fontId="4" fillId="0" borderId="44" xfId="8" applyNumberFormat="1" applyFont="1" applyFill="1" applyBorder="1" applyAlignment="1">
      <alignment horizontal="center" vertical="center" wrapText="1"/>
    </xf>
    <xf numFmtId="37" fontId="4" fillId="0" borderId="12" xfId="8" applyNumberFormat="1" applyFont="1" applyFill="1" applyBorder="1" applyAlignment="1">
      <alignment horizontal="center" vertical="center"/>
    </xf>
    <xf numFmtId="37" fontId="4" fillId="0" borderId="4" xfId="8" applyNumberFormat="1" applyFont="1" applyFill="1" applyBorder="1" applyAlignment="1">
      <alignment horizontal="center" vertical="center"/>
    </xf>
    <xf numFmtId="37" fontId="40" fillId="0" borderId="18" xfId="8" applyNumberFormat="1" applyFont="1" applyFill="1" applyBorder="1" applyAlignment="1">
      <alignment horizontal="center" vertical="center"/>
    </xf>
    <xf numFmtId="37" fontId="30" fillId="0" borderId="4" xfId="8" applyNumberFormat="1" applyFont="1" applyFill="1" applyBorder="1" applyAlignment="1">
      <alignment horizontal="center" vertical="center"/>
    </xf>
    <xf numFmtId="37" fontId="30" fillId="0" borderId="42" xfId="8" applyNumberFormat="1" applyFont="1" applyFill="1" applyBorder="1" applyAlignment="1">
      <alignment horizontal="center" vertical="center"/>
    </xf>
    <xf numFmtId="37" fontId="4" fillId="0" borderId="51" xfId="8" applyNumberFormat="1" applyFont="1" applyFill="1" applyBorder="1" applyAlignment="1">
      <alignment horizontal="center" vertical="center"/>
    </xf>
    <xf numFmtId="176" fontId="4" fillId="3" borderId="1" xfId="8" applyNumberFormat="1" applyFont="1" applyFill="1" applyBorder="1" applyAlignment="1">
      <alignment horizontal="center" vertical="center" wrapText="1"/>
    </xf>
    <xf numFmtId="3" fontId="39" fillId="0" borderId="8" xfId="0" applyNumberFormat="1" applyFont="1" applyBorder="1" applyAlignment="1">
      <alignment horizontal="center" vertical="center" wrapText="1"/>
    </xf>
    <xf numFmtId="37" fontId="40" fillId="0" borderId="1" xfId="8" applyNumberFormat="1" applyFont="1" applyFill="1" applyBorder="1" applyAlignment="1">
      <alignment horizontal="center" vertical="center"/>
    </xf>
    <xf numFmtId="4" fontId="4" fillId="0" borderId="7" xfId="8" applyNumberFormat="1" applyFont="1" applyFill="1" applyBorder="1" applyAlignment="1">
      <alignment horizontal="center" vertical="center" wrapText="1"/>
    </xf>
    <xf numFmtId="3" fontId="4" fillId="3" borderId="4" xfId="8" applyNumberFormat="1" applyFont="1" applyFill="1" applyBorder="1" applyAlignment="1">
      <alignment horizontal="center" vertical="center"/>
    </xf>
    <xf numFmtId="37" fontId="4" fillId="0" borderId="52" xfId="8" applyNumberFormat="1" applyFont="1" applyFill="1" applyBorder="1" applyAlignment="1">
      <alignment horizontal="center" vertical="center"/>
    </xf>
    <xf numFmtId="3" fontId="4" fillId="0" borderId="5" xfId="8" applyNumberFormat="1" applyFont="1" applyFill="1" applyBorder="1" applyAlignment="1">
      <alignment horizontal="center" vertical="center" wrapText="1"/>
    </xf>
    <xf numFmtId="3" fontId="2" fillId="0" borderId="5" xfId="8" applyNumberFormat="1" applyFont="1" applyFill="1" applyBorder="1" applyAlignment="1">
      <alignment horizontal="center" vertical="center" wrapText="1"/>
    </xf>
    <xf numFmtId="3" fontId="4" fillId="3" borderId="5" xfId="8" applyNumberFormat="1" applyFont="1" applyFill="1" applyBorder="1" applyAlignment="1">
      <alignment horizontal="center" vertical="center" wrapText="1"/>
    </xf>
    <xf numFmtId="174" fontId="20" fillId="3" borderId="5" xfId="0" applyNumberFormat="1" applyFont="1" applyFill="1" applyBorder="1" applyAlignment="1">
      <alignment vertical="center"/>
    </xf>
    <xf numFmtId="174" fontId="20" fillId="3" borderId="5" xfId="0" applyNumberFormat="1" applyFont="1" applyFill="1" applyBorder="1" applyAlignment="1">
      <alignment horizontal="center"/>
    </xf>
    <xf numFmtId="10" fontId="20" fillId="3" borderId="5" xfId="19" applyNumberFormat="1" applyFont="1" applyFill="1" applyBorder="1" applyAlignment="1">
      <alignment horizontal="center" vertical="center"/>
    </xf>
    <xf numFmtId="3" fontId="4" fillId="8" borderId="1" xfId="8" applyNumberFormat="1" applyFont="1" applyFill="1" applyBorder="1" applyAlignment="1">
      <alignment horizontal="center" vertical="center" wrapText="1"/>
    </xf>
    <xf numFmtId="3" fontId="2" fillId="0" borderId="1" xfId="8" applyNumberFormat="1" applyFont="1" applyFill="1" applyBorder="1" applyAlignment="1">
      <alignment horizontal="center" vertical="center" wrapText="1"/>
    </xf>
    <xf numFmtId="174" fontId="20" fillId="3" borderId="1" xfId="0" applyNumberFormat="1" applyFont="1" applyFill="1" applyBorder="1" applyAlignment="1">
      <alignment vertical="center"/>
    </xf>
    <xf numFmtId="0" fontId="20" fillId="3" borderId="0" xfId="0" applyFont="1" applyFill="1" applyBorder="1" applyAlignment="1">
      <alignment horizontal="center"/>
    </xf>
    <xf numFmtId="174" fontId="20" fillId="3" borderId="1" xfId="0" applyNumberFormat="1" applyFont="1" applyFill="1" applyBorder="1" applyAlignment="1">
      <alignment horizontal="center"/>
    </xf>
    <xf numFmtId="10" fontId="39" fillId="8" borderId="5" xfId="22" applyNumberFormat="1" applyFont="1" applyFill="1" applyBorder="1" applyAlignment="1">
      <alignment horizontal="center" vertical="center"/>
    </xf>
    <xf numFmtId="3" fontId="2" fillId="9" borderId="4" xfId="0" applyNumberFormat="1" applyFont="1" applyFill="1" applyBorder="1" applyAlignment="1">
      <alignment horizontal="center" vertical="center" wrapText="1"/>
    </xf>
    <xf numFmtId="3" fontId="2" fillId="0" borderId="4" xfId="8" applyNumberFormat="1" applyFont="1" applyFill="1" applyBorder="1" applyAlignment="1">
      <alignment horizontal="center" vertical="center" wrapText="1"/>
    </xf>
    <xf numFmtId="174" fontId="37" fillId="0" borderId="4" xfId="0" applyNumberFormat="1" applyFont="1" applyFill="1" applyBorder="1" applyAlignment="1">
      <alignment vertical="center"/>
    </xf>
    <xf numFmtId="174" fontId="20" fillId="3" borderId="4" xfId="0" applyNumberFormat="1" applyFont="1" applyFill="1" applyBorder="1" applyAlignment="1">
      <alignment horizontal="center"/>
    </xf>
    <xf numFmtId="10" fontId="20" fillId="0" borderId="4" xfId="19" applyNumberFormat="1" applyFont="1" applyFill="1" applyBorder="1" applyAlignment="1">
      <alignment horizontal="center" vertical="center"/>
    </xf>
    <xf numFmtId="10" fontId="40" fillId="6" borderId="1" xfId="0" applyNumberFormat="1" applyFont="1" applyFill="1" applyBorder="1" applyAlignment="1">
      <alignment vertical="center"/>
    </xf>
    <xf numFmtId="3" fontId="4" fillId="0" borderId="5" xfId="0" applyNumberFormat="1" applyFont="1" applyFill="1" applyBorder="1" applyAlignment="1">
      <alignment horizontal="center" vertical="center" wrapText="1"/>
    </xf>
    <xf numFmtId="1" fontId="7" fillId="0" borderId="3" xfId="25" applyNumberFormat="1" applyFont="1" applyFill="1" applyBorder="1" applyAlignment="1">
      <alignment horizontal="center" vertical="center"/>
    </xf>
    <xf numFmtId="9" fontId="7" fillId="0" borderId="3" xfId="19" applyFont="1" applyFill="1" applyBorder="1" applyAlignment="1">
      <alignment horizontal="center" vertical="center"/>
    </xf>
    <xf numFmtId="10" fontId="7" fillId="0" borderId="3" xfId="19" applyNumberFormat="1" applyFont="1" applyFill="1" applyBorder="1" applyAlignment="1">
      <alignment horizontal="center" vertical="center"/>
    </xf>
    <xf numFmtId="10" fontId="7" fillId="0" borderId="3" xfId="22" applyNumberFormat="1" applyFont="1" applyFill="1" applyBorder="1" applyAlignment="1">
      <alignment vertical="center"/>
    </xf>
    <xf numFmtId="0" fontId="17" fillId="0" borderId="3" xfId="0" applyFont="1" applyFill="1" applyBorder="1" applyAlignment="1">
      <alignment horizontal="justify" vertical="top" wrapText="1"/>
    </xf>
    <xf numFmtId="4" fontId="39" fillId="0" borderId="41" xfId="0" applyNumberFormat="1" applyFont="1" applyFill="1" applyBorder="1" applyAlignment="1">
      <alignment horizontal="center" vertical="center" wrapText="1"/>
    </xf>
    <xf numFmtId="3" fontId="39" fillId="0" borderId="17" xfId="0" applyNumberFormat="1" applyFont="1" applyFill="1" applyBorder="1" applyAlignment="1">
      <alignment horizontal="center" vertical="center" wrapText="1"/>
    </xf>
    <xf numFmtId="174" fontId="39" fillId="0" borderId="17" xfId="4" applyNumberFormat="1" applyFont="1" applyFill="1" applyBorder="1" applyAlignment="1" applyProtection="1">
      <alignment horizontal="center" vertical="center"/>
      <protection locked="0"/>
    </xf>
    <xf numFmtId="0" fontId="4" fillId="0" borderId="17" xfId="0" applyFont="1" applyFill="1" applyBorder="1" applyAlignment="1">
      <alignment horizontal="center" vertical="center"/>
    </xf>
    <xf numFmtId="3" fontId="39" fillId="0" borderId="44"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9" fillId="0" borderId="17"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3" fontId="4" fillId="0" borderId="4" xfId="8"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xf>
    <xf numFmtId="171" fontId="21" fillId="0" borderId="1" xfId="0" applyNumberFormat="1" applyFont="1" applyFill="1" applyBorder="1" applyAlignment="1">
      <alignment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10" fillId="5" borderId="17"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34" fillId="0" borderId="15"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30"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52" xfId="0" applyFont="1" applyFill="1" applyBorder="1" applyAlignment="1">
      <alignment horizontal="left" vertical="center" wrapText="1"/>
    </xf>
    <xf numFmtId="0" fontId="32" fillId="3" borderId="30" xfId="0" applyFont="1" applyFill="1" applyBorder="1" applyAlignment="1">
      <alignment horizontal="left" vertical="center" wrapText="1"/>
    </xf>
    <xf numFmtId="0" fontId="10" fillId="5" borderId="43" xfId="0" applyFont="1" applyFill="1" applyBorder="1" applyAlignment="1">
      <alignment horizontal="right" vertical="center" wrapText="1"/>
    </xf>
    <xf numFmtId="0" fontId="10" fillId="5" borderId="31" xfId="0" applyFont="1" applyFill="1" applyBorder="1" applyAlignment="1">
      <alignment horizontal="right" vertical="center" wrapText="1"/>
    </xf>
    <xf numFmtId="0" fontId="10" fillId="5" borderId="38" xfId="0" applyFont="1" applyFill="1" applyBorder="1" applyAlignment="1">
      <alignment horizontal="right" vertical="center" wrapText="1"/>
    </xf>
    <xf numFmtId="0" fontId="10" fillId="5" borderId="44"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10" fillId="5" borderId="7" xfId="0" applyFont="1" applyFill="1" applyBorder="1" applyAlignment="1">
      <alignment horizontal="right" vertical="center" wrapText="1"/>
    </xf>
    <xf numFmtId="0" fontId="33" fillId="0" borderId="22" xfId="0" applyFont="1" applyFill="1" applyBorder="1" applyAlignment="1">
      <alignment horizontal="center"/>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9"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34" xfId="0" applyFont="1" applyFill="1" applyBorder="1" applyAlignment="1">
      <alignment horizontal="center"/>
    </xf>
    <xf numFmtId="0" fontId="38" fillId="0" borderId="8"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20" fillId="0" borderId="1" xfId="0" applyFont="1" applyFill="1" applyBorder="1" applyAlignment="1">
      <alignment horizontal="left"/>
    </xf>
    <xf numFmtId="0" fontId="0" fillId="0" borderId="25" xfId="0" applyFill="1" applyBorder="1" applyAlignment="1">
      <alignment horizontal="center"/>
    </xf>
    <xf numFmtId="0" fontId="0" fillId="0" borderId="0" xfId="0" applyFill="1" applyBorder="1" applyAlignment="1">
      <alignment horizontal="center"/>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37" fillId="7" borderId="1"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justify" vertical="center" wrapText="1"/>
    </xf>
    <xf numFmtId="0" fontId="20" fillId="0" borderId="21" xfId="0" applyFont="1" applyFill="1" applyBorder="1" applyAlignment="1">
      <alignment horizontal="justify" vertical="top" wrapText="1"/>
    </xf>
    <xf numFmtId="0" fontId="20" fillId="0" borderId="5" xfId="0" applyFont="1" applyFill="1" applyBorder="1" applyAlignment="1">
      <alignment horizontal="justify" vertical="top" wrapText="1"/>
    </xf>
    <xf numFmtId="0" fontId="20" fillId="0" borderId="2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21" xfId="0" applyFont="1" applyFill="1" applyBorder="1" applyAlignment="1">
      <alignment horizontal="justify" vertical="center" wrapText="1"/>
    </xf>
    <xf numFmtId="0" fontId="20" fillId="0" borderId="5" xfId="0" applyFont="1" applyFill="1" applyBorder="1" applyAlignment="1">
      <alignment horizontal="justify"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5" borderId="3"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4"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0" borderId="1" xfId="0" applyFill="1" applyBorder="1" applyAlignment="1">
      <alignment horizontal="center" vertical="center"/>
    </xf>
    <xf numFmtId="0" fontId="26"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4" xfId="0" applyFont="1"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24" xfId="0" applyFill="1" applyBorder="1" applyAlignment="1">
      <alignment horizontal="center"/>
    </xf>
    <xf numFmtId="0" fontId="0" fillId="0" borderId="9"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4" xfId="0" applyFill="1" applyBorder="1" applyAlignment="1">
      <alignment horizontal="center"/>
    </xf>
    <xf numFmtId="0" fontId="10" fillId="5" borderId="50" xfId="0" applyFont="1" applyFill="1" applyBorder="1" applyAlignment="1">
      <alignment horizontal="right" vertical="center" wrapText="1"/>
    </xf>
    <xf numFmtId="0" fontId="10" fillId="5" borderId="48"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10" fillId="5" borderId="51" xfId="0" applyFont="1" applyFill="1" applyBorder="1" applyAlignment="1">
      <alignment horizontal="right" vertical="center" wrapText="1"/>
    </xf>
    <xf numFmtId="0" fontId="10" fillId="5" borderId="29" xfId="0" applyFont="1" applyFill="1" applyBorder="1" applyAlignment="1">
      <alignment horizontal="right" vertical="center" wrapText="1"/>
    </xf>
    <xf numFmtId="0" fontId="10" fillId="5" borderId="52" xfId="0" applyFont="1" applyFill="1" applyBorder="1" applyAlignment="1">
      <alignment horizontal="right" vertical="center" wrapText="1"/>
    </xf>
    <xf numFmtId="0" fontId="10" fillId="3" borderId="47"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8" fillId="3" borderId="8" xfId="0" applyFont="1" applyFill="1" applyBorder="1" applyAlignment="1">
      <alignment horizontal="center" vertical="center" wrapText="1"/>
    </xf>
    <xf numFmtId="0" fontId="38" fillId="3" borderId="6"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5" borderId="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0" fillId="0" borderId="1" xfId="0" applyFont="1" applyFill="1" applyBorder="1" applyAlignment="1">
      <alignment horizontal="center" vertical="center" wrapText="1"/>
    </xf>
    <xf numFmtId="0" fontId="5" fillId="5" borderId="15"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38" xfId="0" applyFont="1" applyFill="1" applyBorder="1" applyAlignment="1">
      <alignment horizontal="center" vertical="center"/>
    </xf>
    <xf numFmtId="0" fontId="40" fillId="0" borderId="2" xfId="0" applyFont="1" applyFill="1" applyBorder="1" applyAlignment="1">
      <alignment horizontal="justify" vertical="center" wrapText="1"/>
    </xf>
    <xf numFmtId="0" fontId="40" fillId="0" borderId="21" xfId="0" applyFont="1" applyFill="1" applyBorder="1" applyAlignment="1">
      <alignment horizontal="justify" vertical="center" wrapText="1"/>
    </xf>
    <xf numFmtId="0" fontId="40" fillId="0" borderId="36" xfId="0" applyFont="1" applyFill="1" applyBorder="1" applyAlignment="1">
      <alignment horizontal="justify" vertical="center" wrapText="1"/>
    </xf>
    <xf numFmtId="0" fontId="4" fillId="0" borderId="36" xfId="0" applyFont="1" applyFill="1" applyBorder="1" applyAlignment="1">
      <alignment horizontal="center" vertical="center" wrapText="1"/>
    </xf>
    <xf numFmtId="0" fontId="20" fillId="0" borderId="2" xfId="0" applyFont="1" applyFill="1" applyBorder="1" applyAlignment="1">
      <alignment horizontal="justify" vertical="center" wrapText="1"/>
    </xf>
    <xf numFmtId="0" fontId="20" fillId="0" borderId="2"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3" fillId="5" borderId="25"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7"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20" fillId="0" borderId="2" xfId="0" applyFont="1" applyFill="1" applyBorder="1" applyAlignment="1">
      <alignment horizontal="center" vertical="center" wrapText="1"/>
    </xf>
    <xf numFmtId="0" fontId="40" fillId="0" borderId="2" xfId="0" applyFont="1" applyFill="1" applyBorder="1" applyAlignment="1">
      <alignment horizontal="justify" vertical="top" wrapText="1"/>
    </xf>
    <xf numFmtId="0" fontId="40" fillId="0" borderId="21" xfId="0" applyFont="1" applyFill="1" applyBorder="1" applyAlignment="1">
      <alignment horizontal="justify" vertical="top" wrapText="1"/>
    </xf>
    <xf numFmtId="0" fontId="40" fillId="0" borderId="36" xfId="0" applyFont="1" applyFill="1" applyBorder="1" applyAlignment="1">
      <alignment horizontal="justify" vertical="top" wrapText="1"/>
    </xf>
    <xf numFmtId="174" fontId="22" fillId="3" borderId="46" xfId="0" applyNumberFormat="1" applyFont="1" applyFill="1" applyBorder="1" applyAlignment="1">
      <alignment horizontal="center"/>
    </xf>
    <xf numFmtId="174" fontId="22" fillId="3" borderId="23" xfId="0" applyNumberFormat="1" applyFont="1" applyFill="1" applyBorder="1" applyAlignment="1">
      <alignment horizontal="center"/>
    </xf>
    <xf numFmtId="174" fontId="22" fillId="3" borderId="24" xfId="0" applyNumberFormat="1" applyFont="1" applyFill="1" applyBorder="1" applyAlignment="1">
      <alignment horizontal="center"/>
    </xf>
    <xf numFmtId="174" fontId="22" fillId="3" borderId="45" xfId="0" applyNumberFormat="1" applyFont="1" applyFill="1" applyBorder="1" applyAlignment="1">
      <alignment horizontal="center"/>
    </xf>
    <xf numFmtId="174" fontId="22" fillId="3" borderId="0" xfId="0" applyNumberFormat="1" applyFont="1" applyFill="1" applyBorder="1" applyAlignment="1">
      <alignment horizontal="center"/>
    </xf>
    <xf numFmtId="174" fontId="22" fillId="3" borderId="9" xfId="0" applyNumberFormat="1" applyFont="1" applyFill="1" applyBorder="1" applyAlignment="1">
      <alignment horizontal="center"/>
    </xf>
    <xf numFmtId="174" fontId="22" fillId="3" borderId="37" xfId="0" applyNumberFormat="1" applyFont="1" applyFill="1" applyBorder="1" applyAlignment="1">
      <alignment horizontal="center"/>
    </xf>
    <xf numFmtId="174" fontId="22" fillId="3" borderId="28" xfId="0" applyNumberFormat="1" applyFont="1" applyFill="1" applyBorder="1" applyAlignment="1">
      <alignment horizontal="center"/>
    </xf>
    <xf numFmtId="174" fontId="22" fillId="3" borderId="34" xfId="0" applyNumberFormat="1" applyFont="1" applyFill="1" applyBorder="1" applyAlignment="1">
      <alignment horizontal="center"/>
    </xf>
    <xf numFmtId="0" fontId="20" fillId="0" borderId="2" xfId="0" applyFont="1" applyFill="1" applyBorder="1" applyAlignment="1">
      <alignment horizontal="justify" vertical="top" wrapText="1"/>
    </xf>
    <xf numFmtId="0" fontId="4" fillId="0" borderId="60"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5" fillId="0" borderId="16" xfId="0" applyFont="1" applyFill="1" applyBorder="1" applyAlignment="1">
      <alignment horizontal="center" vertical="center" wrapText="1"/>
    </xf>
    <xf numFmtId="10" fontId="2" fillId="0" borderId="1" xfId="0" applyNumberFormat="1" applyFont="1" applyFill="1" applyBorder="1" applyAlignment="1" applyProtection="1">
      <alignment horizontal="center" vertical="center" wrapText="1"/>
      <protection locked="0"/>
    </xf>
    <xf numFmtId="171" fontId="2" fillId="5" borderId="1" xfId="21" applyNumberFormat="1" applyFont="1" applyFill="1" applyBorder="1" applyAlignment="1" applyProtection="1">
      <alignment horizontal="center" vertical="center" wrapText="1"/>
      <protection locked="0"/>
    </xf>
    <xf numFmtId="9" fontId="2" fillId="5" borderId="1" xfId="21" applyFont="1" applyFill="1" applyBorder="1" applyAlignment="1" applyProtection="1">
      <alignment horizontal="center" vertical="center" wrapText="1"/>
      <protection locked="0"/>
    </xf>
    <xf numFmtId="0" fontId="4" fillId="0" borderId="45" xfId="0" applyFont="1" applyBorder="1" applyAlignment="1">
      <alignment horizontal="center" vertical="center" wrapText="1"/>
    </xf>
    <xf numFmtId="0" fontId="4" fillId="0" borderId="16" xfId="14" applyFont="1" applyFill="1" applyBorder="1" applyAlignment="1">
      <alignment horizontal="center" vertical="center" wrapText="1"/>
    </xf>
    <xf numFmtId="0" fontId="4" fillId="0" borderId="17" xfId="14" applyFont="1" applyFill="1" applyBorder="1" applyAlignment="1">
      <alignment horizontal="center" vertical="center" wrapText="1"/>
    </xf>
    <xf numFmtId="0" fontId="4" fillId="0" borderId="19" xfId="14" applyFont="1" applyFill="1" applyBorder="1" applyAlignment="1">
      <alignment horizontal="center" vertical="center" wrapText="1"/>
    </xf>
    <xf numFmtId="0" fontId="39" fillId="0" borderId="13" xfId="0"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39"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5" borderId="3" xfId="14" applyFont="1" applyFill="1" applyBorder="1" applyAlignment="1">
      <alignment horizontal="center" vertical="center" wrapText="1"/>
    </xf>
    <xf numFmtId="0" fontId="2" fillId="5" borderId="10" xfId="14" applyFont="1" applyFill="1" applyBorder="1" applyAlignment="1">
      <alignment horizontal="center" vertical="center" wrapText="1"/>
    </xf>
    <xf numFmtId="0" fontId="2" fillId="5" borderId="12" xfId="14"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8" fillId="3" borderId="17"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11" xfId="0" applyFont="1" applyFill="1" applyBorder="1" applyAlignment="1">
      <alignment horizontal="center" vertical="center" wrapText="1"/>
    </xf>
    <xf numFmtId="0" fontId="2" fillId="5" borderId="35" xfId="14" applyFont="1" applyFill="1" applyBorder="1" applyAlignment="1">
      <alignment horizontal="center" vertical="center" wrapText="1"/>
    </xf>
    <xf numFmtId="0" fontId="2" fillId="5" borderId="21" xfId="14" applyFont="1" applyFill="1" applyBorder="1" applyAlignment="1">
      <alignment horizontal="center" vertical="center" wrapText="1"/>
    </xf>
    <xf numFmtId="0" fontId="15" fillId="5" borderId="15" xfId="14" applyFont="1" applyFill="1" applyBorder="1" applyAlignment="1">
      <alignment horizontal="center" vertical="center" wrapText="1"/>
    </xf>
    <xf numFmtId="0" fontId="15" fillId="5" borderId="38" xfId="14" applyFont="1" applyFill="1" applyBorder="1" applyAlignment="1">
      <alignment horizontal="center" vertical="center" wrapText="1"/>
    </xf>
    <xf numFmtId="0" fontId="10" fillId="5" borderId="30" xfId="0" applyFont="1" applyFill="1" applyBorder="1" applyAlignment="1">
      <alignment horizontal="right" vertical="center" wrapText="1"/>
    </xf>
    <xf numFmtId="0" fontId="10" fillId="5" borderId="32" xfId="0" applyFont="1" applyFill="1" applyBorder="1" applyAlignment="1">
      <alignment horizontal="right" vertical="center" wrapText="1"/>
    </xf>
    <xf numFmtId="0" fontId="2" fillId="5" borderId="22" xfId="14" applyFont="1" applyFill="1" applyBorder="1" applyAlignment="1">
      <alignment horizontal="center" vertical="center" wrapText="1"/>
    </xf>
    <xf numFmtId="0" fontId="2" fillId="5" borderId="27" xfId="14" applyFont="1" applyFill="1" applyBorder="1" applyAlignment="1">
      <alignment horizontal="center" vertical="center" wrapText="1"/>
    </xf>
    <xf numFmtId="0" fontId="2" fillId="5" borderId="4" xfId="14" applyFont="1" applyFill="1" applyBorder="1" applyAlignment="1">
      <alignment horizontal="center" vertical="center" wrapText="1"/>
    </xf>
    <xf numFmtId="0" fontId="32" fillId="3" borderId="51" xfId="0" applyFont="1" applyFill="1" applyBorder="1" applyAlignment="1">
      <alignment horizontal="left" vertical="center" wrapText="1"/>
    </xf>
    <xf numFmtId="0" fontId="23" fillId="0" borderId="62" xfId="14" applyFont="1" applyFill="1" applyBorder="1" applyAlignment="1">
      <alignment horizontal="justify" vertical="center" wrapText="1"/>
    </xf>
    <xf numFmtId="0" fontId="23" fillId="0" borderId="40" xfId="14" applyFont="1" applyFill="1" applyBorder="1" applyAlignment="1">
      <alignment horizontal="justify" vertical="center"/>
    </xf>
    <xf numFmtId="171" fontId="2" fillId="5" borderId="5" xfId="21" applyNumberFormat="1" applyFont="1" applyFill="1" applyBorder="1" applyAlignment="1" applyProtection="1">
      <alignment horizontal="center" vertical="center" wrapText="1"/>
      <protection locked="0"/>
    </xf>
    <xf numFmtId="0" fontId="4" fillId="0" borderId="35" xfId="14" applyFont="1" applyFill="1" applyBorder="1" applyAlignment="1">
      <alignment horizontal="center" vertical="center" wrapText="1"/>
    </xf>
    <xf numFmtId="0" fontId="4" fillId="0" borderId="5" xfId="14" applyFont="1" applyFill="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2" fillId="0" borderId="39" xfId="14" applyFont="1" applyFill="1" applyBorder="1" applyAlignment="1">
      <alignment horizontal="justify" vertical="center" wrapText="1"/>
    </xf>
    <xf numFmtId="0" fontId="12" fillId="0" borderId="53" xfId="14" applyFont="1" applyFill="1" applyBorder="1" applyAlignment="1">
      <alignment horizontal="justify" vertical="center" wrapText="1"/>
    </xf>
    <xf numFmtId="0" fontId="4" fillId="0" borderId="2" xfId="14" applyFont="1" applyFill="1" applyBorder="1" applyAlignment="1">
      <alignment horizontal="center" vertical="center" wrapText="1"/>
    </xf>
    <xf numFmtId="0" fontId="4" fillId="0" borderId="21" xfId="14" applyFont="1" applyFill="1" applyBorder="1" applyAlignment="1">
      <alignment horizontal="center" vertical="center" wrapText="1"/>
    </xf>
    <xf numFmtId="0" fontId="4" fillId="0" borderId="1" xfId="14" applyFont="1" applyFill="1" applyBorder="1" applyAlignment="1">
      <alignment horizontal="center" vertical="center" wrapText="1"/>
    </xf>
    <xf numFmtId="10" fontId="2" fillId="0" borderId="5" xfId="0" applyNumberFormat="1" applyFont="1" applyFill="1" applyBorder="1" applyAlignment="1" applyProtection="1">
      <alignment horizontal="center" vertical="center" wrapText="1"/>
      <protection locked="0"/>
    </xf>
    <xf numFmtId="0" fontId="4" fillId="0" borderId="1" xfId="14" applyFont="1" applyFill="1" applyBorder="1" applyAlignment="1">
      <alignment horizontal="center" vertical="top" wrapText="1"/>
    </xf>
    <xf numFmtId="9" fontId="2" fillId="5" borderId="1" xfId="21" applyNumberFormat="1" applyFont="1" applyFill="1" applyBorder="1" applyAlignment="1" applyProtection="1">
      <alignment horizontal="center" vertical="center" wrapText="1"/>
      <protection locked="0"/>
    </xf>
    <xf numFmtId="0" fontId="2" fillId="5" borderId="14" xfId="14" applyFont="1" applyFill="1" applyBorder="1" applyAlignment="1">
      <alignment horizontal="center" vertical="center" wrapText="1"/>
    </xf>
    <xf numFmtId="0" fontId="2" fillId="5" borderId="36" xfId="14" applyFont="1" applyFill="1" applyBorder="1" applyAlignment="1">
      <alignment horizontal="center" vertical="center" wrapText="1"/>
    </xf>
    <xf numFmtId="0" fontId="4" fillId="0" borderId="8" xfId="0" applyFont="1" applyBorder="1" applyAlignment="1">
      <alignment horizontal="center" vertical="center" wrapText="1"/>
    </xf>
    <xf numFmtId="0" fontId="12" fillId="0" borderId="26" xfId="14" applyFont="1" applyFill="1" applyBorder="1" applyAlignment="1">
      <alignment horizontal="justify" vertical="center" wrapText="1"/>
    </xf>
    <xf numFmtId="0" fontId="23" fillId="0" borderId="53" xfId="14" applyFont="1" applyFill="1" applyBorder="1" applyAlignment="1">
      <alignment horizontal="justify" vertical="center" wrapText="1"/>
    </xf>
    <xf numFmtId="0" fontId="23" fillId="0" borderId="53" xfId="14" applyFont="1" applyFill="1" applyBorder="1" applyAlignment="1">
      <alignment horizontal="justify" vertical="center"/>
    </xf>
    <xf numFmtId="0" fontId="12" fillId="0" borderId="63" xfId="14" applyFont="1" applyFill="1" applyBorder="1" applyAlignment="1">
      <alignment horizontal="left" vertical="center" wrapText="1"/>
    </xf>
    <xf numFmtId="0" fontId="12" fillId="0" borderId="20" xfId="14" applyFont="1" applyFill="1" applyBorder="1" applyAlignment="1">
      <alignment horizontal="left" vertical="center" wrapText="1"/>
    </xf>
    <xf numFmtId="0" fontId="23" fillId="0" borderId="63" xfId="14" applyFont="1" applyFill="1" applyBorder="1" applyAlignment="1">
      <alignment horizontal="left" vertical="center" wrapText="1"/>
    </xf>
    <xf numFmtId="0" fontId="23" fillId="0" borderId="64" xfId="14" applyFont="1" applyFill="1" applyBorder="1" applyAlignment="1">
      <alignment horizontal="left" vertical="center" wrapText="1"/>
    </xf>
    <xf numFmtId="0" fontId="4" fillId="0" borderId="1" xfId="0" applyFont="1" applyFill="1" applyBorder="1" applyAlignment="1">
      <alignment horizontal="center" vertical="top" wrapText="1"/>
    </xf>
    <xf numFmtId="0" fontId="4" fillId="0" borderId="4" xfId="0" applyFont="1" applyBorder="1" applyAlignment="1">
      <alignment horizontal="center" vertical="center" wrapText="1"/>
    </xf>
    <xf numFmtId="175" fontId="0" fillId="0" borderId="2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3" fontId="7" fillId="0" borderId="3" xfId="0" applyNumberFormat="1" applyFont="1" applyFill="1" applyBorder="1" applyAlignment="1">
      <alignment horizontal="center" vertical="center" wrapText="1"/>
    </xf>
    <xf numFmtId="3" fontId="4" fillId="0" borderId="35" xfId="0" applyNumberFormat="1" applyFont="1" applyFill="1" applyBorder="1" applyAlignment="1">
      <alignment horizontal="center" vertical="center" wrapText="1"/>
    </xf>
    <xf numFmtId="3" fontId="4" fillId="0" borderId="21"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15" fillId="5" borderId="16" xfId="17" applyFont="1" applyFill="1" applyBorder="1" applyAlignment="1">
      <alignment horizontal="center" vertical="center" wrapText="1"/>
    </xf>
    <xf numFmtId="0" fontId="15" fillId="5" borderId="18" xfId="17" applyFont="1" applyFill="1" applyBorder="1" applyAlignment="1">
      <alignment horizontal="center" vertical="center" wrapText="1"/>
    </xf>
    <xf numFmtId="0" fontId="15" fillId="5" borderId="3" xfId="17" applyFont="1" applyFill="1" applyBorder="1" applyAlignment="1">
      <alignment horizontal="center" vertical="center" wrapText="1"/>
    </xf>
    <xf numFmtId="0" fontId="15" fillId="5" borderId="4" xfId="17" applyFont="1" applyFill="1" applyBorder="1" applyAlignment="1">
      <alignment horizontal="center" vertical="center" wrapText="1"/>
    </xf>
    <xf numFmtId="0" fontId="0" fillId="0" borderId="56" xfId="0" applyBorder="1" applyAlignment="1">
      <alignment horizontal="center" vertical="center"/>
    </xf>
    <xf numFmtId="0" fontId="17" fillId="0" borderId="3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2" xfId="0" applyFont="1" applyFill="1" applyBorder="1" applyAlignment="1">
      <alignment horizontal="center" vertical="center" wrapText="1"/>
    </xf>
    <xf numFmtId="3" fontId="30" fillId="0" borderId="35" xfId="0" applyNumberFormat="1" applyFont="1" applyFill="1" applyBorder="1" applyAlignment="1">
      <alignment horizontal="center" vertical="center" wrapText="1"/>
    </xf>
    <xf numFmtId="3" fontId="30" fillId="0" borderId="21" xfId="0" applyNumberFormat="1" applyFont="1" applyFill="1" applyBorder="1" applyAlignment="1">
      <alignment horizontal="center" vertical="center" wrapText="1"/>
    </xf>
    <xf numFmtId="3" fontId="30" fillId="0" borderId="36" xfId="0" applyNumberFormat="1" applyFont="1" applyFill="1" applyBorder="1" applyAlignment="1">
      <alignment horizontal="center" vertical="center" wrapText="1"/>
    </xf>
    <xf numFmtId="0" fontId="15" fillId="5" borderId="15" xfId="17" applyFont="1" applyFill="1" applyBorder="1" applyAlignment="1">
      <alignment horizontal="center" vertical="center" wrapText="1"/>
    </xf>
    <xf numFmtId="0" fontId="15" fillId="5" borderId="31" xfId="17" applyFont="1" applyFill="1" applyBorder="1" applyAlignment="1">
      <alignment horizontal="center" vertical="center" wrapText="1"/>
    </xf>
    <xf numFmtId="0" fontId="35" fillId="3" borderId="15" xfId="17" applyFont="1" applyFill="1" applyBorder="1" applyAlignment="1">
      <alignment vertical="center" wrapText="1"/>
    </xf>
    <xf numFmtId="0" fontId="35" fillId="3" borderId="31" xfId="17" applyFont="1" applyFill="1" applyBorder="1" applyAlignment="1">
      <alignment vertical="center" wrapText="1"/>
    </xf>
    <xf numFmtId="0" fontId="35" fillId="3" borderId="32" xfId="17" applyFont="1" applyFill="1" applyBorder="1" applyAlignment="1">
      <alignment vertical="center" wrapText="1"/>
    </xf>
    <xf numFmtId="0" fontId="36" fillId="5" borderId="43" xfId="17" applyFont="1" applyFill="1" applyBorder="1" applyAlignment="1">
      <alignment horizontal="right" vertical="center" wrapText="1"/>
    </xf>
    <xf numFmtId="0" fontId="36" fillId="5" borderId="31" xfId="17" applyFont="1" applyFill="1" applyBorder="1" applyAlignment="1">
      <alignment horizontal="right" vertical="center" wrapText="1"/>
    </xf>
    <xf numFmtId="0" fontId="36" fillId="5" borderId="38" xfId="17" applyFont="1" applyFill="1" applyBorder="1" applyAlignment="1">
      <alignment horizontal="right" vertical="center" wrapText="1"/>
    </xf>
    <xf numFmtId="0" fontId="36" fillId="5" borderId="51" xfId="17" applyFont="1" applyFill="1" applyBorder="1" applyAlignment="1">
      <alignment horizontal="right" vertical="center" wrapText="1"/>
    </xf>
    <xf numFmtId="0" fontId="36" fillId="5" borderId="29" xfId="17" applyFont="1" applyFill="1" applyBorder="1" applyAlignment="1">
      <alignment horizontal="right" vertical="center" wrapText="1"/>
    </xf>
    <xf numFmtId="0" fontId="36" fillId="5" borderId="52" xfId="17" applyFont="1" applyFill="1" applyBorder="1" applyAlignment="1">
      <alignment horizontal="right" vertical="center" wrapText="1"/>
    </xf>
    <xf numFmtId="0" fontId="32" fillId="3" borderId="4"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1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15" fillId="5" borderId="10" xfId="17" applyFont="1" applyFill="1" applyBorder="1" applyAlignment="1">
      <alignment horizontal="center" vertical="center" wrapText="1"/>
    </xf>
    <xf numFmtId="0" fontId="35" fillId="3" borderId="42" xfId="17" applyFont="1" applyFill="1" applyBorder="1" applyAlignment="1">
      <alignment horizontal="left" vertical="center" wrapText="1"/>
    </xf>
    <xf numFmtId="0" fontId="35" fillId="3" borderId="29" xfId="17" applyFont="1" applyFill="1" applyBorder="1" applyAlignment="1">
      <alignment horizontal="left" vertical="center" wrapText="1"/>
    </xf>
    <xf numFmtId="0" fontId="35" fillId="3" borderId="30" xfId="17" applyFont="1" applyFill="1" applyBorder="1" applyAlignment="1">
      <alignment horizontal="left" vertical="center" wrapText="1"/>
    </xf>
    <xf numFmtId="0" fontId="2" fillId="5" borderId="46"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15" fillId="5" borderId="17" xfId="17" applyFont="1" applyFill="1" applyBorder="1" applyAlignment="1">
      <alignment horizontal="center" vertical="center" wrapText="1"/>
    </xf>
    <xf numFmtId="0" fontId="15" fillId="5" borderId="1" xfId="17" applyFont="1" applyFill="1" applyBorder="1" applyAlignment="1">
      <alignment horizontal="center" vertical="center" wrapText="1"/>
    </xf>
    <xf numFmtId="0" fontId="15" fillId="5" borderId="11" xfId="17" applyFont="1" applyFill="1" applyBorder="1" applyAlignment="1">
      <alignment horizontal="center" vertical="center" wrapText="1"/>
    </xf>
    <xf numFmtId="0" fontId="15" fillId="5" borderId="12" xfId="17" applyFont="1" applyFill="1" applyBorder="1" applyAlignment="1">
      <alignment horizontal="center" vertical="center" wrapText="1"/>
    </xf>
    <xf numFmtId="0" fontId="0" fillId="0" borderId="55" xfId="0" applyBorder="1" applyAlignment="1">
      <alignment horizontal="center" vertical="center"/>
    </xf>
    <xf numFmtId="0" fontId="17" fillId="0" borderId="24"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4" xfId="0" applyFont="1" applyFill="1" applyBorder="1" applyAlignment="1">
      <alignment horizontal="center" vertical="center" wrapText="1"/>
    </xf>
  </cellXfs>
  <cellStyles count="26">
    <cellStyle name="Coma 2" xfId="1" xr:uid="{00000000-0005-0000-0000-000000000000}"/>
    <cellStyle name="Coma 2 2" xfId="2" xr:uid="{00000000-0005-0000-0000-000001000000}"/>
    <cellStyle name="Millares [0]" xfId="25" builtinId="6"/>
    <cellStyle name="Millares 2" xfId="3" xr:uid="{00000000-0005-0000-0000-000003000000}"/>
    <cellStyle name="Millares 2 2" xfId="4" xr:uid="{00000000-0005-0000-0000-000004000000}"/>
    <cellStyle name="Millares 3" xfId="5" xr:uid="{00000000-0005-0000-0000-000005000000}"/>
    <cellStyle name="Millares 3 2" xfId="6" xr:uid="{00000000-0005-0000-0000-000006000000}"/>
    <cellStyle name="Millares 4" xfId="7" xr:uid="{00000000-0005-0000-0000-000007000000}"/>
    <cellStyle name="Moneda 2" xfId="8" xr:uid="{00000000-0005-0000-0000-000008000000}"/>
    <cellStyle name="Moneda 2 2" xfId="9" xr:uid="{00000000-0005-0000-0000-000009000000}"/>
    <cellStyle name="Moneda 2 2 2" xfId="10" xr:uid="{00000000-0005-0000-0000-00000A000000}"/>
    <cellStyle name="Moneda 2 3" xfId="11" xr:uid="{00000000-0005-0000-0000-00000B000000}"/>
    <cellStyle name="Moneda 3" xfId="12" xr:uid="{00000000-0005-0000-0000-00000C000000}"/>
    <cellStyle name="Moneda 4" xfId="13" xr:uid="{00000000-0005-0000-0000-00000D000000}"/>
    <cellStyle name="Normal" xfId="0" builtinId="0"/>
    <cellStyle name="Normal 2" xfId="14" xr:uid="{00000000-0005-0000-0000-00000F000000}"/>
    <cellStyle name="Normal 2 10" xfId="15" xr:uid="{00000000-0005-0000-0000-000010000000}"/>
    <cellStyle name="Normal 3" xfId="16" xr:uid="{00000000-0005-0000-0000-000011000000}"/>
    <cellStyle name="Normal 3 2" xfId="17" xr:uid="{00000000-0005-0000-0000-000012000000}"/>
    <cellStyle name="Normal 4 2" xfId="18" xr:uid="{00000000-0005-0000-0000-000013000000}"/>
    <cellStyle name="Porcentaje" xfId="19" builtinId="5"/>
    <cellStyle name="Porcentaje 2" xfId="22" xr:uid="{00000000-0005-0000-0000-000015000000}"/>
    <cellStyle name="Porcentaje 3" xfId="23" xr:uid="{00000000-0005-0000-0000-000016000000}"/>
    <cellStyle name="Porcentaje 4" xfId="24" xr:uid="{00000000-0005-0000-0000-000017000000}"/>
    <cellStyle name="Porcentual 2" xfId="20" xr:uid="{00000000-0005-0000-0000-000018000000}"/>
    <cellStyle name="Porcentual 2 2" xfId="21" xr:uid="{00000000-0005-0000-0000-000019000000}"/>
  </cellStyles>
  <dxfs count="0"/>
  <tableStyles count="0" defaultTableStyle="TableStyleMedium9" defaultPivotStyle="PivotStyleLight16"/>
  <colors>
    <mruColors>
      <color rgb="FF75DBFF"/>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114299</xdr:rowOff>
    </xdr:from>
    <xdr:to>
      <xdr:col>6</xdr:col>
      <xdr:colOff>914400</xdr:colOff>
      <xdr:row>3</xdr:row>
      <xdr:rowOff>409868</xdr:rowOff>
    </xdr:to>
    <xdr:pic>
      <xdr:nvPicPr>
        <xdr:cNvPr id="3" name="Imagen 21" descr="logo 3">
          <a:extLst>
            <a:ext uri="{FF2B5EF4-FFF2-40B4-BE49-F238E27FC236}">
              <a16:creationId xmlns:a16="http://schemas.microsoft.com/office/drawing/2014/main" id="{D1C68006-53A6-47A7-AB56-74724F2CF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80999"/>
          <a:ext cx="6134100" cy="2543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408408</xdr:colOff>
      <xdr:row>0</xdr:row>
      <xdr:rowOff>109538</xdr:rowOff>
    </xdr:from>
    <xdr:to>
      <xdr:col>4</xdr:col>
      <xdr:colOff>593067</xdr:colOff>
      <xdr:row>2</xdr:row>
      <xdr:rowOff>287547</xdr:rowOff>
    </xdr:to>
    <xdr:pic>
      <xdr:nvPicPr>
        <xdr:cNvPr id="3" name="Imagen 21" descr="logo 3">
          <a:extLst>
            <a:ext uri="{FF2B5EF4-FFF2-40B4-BE49-F238E27FC236}">
              <a16:creationId xmlns:a16="http://schemas.microsoft.com/office/drawing/2014/main" id="{08FAAA7E-64EF-4E8C-9761-CEEDE2F7D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8408" y="109538"/>
          <a:ext cx="3203904" cy="111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184045</xdr:colOff>
      <xdr:row>0</xdr:row>
      <xdr:rowOff>172499</xdr:rowOff>
    </xdr:from>
    <xdr:to>
      <xdr:col>2</xdr:col>
      <xdr:colOff>694196</xdr:colOff>
      <xdr:row>2</xdr:row>
      <xdr:rowOff>351381</xdr:rowOff>
    </xdr:to>
    <xdr:pic>
      <xdr:nvPicPr>
        <xdr:cNvPr id="3" name="Imagen 21" descr="logo 3">
          <a:extLst>
            <a:ext uri="{FF2B5EF4-FFF2-40B4-BE49-F238E27FC236}">
              <a16:creationId xmlns:a16="http://schemas.microsoft.com/office/drawing/2014/main" id="{C416B1A2-ED37-40CC-8F0F-D6D667536F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045" y="172499"/>
          <a:ext cx="2770320" cy="969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224117</xdr:colOff>
      <xdr:row>0</xdr:row>
      <xdr:rowOff>120742</xdr:rowOff>
    </xdr:from>
    <xdr:to>
      <xdr:col>3</xdr:col>
      <xdr:colOff>582706</xdr:colOff>
      <xdr:row>2</xdr:row>
      <xdr:rowOff>280146</xdr:rowOff>
    </xdr:to>
    <xdr:pic>
      <xdr:nvPicPr>
        <xdr:cNvPr id="3" name="Imagen 21" descr="logo 3">
          <a:extLst>
            <a:ext uri="{FF2B5EF4-FFF2-40B4-BE49-F238E27FC236}">
              <a16:creationId xmlns:a16="http://schemas.microsoft.com/office/drawing/2014/main" id="{4D59CD57-3C3E-4F50-ABBE-BFBCB1C78F7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140"/>
        <a:stretch/>
      </xdr:blipFill>
      <xdr:spPr bwMode="auto">
        <a:xfrm>
          <a:off x="224117" y="120742"/>
          <a:ext cx="4728883" cy="13696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9"/>
  <sheetViews>
    <sheetView zoomScale="48" zoomScaleNormal="48" zoomScaleSheetLayoutView="70" workbookViewId="0">
      <selection activeCell="A14" sqref="A14"/>
    </sheetView>
  </sheetViews>
  <sheetFormatPr baseColWidth="10" defaultColWidth="10.85546875" defaultRowHeight="15" x14ac:dyDescent="0.25"/>
  <cols>
    <col min="1" max="6" width="10.85546875" style="1"/>
    <col min="7" max="7" width="21.28515625" style="1" customWidth="1"/>
    <col min="8" max="9" width="10.85546875" style="1"/>
    <col min="10" max="10" width="10.85546875" style="18"/>
    <col min="11" max="11" width="0" style="24" hidden="1" customWidth="1"/>
    <col min="12" max="12" width="0" style="23" hidden="1" customWidth="1"/>
    <col min="13" max="13" width="10.85546875" style="18"/>
    <col min="14" max="14" width="10.85546875" style="24"/>
    <col min="15" max="15" width="0" style="24" hidden="1" customWidth="1"/>
    <col min="16" max="18" width="0" style="23" hidden="1" customWidth="1"/>
    <col min="19" max="19" width="10.85546875" style="23"/>
    <col min="20" max="20" width="10.85546875" style="24"/>
    <col min="21" max="21" width="0" style="24" hidden="1" customWidth="1"/>
    <col min="22" max="24" width="0" style="23" hidden="1" customWidth="1"/>
    <col min="25" max="25" width="10.85546875" style="23"/>
    <col min="26" max="27" width="10.85546875" style="24"/>
    <col min="28" max="28" width="10.85546875" style="23"/>
    <col min="29" max="31" width="0" style="23" hidden="1" customWidth="1"/>
    <col min="32" max="32" width="0" style="24" hidden="1" customWidth="1"/>
    <col min="33" max="33" width="10.85546875" style="24"/>
    <col min="34" max="38" width="0" style="24" hidden="1" customWidth="1"/>
    <col min="39" max="39" width="10.85546875" style="1"/>
    <col min="40" max="42" width="0" style="1" hidden="1" customWidth="1"/>
    <col min="43" max="44" width="10.85546875" style="1"/>
    <col min="45" max="45" width="76.85546875" style="1" customWidth="1"/>
    <col min="46" max="47" width="10.85546875" style="1"/>
    <col min="48" max="48" width="22.5703125" style="1" customWidth="1"/>
    <col min="49" max="49" width="18" style="1" customWidth="1"/>
    <col min="50" max="16384" width="10.85546875" style="1"/>
  </cols>
  <sheetData>
    <row r="1" spans="1:49"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s="45" customFormat="1" ht="56.25" customHeight="1" x14ac:dyDescent="0.5">
      <c r="A2" s="301"/>
      <c r="B2" s="302"/>
      <c r="C2" s="302"/>
      <c r="D2" s="302"/>
      <c r="E2" s="302"/>
      <c r="F2" s="302"/>
      <c r="G2" s="303"/>
      <c r="H2" s="279" t="s">
        <v>136</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1"/>
    </row>
    <row r="3" spans="1:49" s="45" customFormat="1" ht="84.75" customHeight="1" x14ac:dyDescent="0.5">
      <c r="A3" s="304"/>
      <c r="B3" s="305"/>
      <c r="C3" s="305"/>
      <c r="D3" s="305"/>
      <c r="E3" s="305"/>
      <c r="F3" s="305"/>
      <c r="G3" s="306"/>
      <c r="H3" s="310" t="s">
        <v>131</v>
      </c>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2"/>
    </row>
    <row r="4" spans="1:49" s="44" customFormat="1" ht="63" customHeight="1" thickBot="1" x14ac:dyDescent="0.45">
      <c r="A4" s="307"/>
      <c r="B4" s="308"/>
      <c r="C4" s="308"/>
      <c r="D4" s="308"/>
      <c r="E4" s="308"/>
      <c r="F4" s="308"/>
      <c r="G4" s="309"/>
      <c r="H4" s="291" t="s">
        <v>124</v>
      </c>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3"/>
      <c r="AM4" s="291" t="s">
        <v>125</v>
      </c>
      <c r="AN4" s="292"/>
      <c r="AO4" s="292"/>
      <c r="AP4" s="292"/>
      <c r="AQ4" s="292"/>
      <c r="AR4" s="292"/>
      <c r="AS4" s="292"/>
      <c r="AT4" s="292"/>
      <c r="AU4" s="292"/>
      <c r="AV4" s="292"/>
      <c r="AW4" s="294"/>
    </row>
    <row r="5" spans="1:49" ht="41.25" customHeight="1" x14ac:dyDescent="0.25">
      <c r="A5" s="295" t="s">
        <v>0</v>
      </c>
      <c r="B5" s="296"/>
      <c r="C5" s="296"/>
      <c r="D5" s="296"/>
      <c r="E5" s="296"/>
      <c r="F5" s="296"/>
      <c r="G5" s="296"/>
      <c r="H5" s="296"/>
      <c r="I5" s="296"/>
      <c r="J5" s="296"/>
      <c r="K5" s="296"/>
      <c r="L5" s="296"/>
      <c r="M5" s="296"/>
      <c r="N5" s="296"/>
      <c r="O5" s="296"/>
      <c r="P5" s="296"/>
      <c r="Q5" s="296"/>
      <c r="R5" s="297"/>
      <c r="S5" s="282" t="s">
        <v>137</v>
      </c>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4"/>
    </row>
    <row r="6" spans="1:49" ht="26.25" customHeight="1" x14ac:dyDescent="0.25">
      <c r="A6" s="298" t="s">
        <v>2</v>
      </c>
      <c r="B6" s="299"/>
      <c r="C6" s="299"/>
      <c r="D6" s="299"/>
      <c r="E6" s="299"/>
      <c r="F6" s="299"/>
      <c r="G6" s="299"/>
      <c r="H6" s="299"/>
      <c r="I6" s="299"/>
      <c r="J6" s="299"/>
      <c r="K6" s="299"/>
      <c r="L6" s="299"/>
      <c r="M6" s="299"/>
      <c r="N6" s="299"/>
      <c r="O6" s="299"/>
      <c r="P6" s="299"/>
      <c r="Q6" s="299"/>
      <c r="R6" s="300"/>
      <c r="S6" s="285" t="s">
        <v>142</v>
      </c>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7"/>
    </row>
    <row r="7" spans="1:49" ht="30" customHeight="1" x14ac:dyDescent="0.25">
      <c r="A7" s="277" t="s">
        <v>3</v>
      </c>
      <c r="B7" s="278"/>
      <c r="C7" s="278"/>
      <c r="D7" s="278"/>
      <c r="E7" s="278"/>
      <c r="F7" s="278"/>
      <c r="G7" s="278"/>
      <c r="H7" s="278"/>
      <c r="I7" s="278"/>
      <c r="J7" s="278"/>
      <c r="K7" s="278"/>
      <c r="L7" s="278"/>
      <c r="M7" s="278"/>
      <c r="N7" s="278"/>
      <c r="O7" s="278"/>
      <c r="P7" s="278"/>
      <c r="Q7" s="278"/>
      <c r="R7" s="278"/>
      <c r="S7" s="285" t="s">
        <v>143</v>
      </c>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7"/>
    </row>
    <row r="8" spans="1:49" ht="30" customHeight="1" thickBot="1" x14ac:dyDescent="0.3">
      <c r="A8" s="277" t="s">
        <v>1</v>
      </c>
      <c r="B8" s="278"/>
      <c r="C8" s="278"/>
      <c r="D8" s="278"/>
      <c r="E8" s="278"/>
      <c r="F8" s="278"/>
      <c r="G8" s="278"/>
      <c r="H8" s="278"/>
      <c r="I8" s="278"/>
      <c r="J8" s="278"/>
      <c r="K8" s="278"/>
      <c r="L8" s="278"/>
      <c r="M8" s="278"/>
      <c r="N8" s="278"/>
      <c r="O8" s="278"/>
      <c r="P8" s="278"/>
      <c r="Q8" s="278"/>
      <c r="R8" s="278"/>
      <c r="S8" s="288" t="s">
        <v>144</v>
      </c>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90"/>
    </row>
    <row r="9" spans="1:49" ht="36" customHeight="1" thickBot="1" x14ac:dyDescent="0.3">
      <c r="A9" s="315"/>
      <c r="B9" s="316"/>
      <c r="C9" s="316"/>
      <c r="D9" s="316"/>
      <c r="E9" s="316"/>
      <c r="F9" s="316"/>
      <c r="G9" s="316"/>
      <c r="H9" s="316"/>
      <c r="I9" s="316"/>
      <c r="J9" s="316"/>
      <c r="K9" s="316"/>
      <c r="L9" s="316"/>
      <c r="M9" s="316"/>
      <c r="N9" s="316"/>
      <c r="O9" s="316"/>
      <c r="P9" s="316"/>
      <c r="Q9" s="316"/>
      <c r="R9" s="26"/>
      <c r="S9" s="26"/>
      <c r="T9" s="26"/>
      <c r="U9" s="26"/>
      <c r="V9" s="26"/>
      <c r="W9" s="26"/>
      <c r="X9" s="26"/>
      <c r="Y9" s="26"/>
      <c r="Z9" s="26"/>
      <c r="AA9" s="26"/>
      <c r="AB9" s="26"/>
      <c r="AC9" s="26"/>
      <c r="AD9" s="26"/>
      <c r="AE9" s="26"/>
      <c r="AF9" s="26"/>
      <c r="AG9" s="26"/>
      <c r="AH9" s="26"/>
      <c r="AI9" s="26"/>
      <c r="AJ9" s="26"/>
      <c r="AK9" s="26"/>
      <c r="AL9" s="26"/>
      <c r="AM9" s="27"/>
      <c r="AN9" s="27"/>
      <c r="AO9" s="27"/>
      <c r="AP9" s="27"/>
      <c r="AQ9" s="27"/>
      <c r="AR9" s="27"/>
      <c r="AS9" s="27"/>
      <c r="AT9" s="27"/>
      <c r="AU9" s="27"/>
      <c r="AV9" s="27"/>
      <c r="AW9" s="28"/>
    </row>
    <row r="10" spans="1:49" s="2" customFormat="1" ht="42" customHeight="1" x14ac:dyDescent="0.25">
      <c r="A10" s="319" t="s">
        <v>113</v>
      </c>
      <c r="B10" s="276"/>
      <c r="C10" s="276"/>
      <c r="D10" s="276" t="s">
        <v>83</v>
      </c>
      <c r="E10" s="276"/>
      <c r="F10" s="276" t="s">
        <v>85</v>
      </c>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t="s">
        <v>93</v>
      </c>
      <c r="AR10" s="276" t="s">
        <v>94</v>
      </c>
      <c r="AS10" s="264" t="s">
        <v>95</v>
      </c>
      <c r="AT10" s="264" t="s">
        <v>96</v>
      </c>
      <c r="AU10" s="264" t="s">
        <v>97</v>
      </c>
      <c r="AV10" s="264" t="s">
        <v>98</v>
      </c>
      <c r="AW10" s="271" t="s">
        <v>99</v>
      </c>
    </row>
    <row r="11" spans="1:49" s="3" customFormat="1" ht="45.75" customHeight="1" x14ac:dyDescent="0.2">
      <c r="A11" s="317" t="s">
        <v>112</v>
      </c>
      <c r="B11" s="320" t="s">
        <v>82</v>
      </c>
      <c r="C11" s="274" t="s">
        <v>114</v>
      </c>
      <c r="D11" s="274" t="s">
        <v>68</v>
      </c>
      <c r="E11" s="274" t="s">
        <v>84</v>
      </c>
      <c r="F11" s="274" t="s">
        <v>86</v>
      </c>
      <c r="G11" s="274" t="s">
        <v>87</v>
      </c>
      <c r="H11" s="274" t="s">
        <v>88</v>
      </c>
      <c r="I11" s="274" t="s">
        <v>89</v>
      </c>
      <c r="J11" s="274" t="s">
        <v>90</v>
      </c>
      <c r="K11" s="46"/>
      <c r="L11" s="268" t="s">
        <v>91</v>
      </c>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70"/>
      <c r="AM11" s="267" t="s">
        <v>92</v>
      </c>
      <c r="AN11" s="267"/>
      <c r="AO11" s="267"/>
      <c r="AP11" s="267"/>
      <c r="AQ11" s="274"/>
      <c r="AR11" s="274"/>
      <c r="AS11" s="265"/>
      <c r="AT11" s="265"/>
      <c r="AU11" s="265"/>
      <c r="AV11" s="265"/>
      <c r="AW11" s="272"/>
    </row>
    <row r="12" spans="1:49" s="3" customFormat="1" ht="24.75" customHeight="1" x14ac:dyDescent="0.2">
      <c r="A12" s="317"/>
      <c r="B12" s="320"/>
      <c r="C12" s="274"/>
      <c r="D12" s="274"/>
      <c r="E12" s="274"/>
      <c r="F12" s="274"/>
      <c r="G12" s="274"/>
      <c r="H12" s="274"/>
      <c r="I12" s="274"/>
      <c r="J12" s="274"/>
      <c r="K12" s="47"/>
      <c r="L12" s="267">
        <v>2016</v>
      </c>
      <c r="M12" s="267"/>
      <c r="N12" s="267"/>
      <c r="O12" s="268">
        <v>2017</v>
      </c>
      <c r="P12" s="269"/>
      <c r="Q12" s="269"/>
      <c r="R12" s="269"/>
      <c r="S12" s="269"/>
      <c r="T12" s="270"/>
      <c r="U12" s="268">
        <v>2018</v>
      </c>
      <c r="V12" s="269"/>
      <c r="W12" s="269"/>
      <c r="X12" s="269"/>
      <c r="Y12" s="269"/>
      <c r="Z12" s="270"/>
      <c r="AA12" s="268">
        <v>2019</v>
      </c>
      <c r="AB12" s="269"/>
      <c r="AC12" s="269"/>
      <c r="AD12" s="269"/>
      <c r="AE12" s="269"/>
      <c r="AF12" s="270"/>
      <c r="AG12" s="268">
        <v>20120</v>
      </c>
      <c r="AH12" s="269"/>
      <c r="AI12" s="269"/>
      <c r="AJ12" s="269"/>
      <c r="AK12" s="269"/>
      <c r="AL12" s="270"/>
      <c r="AM12" s="274" t="s">
        <v>4</v>
      </c>
      <c r="AN12" s="274" t="s">
        <v>5</v>
      </c>
      <c r="AO12" s="274" t="s">
        <v>6</v>
      </c>
      <c r="AP12" s="274" t="s">
        <v>7</v>
      </c>
      <c r="AQ12" s="274"/>
      <c r="AR12" s="274"/>
      <c r="AS12" s="265"/>
      <c r="AT12" s="265"/>
      <c r="AU12" s="265"/>
      <c r="AV12" s="265"/>
      <c r="AW12" s="272"/>
    </row>
    <row r="13" spans="1:49" s="3" customFormat="1" ht="69.75" customHeight="1" thickBot="1" x14ac:dyDescent="0.25">
      <c r="A13" s="318"/>
      <c r="B13" s="321"/>
      <c r="C13" s="275"/>
      <c r="D13" s="275"/>
      <c r="E13" s="275"/>
      <c r="F13" s="275"/>
      <c r="G13" s="275"/>
      <c r="H13" s="275"/>
      <c r="I13" s="275"/>
      <c r="J13" s="275"/>
      <c r="K13" s="48" t="s">
        <v>115</v>
      </c>
      <c r="L13" s="48" t="s">
        <v>119</v>
      </c>
      <c r="M13" s="48" t="s">
        <v>123</v>
      </c>
      <c r="N13" s="48" t="s">
        <v>31</v>
      </c>
      <c r="O13" s="48" t="s">
        <v>118</v>
      </c>
      <c r="P13" s="48" t="s">
        <v>121</v>
      </c>
      <c r="Q13" s="48" t="s">
        <v>122</v>
      </c>
      <c r="R13" s="48" t="s">
        <v>119</v>
      </c>
      <c r="S13" s="48" t="s">
        <v>123</v>
      </c>
      <c r="T13" s="48" t="s">
        <v>31</v>
      </c>
      <c r="U13" s="48" t="s">
        <v>118</v>
      </c>
      <c r="V13" s="48" t="s">
        <v>121</v>
      </c>
      <c r="W13" s="48" t="s">
        <v>122</v>
      </c>
      <c r="X13" s="48" t="s">
        <v>119</v>
      </c>
      <c r="Y13" s="48" t="s">
        <v>123</v>
      </c>
      <c r="Z13" s="48" t="s">
        <v>31</v>
      </c>
      <c r="AA13" s="91" t="s">
        <v>118</v>
      </c>
      <c r="AB13" s="91" t="s">
        <v>121</v>
      </c>
      <c r="AC13" s="91" t="s">
        <v>122</v>
      </c>
      <c r="AD13" s="91" t="s">
        <v>119</v>
      </c>
      <c r="AE13" s="91" t="s">
        <v>123</v>
      </c>
      <c r="AF13" s="91" t="s">
        <v>31</v>
      </c>
      <c r="AG13" s="48" t="s">
        <v>118</v>
      </c>
      <c r="AH13" s="48" t="s">
        <v>121</v>
      </c>
      <c r="AI13" s="48" t="s">
        <v>122</v>
      </c>
      <c r="AJ13" s="48" t="s">
        <v>119</v>
      </c>
      <c r="AK13" s="48" t="s">
        <v>123</v>
      </c>
      <c r="AL13" s="48" t="s">
        <v>31</v>
      </c>
      <c r="AM13" s="275"/>
      <c r="AN13" s="275"/>
      <c r="AO13" s="275"/>
      <c r="AP13" s="275"/>
      <c r="AQ13" s="275"/>
      <c r="AR13" s="275"/>
      <c r="AS13" s="266"/>
      <c r="AT13" s="266"/>
      <c r="AU13" s="266"/>
      <c r="AV13" s="266"/>
      <c r="AW13" s="273"/>
    </row>
    <row r="14" spans="1:49" s="3" customFormat="1" ht="402.75" customHeight="1" x14ac:dyDescent="0.2">
      <c r="A14" s="134">
        <v>40</v>
      </c>
      <c r="B14" s="134">
        <v>1029</v>
      </c>
      <c r="C14" s="87" t="s">
        <v>145</v>
      </c>
      <c r="D14" s="89">
        <v>433</v>
      </c>
      <c r="E14" s="87" t="s">
        <v>146</v>
      </c>
      <c r="F14" s="89">
        <v>367</v>
      </c>
      <c r="G14" s="88" t="s">
        <v>147</v>
      </c>
      <c r="H14" s="98" t="s">
        <v>148</v>
      </c>
      <c r="I14" s="98" t="s">
        <v>138</v>
      </c>
      <c r="J14" s="99">
        <v>14</v>
      </c>
      <c r="K14" s="100">
        <f>+N14+T14+Z14+AB14+AG14</f>
        <v>14</v>
      </c>
      <c r="L14" s="102">
        <v>1</v>
      </c>
      <c r="M14" s="102">
        <v>1</v>
      </c>
      <c r="N14" s="102">
        <v>1</v>
      </c>
      <c r="O14" s="99">
        <v>3</v>
      </c>
      <c r="P14" s="99">
        <v>3</v>
      </c>
      <c r="Q14" s="99">
        <v>3</v>
      </c>
      <c r="R14" s="99">
        <v>3</v>
      </c>
      <c r="S14" s="103">
        <v>3</v>
      </c>
      <c r="T14" s="99">
        <v>3</v>
      </c>
      <c r="U14" s="99">
        <v>4</v>
      </c>
      <c r="V14" s="99">
        <v>4</v>
      </c>
      <c r="W14" s="104">
        <v>4</v>
      </c>
      <c r="X14" s="105">
        <v>4</v>
      </c>
      <c r="Y14" s="99">
        <v>4</v>
      </c>
      <c r="Z14" s="99">
        <v>4</v>
      </c>
      <c r="AA14" s="99">
        <v>4</v>
      </c>
      <c r="AB14" s="99">
        <v>4</v>
      </c>
      <c r="AC14" s="101"/>
      <c r="AD14" s="101"/>
      <c r="AE14" s="101"/>
      <c r="AF14" s="101"/>
      <c r="AG14" s="99">
        <v>2</v>
      </c>
      <c r="AH14" s="90"/>
      <c r="AI14" s="90"/>
      <c r="AJ14" s="90"/>
      <c r="AK14" s="90"/>
      <c r="AL14" s="90"/>
      <c r="AM14" s="248">
        <v>1</v>
      </c>
      <c r="AN14" s="249"/>
      <c r="AO14" s="249"/>
      <c r="AP14" s="249"/>
      <c r="AQ14" s="250">
        <f>+AM14/AA14</f>
        <v>0.25</v>
      </c>
      <c r="AR14" s="251">
        <f>+(T14+N14+Z14+AM14)/J14</f>
        <v>0.6428571428571429</v>
      </c>
      <c r="AS14" s="252" t="s">
        <v>215</v>
      </c>
      <c r="AT14" s="132" t="s">
        <v>169</v>
      </c>
      <c r="AU14" s="132" t="s">
        <v>169</v>
      </c>
      <c r="AV14" s="131" t="s">
        <v>189</v>
      </c>
      <c r="AW14" s="133" t="s">
        <v>188</v>
      </c>
    </row>
    <row r="15" spans="1:49"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4"/>
      <c r="AN15" s="4"/>
      <c r="AO15" s="4"/>
      <c r="AP15" s="4"/>
      <c r="AQ15" s="4"/>
      <c r="AR15" s="4"/>
      <c r="AS15" s="4"/>
      <c r="AT15" s="4"/>
      <c r="AU15" s="4"/>
      <c r="AV15" s="4"/>
      <c r="AW15" s="4"/>
    </row>
    <row r="16" spans="1:49"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4"/>
      <c r="AN16" s="4"/>
      <c r="AO16" s="4"/>
      <c r="AP16" s="4"/>
      <c r="AQ16" s="4"/>
      <c r="AR16" s="4"/>
      <c r="AS16" s="4"/>
      <c r="AT16" s="4"/>
      <c r="AU16" s="4"/>
      <c r="AV16" s="4"/>
      <c r="AW16" s="4"/>
    </row>
    <row r="17" spans="1:49" x14ac:dyDescent="0.25">
      <c r="A17" s="79" t="s">
        <v>126</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4"/>
      <c r="AN17" s="4"/>
      <c r="AO17" s="4"/>
      <c r="AP17" s="4"/>
      <c r="AQ17" s="4"/>
      <c r="AR17" s="4"/>
      <c r="AS17" s="4"/>
      <c r="AT17" s="4"/>
      <c r="AU17" s="4"/>
      <c r="AV17" s="4"/>
      <c r="AW17" s="4"/>
    </row>
    <row r="18" spans="1:49" ht="25.5" customHeight="1" x14ac:dyDescent="0.25">
      <c r="A18" s="77" t="s">
        <v>127</v>
      </c>
      <c r="B18" s="322" t="s">
        <v>128</v>
      </c>
      <c r="C18" s="322"/>
      <c r="D18" s="322"/>
      <c r="E18" s="322"/>
      <c r="F18" s="322"/>
      <c r="G18" s="322"/>
      <c r="H18" s="313" t="s">
        <v>129</v>
      </c>
      <c r="I18" s="313"/>
      <c r="J18" s="313"/>
      <c r="K18" s="313"/>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4"/>
      <c r="AN18" s="4"/>
      <c r="AO18" s="4"/>
      <c r="AP18" s="4"/>
      <c r="AQ18" s="4"/>
      <c r="AR18" s="4"/>
      <c r="AS18" s="4"/>
      <c r="AT18" s="4"/>
      <c r="AU18" s="4"/>
      <c r="AV18" s="4"/>
      <c r="AW18" s="4"/>
    </row>
    <row r="19" spans="1:49" ht="25.5" customHeight="1" x14ac:dyDescent="0.25">
      <c r="A19" s="78">
        <v>11</v>
      </c>
      <c r="B19" s="323" t="s">
        <v>130</v>
      </c>
      <c r="C19" s="323"/>
      <c r="D19" s="323"/>
      <c r="E19" s="323"/>
      <c r="F19" s="323"/>
      <c r="G19" s="323"/>
      <c r="H19" s="314" t="s">
        <v>132</v>
      </c>
      <c r="I19" s="314"/>
      <c r="J19" s="314"/>
      <c r="K19" s="314"/>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4"/>
      <c r="AN19" s="4"/>
      <c r="AO19" s="4"/>
      <c r="AP19" s="4"/>
      <c r="AQ19" s="4"/>
      <c r="AR19" s="4"/>
      <c r="AS19" s="4"/>
      <c r="AT19" s="4"/>
      <c r="AU19" s="4"/>
      <c r="AV19" s="4"/>
      <c r="AW19" s="4"/>
    </row>
  </sheetData>
  <mergeCells count="49">
    <mergeCell ref="H18:K18"/>
    <mergeCell ref="H19:K19"/>
    <mergeCell ref="A9:Q9"/>
    <mergeCell ref="A11:A13"/>
    <mergeCell ref="A10:C10"/>
    <mergeCell ref="D10:E10"/>
    <mergeCell ref="J11:J13"/>
    <mergeCell ref="B11:B13"/>
    <mergeCell ref="C11:C13"/>
    <mergeCell ref="D11:D13"/>
    <mergeCell ref="E11:E13"/>
    <mergeCell ref="B18:G18"/>
    <mergeCell ref="B19:G19"/>
    <mergeCell ref="A7:R7"/>
    <mergeCell ref="A8:R8"/>
    <mergeCell ref="H2:AW2"/>
    <mergeCell ref="S5:AW5"/>
    <mergeCell ref="S7:AW7"/>
    <mergeCell ref="S8:AW8"/>
    <mergeCell ref="S6:AW6"/>
    <mergeCell ref="H4:AL4"/>
    <mergeCell ref="AM4:AW4"/>
    <mergeCell ref="A5:R5"/>
    <mergeCell ref="A6:R6"/>
    <mergeCell ref="A2:G4"/>
    <mergeCell ref="H3:AW3"/>
    <mergeCell ref="AV10:AV13"/>
    <mergeCell ref="AW10:AW13"/>
    <mergeCell ref="G11:G13"/>
    <mergeCell ref="H11:H13"/>
    <mergeCell ref="AT10:AT13"/>
    <mergeCell ref="L11:AL11"/>
    <mergeCell ref="AM12:AM13"/>
    <mergeCell ref="AN12:AN13"/>
    <mergeCell ref="F10:AP10"/>
    <mergeCell ref="AS10:AS13"/>
    <mergeCell ref="I11:I13"/>
    <mergeCell ref="AO12:AO13"/>
    <mergeCell ref="AP12:AP13"/>
    <mergeCell ref="AQ10:AQ13"/>
    <mergeCell ref="AR10:AR13"/>
    <mergeCell ref="F11:F13"/>
    <mergeCell ref="AU10:AU13"/>
    <mergeCell ref="L12:N12"/>
    <mergeCell ref="AM11:AP11"/>
    <mergeCell ref="O12:T12"/>
    <mergeCell ref="U12:Z12"/>
    <mergeCell ref="AA12:AF12"/>
    <mergeCell ref="AG12:AL12"/>
  </mergeCells>
  <phoneticPr fontId="8" type="noConversion"/>
  <dataValidations count="1">
    <dataValidation type="list" allowBlank="1" showInputMessage="1" showErrorMessage="1" sqref="I14" xr:uid="{00000000-0002-0000-0000-000000000000}">
      <formula1>#REF!</formula1>
    </dataValidation>
  </dataValidations>
  <printOptions horizontalCentered="1" verticalCentered="1"/>
  <pageMargins left="0" right="0" top="0" bottom="0" header="0.31496062992125984" footer="0.31496062992125984"/>
  <pageSetup scale="55"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53"/>
  <sheetViews>
    <sheetView zoomScale="50" zoomScaleNormal="50" zoomScaleSheetLayoutView="40" workbookViewId="0">
      <selection activeCell="W46" sqref="W46:W47"/>
    </sheetView>
  </sheetViews>
  <sheetFormatPr baseColWidth="10" defaultRowHeight="15.75" x14ac:dyDescent="0.25"/>
  <cols>
    <col min="1" max="1" width="11.85546875" style="1" customWidth="1"/>
    <col min="2" max="2" width="11.28515625" style="1" customWidth="1"/>
    <col min="3" max="3" width="16" style="1" customWidth="1"/>
    <col min="4" max="4" width="15.7109375" style="7" customWidth="1"/>
    <col min="5" max="5" width="16.140625" style="7" customWidth="1"/>
    <col min="6" max="6" width="14.140625" style="7" customWidth="1"/>
    <col min="7" max="7" width="18.7109375" style="21" customWidth="1"/>
    <col min="8" max="8" width="23.28515625" style="8" customWidth="1"/>
    <col min="9" max="9" width="16.28515625" style="8" hidden="1" customWidth="1"/>
    <col min="10" max="10" width="15.7109375" style="8" hidden="1" customWidth="1"/>
    <col min="11" max="11" width="19.5703125" style="8" customWidth="1"/>
    <col min="12" max="12" width="20.7109375" style="8" customWidth="1"/>
    <col min="13" max="13" width="18.28515625" style="8" hidden="1" customWidth="1"/>
    <col min="14" max="14" width="14.7109375" style="8" hidden="1" customWidth="1"/>
    <col min="15" max="15" width="15" style="8" hidden="1" customWidth="1"/>
    <col min="16" max="16" width="15.28515625" style="8" hidden="1" customWidth="1"/>
    <col min="17" max="17" width="18.42578125" style="8" customWidth="1"/>
    <col min="18" max="18" width="18.28515625" style="8" customWidth="1"/>
    <col min="19" max="19" width="18.28515625" style="8" hidden="1" customWidth="1"/>
    <col min="20" max="20" width="15.85546875" style="8" hidden="1" customWidth="1"/>
    <col min="21" max="22" width="14.85546875" style="8" hidden="1" customWidth="1"/>
    <col min="23" max="23" width="23.85546875" style="8" customWidth="1"/>
    <col min="24" max="25" width="18.28515625" style="8" customWidth="1"/>
    <col min="26" max="26" width="20.85546875" style="8" customWidth="1"/>
    <col min="27" max="29" width="16.28515625" style="8" hidden="1" customWidth="1"/>
    <col min="30" max="30" width="1.140625" style="8" hidden="1" customWidth="1"/>
    <col min="31" max="31" width="21.42578125" style="8" customWidth="1"/>
    <col min="32" max="35" width="16.28515625" style="8" hidden="1" customWidth="1"/>
    <col min="36" max="36" width="18.28515625" style="8" hidden="1" customWidth="1"/>
    <col min="37" max="37" width="16.140625" style="1" customWidth="1"/>
    <col min="38" max="38" width="13.140625" style="1" hidden="1" customWidth="1"/>
    <col min="39" max="40" width="12.7109375" style="18" hidden="1" customWidth="1"/>
    <col min="41" max="41" width="11.7109375" style="1" customWidth="1"/>
    <col min="42" max="42" width="10.7109375" style="1" customWidth="1"/>
    <col min="43" max="43" width="93.140625" style="1" customWidth="1"/>
    <col min="44" max="44" width="14.85546875" style="1" customWidth="1"/>
    <col min="45" max="45" width="18.5703125" style="1" customWidth="1"/>
    <col min="46" max="46" width="69.7109375" style="1" customWidth="1"/>
    <col min="47" max="47" width="39.85546875" style="1" customWidth="1"/>
    <col min="48" max="16384" width="11.42578125" style="1"/>
  </cols>
  <sheetData>
    <row r="1" spans="1:47" s="45" customFormat="1" ht="54.75" customHeight="1" x14ac:dyDescent="0.5">
      <c r="A1" s="350"/>
      <c r="B1" s="351"/>
      <c r="C1" s="351"/>
      <c r="D1" s="351"/>
      <c r="E1" s="352"/>
      <c r="F1" s="279" t="s">
        <v>136</v>
      </c>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row>
    <row r="2" spans="1:47" s="45" customFormat="1" ht="75.75" customHeight="1" x14ac:dyDescent="0.5">
      <c r="A2" s="315"/>
      <c r="B2" s="316"/>
      <c r="C2" s="316"/>
      <c r="D2" s="316"/>
      <c r="E2" s="353"/>
      <c r="F2" s="366" t="s">
        <v>133</v>
      </c>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row>
    <row r="3" spans="1:47" s="44" customFormat="1" ht="37.5" customHeight="1" thickBot="1" x14ac:dyDescent="0.45">
      <c r="A3" s="354"/>
      <c r="B3" s="355"/>
      <c r="C3" s="355"/>
      <c r="D3" s="355"/>
      <c r="E3" s="356"/>
      <c r="F3" s="291" t="s">
        <v>124</v>
      </c>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3"/>
      <c r="AM3" s="291" t="s">
        <v>125</v>
      </c>
      <c r="AN3" s="292"/>
      <c r="AO3" s="292"/>
      <c r="AP3" s="292"/>
      <c r="AQ3" s="292"/>
      <c r="AR3" s="292"/>
      <c r="AS3" s="292"/>
      <c r="AT3" s="292"/>
      <c r="AU3" s="292"/>
    </row>
    <row r="4" spans="1:47" ht="46.5" customHeight="1" x14ac:dyDescent="0.25">
      <c r="A4" s="357" t="s">
        <v>0</v>
      </c>
      <c r="B4" s="358"/>
      <c r="C4" s="358"/>
      <c r="D4" s="358"/>
      <c r="E4" s="358"/>
      <c r="F4" s="358"/>
      <c r="G4" s="358"/>
      <c r="H4" s="358"/>
      <c r="I4" s="358"/>
      <c r="J4" s="358"/>
      <c r="K4" s="358"/>
      <c r="L4" s="358"/>
      <c r="M4" s="358"/>
      <c r="N4" s="358"/>
      <c r="O4" s="358"/>
      <c r="P4" s="359"/>
      <c r="Q4" s="363" t="s">
        <v>137</v>
      </c>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5"/>
    </row>
    <row r="5" spans="1:47" ht="36" customHeight="1" thickBot="1" x14ac:dyDescent="0.3">
      <c r="A5" s="360" t="s">
        <v>2</v>
      </c>
      <c r="B5" s="361"/>
      <c r="C5" s="361"/>
      <c r="D5" s="361"/>
      <c r="E5" s="361"/>
      <c r="F5" s="361"/>
      <c r="G5" s="361"/>
      <c r="H5" s="361"/>
      <c r="I5" s="361"/>
      <c r="J5" s="361"/>
      <c r="K5" s="361"/>
      <c r="L5" s="361"/>
      <c r="M5" s="361"/>
      <c r="N5" s="361"/>
      <c r="O5" s="361"/>
      <c r="P5" s="362"/>
      <c r="Q5" s="288" t="s">
        <v>142</v>
      </c>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90"/>
    </row>
    <row r="6" spans="1:47" ht="14.25" customHeight="1" thickBot="1" x14ac:dyDescent="0.3">
      <c r="A6" s="4"/>
      <c r="B6" s="4"/>
      <c r="C6" s="4"/>
      <c r="D6" s="81"/>
      <c r="E6" s="81"/>
      <c r="F6" s="81"/>
      <c r="G6" s="82"/>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4"/>
      <c r="AL6" s="4"/>
      <c r="AM6" s="17"/>
      <c r="AN6" s="84"/>
      <c r="AO6" s="4"/>
      <c r="AP6" s="4"/>
      <c r="AQ6" s="4"/>
      <c r="AR6" s="4"/>
      <c r="AS6" s="4"/>
      <c r="AT6" s="4"/>
      <c r="AU6" s="4"/>
    </row>
    <row r="7" spans="1:47" s="25" customFormat="1" ht="53.25" customHeight="1" x14ac:dyDescent="0.25">
      <c r="A7" s="319" t="s">
        <v>57</v>
      </c>
      <c r="B7" s="276" t="s">
        <v>67</v>
      </c>
      <c r="C7" s="276"/>
      <c r="D7" s="276"/>
      <c r="E7" s="276" t="s">
        <v>71</v>
      </c>
      <c r="F7" s="276" t="s">
        <v>111</v>
      </c>
      <c r="G7" s="276" t="s">
        <v>72</v>
      </c>
      <c r="H7" s="276" t="s">
        <v>116</v>
      </c>
      <c r="I7" s="49"/>
      <c r="J7" s="376" t="s">
        <v>73</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8"/>
      <c r="AK7" s="276" t="s">
        <v>74</v>
      </c>
      <c r="AL7" s="276"/>
      <c r="AM7" s="276"/>
      <c r="AN7" s="276"/>
      <c r="AO7" s="276" t="s">
        <v>76</v>
      </c>
      <c r="AP7" s="276" t="s">
        <v>77</v>
      </c>
      <c r="AQ7" s="274" t="s">
        <v>163</v>
      </c>
      <c r="AR7" s="274" t="s">
        <v>78</v>
      </c>
      <c r="AS7" s="274" t="s">
        <v>79</v>
      </c>
      <c r="AT7" s="274" t="s">
        <v>80</v>
      </c>
      <c r="AU7" s="368" t="s">
        <v>81</v>
      </c>
    </row>
    <row r="8" spans="1:47" s="25" customFormat="1" ht="30.75" customHeight="1" x14ac:dyDescent="0.25">
      <c r="A8" s="317"/>
      <c r="B8" s="274"/>
      <c r="C8" s="274"/>
      <c r="D8" s="274"/>
      <c r="E8" s="274"/>
      <c r="F8" s="274"/>
      <c r="G8" s="274"/>
      <c r="H8" s="274"/>
      <c r="I8" s="268">
        <v>2016</v>
      </c>
      <c r="J8" s="269"/>
      <c r="K8" s="269"/>
      <c r="L8" s="270"/>
      <c r="M8" s="268">
        <v>2017</v>
      </c>
      <c r="N8" s="269"/>
      <c r="O8" s="269"/>
      <c r="P8" s="269"/>
      <c r="Q8" s="269"/>
      <c r="R8" s="270"/>
      <c r="S8" s="268">
        <v>2018</v>
      </c>
      <c r="T8" s="269"/>
      <c r="U8" s="269"/>
      <c r="V8" s="269"/>
      <c r="W8" s="269"/>
      <c r="X8" s="270"/>
      <c r="Y8" s="268">
        <v>2019</v>
      </c>
      <c r="Z8" s="269"/>
      <c r="AA8" s="269"/>
      <c r="AB8" s="269"/>
      <c r="AC8" s="269"/>
      <c r="AD8" s="270"/>
      <c r="AE8" s="268">
        <v>2020</v>
      </c>
      <c r="AF8" s="269"/>
      <c r="AG8" s="269"/>
      <c r="AH8" s="269"/>
      <c r="AI8" s="269"/>
      <c r="AJ8" s="270"/>
      <c r="AK8" s="274" t="s">
        <v>75</v>
      </c>
      <c r="AL8" s="274"/>
      <c r="AM8" s="274"/>
      <c r="AN8" s="274"/>
      <c r="AO8" s="274"/>
      <c r="AP8" s="274"/>
      <c r="AQ8" s="274"/>
      <c r="AR8" s="274"/>
      <c r="AS8" s="274"/>
      <c r="AT8" s="274"/>
      <c r="AU8" s="368"/>
    </row>
    <row r="9" spans="1:47" s="25" customFormat="1" ht="64.5" customHeight="1" thickBot="1" x14ac:dyDescent="0.3">
      <c r="A9" s="318"/>
      <c r="B9" s="48" t="s">
        <v>68</v>
      </c>
      <c r="C9" s="48" t="s">
        <v>69</v>
      </c>
      <c r="D9" s="48" t="s">
        <v>70</v>
      </c>
      <c r="E9" s="275"/>
      <c r="F9" s="275"/>
      <c r="G9" s="275"/>
      <c r="H9" s="349"/>
      <c r="I9" s="48" t="s">
        <v>117</v>
      </c>
      <c r="J9" s="48" t="s">
        <v>119</v>
      </c>
      <c r="K9" s="48" t="s">
        <v>120</v>
      </c>
      <c r="L9" s="48" t="s">
        <v>31</v>
      </c>
      <c r="M9" s="48" t="s">
        <v>118</v>
      </c>
      <c r="N9" s="48" t="s">
        <v>121</v>
      </c>
      <c r="O9" s="48" t="s">
        <v>122</v>
      </c>
      <c r="P9" s="48" t="s">
        <v>119</v>
      </c>
      <c r="Q9" s="48" t="s">
        <v>123</v>
      </c>
      <c r="R9" s="48" t="s">
        <v>31</v>
      </c>
      <c r="S9" s="48" t="s">
        <v>118</v>
      </c>
      <c r="T9" s="48" t="s">
        <v>121</v>
      </c>
      <c r="U9" s="48" t="s">
        <v>122</v>
      </c>
      <c r="V9" s="48" t="s">
        <v>119</v>
      </c>
      <c r="W9" s="48" t="s">
        <v>123</v>
      </c>
      <c r="X9" s="48" t="s">
        <v>31</v>
      </c>
      <c r="Y9" s="48" t="s">
        <v>118</v>
      </c>
      <c r="Z9" s="48" t="s">
        <v>121</v>
      </c>
      <c r="AA9" s="48" t="s">
        <v>122</v>
      </c>
      <c r="AB9" s="48" t="s">
        <v>119</v>
      </c>
      <c r="AC9" s="48" t="s">
        <v>123</v>
      </c>
      <c r="AD9" s="48" t="s">
        <v>31</v>
      </c>
      <c r="AE9" s="48" t="s">
        <v>118</v>
      </c>
      <c r="AF9" s="48" t="s">
        <v>121</v>
      </c>
      <c r="AG9" s="48" t="s">
        <v>122</v>
      </c>
      <c r="AH9" s="48" t="s">
        <v>119</v>
      </c>
      <c r="AI9" s="48" t="s">
        <v>123</v>
      </c>
      <c r="AJ9" s="48" t="s">
        <v>31</v>
      </c>
      <c r="AK9" s="85" t="s">
        <v>4</v>
      </c>
      <c r="AL9" s="48" t="s">
        <v>5</v>
      </c>
      <c r="AM9" s="48" t="s">
        <v>6</v>
      </c>
      <c r="AN9" s="48" t="s">
        <v>7</v>
      </c>
      <c r="AO9" s="275"/>
      <c r="AP9" s="275"/>
      <c r="AQ9" s="275"/>
      <c r="AR9" s="275"/>
      <c r="AS9" s="275"/>
      <c r="AT9" s="275"/>
      <c r="AU9" s="369"/>
    </row>
    <row r="10" spans="1:47" s="5" customFormat="1" ht="61.5" customHeight="1" x14ac:dyDescent="0.25">
      <c r="A10" s="407" t="s">
        <v>149</v>
      </c>
      <c r="B10" s="370">
        <v>1</v>
      </c>
      <c r="C10" s="373" t="s">
        <v>152</v>
      </c>
      <c r="D10" s="337" t="s">
        <v>138</v>
      </c>
      <c r="E10" s="339">
        <f>+GESTIÓN!$D$14</f>
        <v>433</v>
      </c>
      <c r="F10" s="339" t="s">
        <v>153</v>
      </c>
      <c r="G10" s="50" t="s">
        <v>8</v>
      </c>
      <c r="H10" s="136">
        <f>+L10++R10+X10+Z10+AE10</f>
        <v>4</v>
      </c>
      <c r="I10" s="137">
        <v>0.5</v>
      </c>
      <c r="J10" s="137">
        <v>0.5</v>
      </c>
      <c r="K10" s="137">
        <v>0.5</v>
      </c>
      <c r="L10" s="138">
        <v>0.5</v>
      </c>
      <c r="M10" s="139">
        <v>1</v>
      </c>
      <c r="N10" s="135">
        <v>1</v>
      </c>
      <c r="O10" s="135">
        <v>1</v>
      </c>
      <c r="P10" s="135">
        <v>1</v>
      </c>
      <c r="Q10" s="135">
        <v>1</v>
      </c>
      <c r="R10" s="140">
        <v>1</v>
      </c>
      <c r="S10" s="141">
        <v>1</v>
      </c>
      <c r="T10" s="141">
        <v>1</v>
      </c>
      <c r="U10" s="141">
        <v>1</v>
      </c>
      <c r="V10" s="141">
        <v>1</v>
      </c>
      <c r="W10" s="141">
        <v>1</v>
      </c>
      <c r="X10" s="141">
        <v>1</v>
      </c>
      <c r="Y10" s="139">
        <v>1</v>
      </c>
      <c r="Z10" s="139">
        <v>1</v>
      </c>
      <c r="AA10" s="247"/>
      <c r="AB10" s="247"/>
      <c r="AC10" s="247"/>
      <c r="AD10" s="142"/>
      <c r="AE10" s="143">
        <v>0.5</v>
      </c>
      <c r="AF10" s="144"/>
      <c r="AG10" s="247"/>
      <c r="AH10" s="247"/>
      <c r="AI10" s="247"/>
      <c r="AJ10" s="142"/>
      <c r="AK10" s="253">
        <v>0.22</v>
      </c>
      <c r="AL10" s="145">
        <f>+AK10+0.27</f>
        <v>0.49</v>
      </c>
      <c r="AM10" s="145">
        <f>+AL10+0.27</f>
        <v>0.76</v>
      </c>
      <c r="AN10" s="138"/>
      <c r="AO10" s="146">
        <f>+AK10/Y10</f>
        <v>0.22</v>
      </c>
      <c r="AP10" s="147">
        <f>(R10+L10+X10+AK10)/H10</f>
        <v>0.68</v>
      </c>
      <c r="AQ10" s="325" t="s">
        <v>190</v>
      </c>
      <c r="AR10" s="375" t="s">
        <v>169</v>
      </c>
      <c r="AS10" s="375" t="s">
        <v>169</v>
      </c>
      <c r="AT10" s="329" t="s">
        <v>191</v>
      </c>
      <c r="AU10" s="329" t="s">
        <v>182</v>
      </c>
    </row>
    <row r="11" spans="1:47" s="5" customFormat="1" ht="61.5" customHeight="1" x14ac:dyDescent="0.25">
      <c r="A11" s="408"/>
      <c r="B11" s="371"/>
      <c r="C11" s="343"/>
      <c r="D11" s="338"/>
      <c r="E11" s="340"/>
      <c r="F11" s="340"/>
      <c r="G11" s="54" t="s">
        <v>9</v>
      </c>
      <c r="H11" s="136">
        <f>+L11+R11++X11+Z11+AE11</f>
        <v>527661330</v>
      </c>
      <c r="I11" s="148">
        <v>187433922</v>
      </c>
      <c r="J11" s="148">
        <v>187433922</v>
      </c>
      <c r="K11" s="148">
        <v>187433922</v>
      </c>
      <c r="L11" s="149">
        <v>145330130</v>
      </c>
      <c r="M11" s="150">
        <v>112070000</v>
      </c>
      <c r="N11" s="151">
        <v>112070000</v>
      </c>
      <c r="O11" s="151">
        <v>46687478</v>
      </c>
      <c r="P11" s="151">
        <v>46687478</v>
      </c>
      <c r="Q11" s="151">
        <v>46808900</v>
      </c>
      <c r="R11" s="152">
        <v>46808900</v>
      </c>
      <c r="S11" s="141">
        <v>60082000</v>
      </c>
      <c r="T11" s="141">
        <v>60082000</v>
      </c>
      <c r="U11" s="141">
        <v>60082000</v>
      </c>
      <c r="V11" s="141">
        <v>60082000</v>
      </c>
      <c r="W11" s="141">
        <v>66922300</v>
      </c>
      <c r="X11" s="141">
        <v>66922300</v>
      </c>
      <c r="Y11" s="150">
        <v>69600000</v>
      </c>
      <c r="Z11" s="150">
        <v>69600000</v>
      </c>
      <c r="AA11" s="153"/>
      <c r="AB11" s="153"/>
      <c r="AC11" s="153"/>
      <c r="AD11" s="154"/>
      <c r="AE11" s="150">
        <v>199000000</v>
      </c>
      <c r="AF11" s="151"/>
      <c r="AG11" s="153"/>
      <c r="AH11" s="153"/>
      <c r="AI11" s="153"/>
      <c r="AJ11" s="154"/>
      <c r="AK11" s="254">
        <v>63679000</v>
      </c>
      <c r="AL11" s="155">
        <v>60081800</v>
      </c>
      <c r="AM11" s="155">
        <v>60081800</v>
      </c>
      <c r="AN11" s="156"/>
      <c r="AO11" s="157">
        <f>+AK11/Z11</f>
        <v>0.91492816091954021</v>
      </c>
      <c r="AP11" s="147">
        <f>(R11+L11+X11+AK11)/H11</f>
        <v>0.61164294529599128</v>
      </c>
      <c r="AQ11" s="325"/>
      <c r="AR11" s="375"/>
      <c r="AS11" s="375"/>
      <c r="AT11" s="329"/>
      <c r="AU11" s="329"/>
    </row>
    <row r="12" spans="1:47" s="5" customFormat="1" ht="46.5" customHeight="1" x14ac:dyDescent="0.25">
      <c r="A12" s="408"/>
      <c r="B12" s="371"/>
      <c r="C12" s="343"/>
      <c r="D12" s="338"/>
      <c r="E12" s="340"/>
      <c r="F12" s="340"/>
      <c r="G12" s="51" t="s">
        <v>10</v>
      </c>
      <c r="H12" s="158"/>
      <c r="I12" s="159"/>
      <c r="J12" s="159"/>
      <c r="K12" s="159"/>
      <c r="L12" s="160"/>
      <c r="M12" s="161"/>
      <c r="N12" s="162"/>
      <c r="O12" s="162"/>
      <c r="P12" s="162"/>
      <c r="Q12" s="162"/>
      <c r="R12" s="163"/>
      <c r="S12" s="161"/>
      <c r="T12" s="161"/>
      <c r="U12" s="161"/>
      <c r="V12" s="161"/>
      <c r="W12" s="161"/>
      <c r="X12" s="161"/>
      <c r="Y12" s="161"/>
      <c r="Z12" s="161"/>
      <c r="AA12" s="164"/>
      <c r="AB12" s="164"/>
      <c r="AC12" s="164"/>
      <c r="AD12" s="165"/>
      <c r="AE12" s="161"/>
      <c r="AF12" s="166"/>
      <c r="AG12" s="164"/>
      <c r="AH12" s="164"/>
      <c r="AI12" s="164"/>
      <c r="AJ12" s="165"/>
      <c r="AK12" s="167"/>
      <c r="AL12" s="162"/>
      <c r="AM12" s="162"/>
      <c r="AN12" s="163"/>
      <c r="AO12" s="167"/>
      <c r="AP12" s="162"/>
      <c r="AQ12" s="325"/>
      <c r="AR12" s="375"/>
      <c r="AS12" s="375"/>
      <c r="AT12" s="329"/>
      <c r="AU12" s="329"/>
    </row>
    <row r="13" spans="1:47" s="5" customFormat="1" ht="52.5" customHeight="1" x14ac:dyDescent="0.25">
      <c r="A13" s="408"/>
      <c r="B13" s="371"/>
      <c r="C13" s="343"/>
      <c r="D13" s="338"/>
      <c r="E13" s="340"/>
      <c r="F13" s="340"/>
      <c r="G13" s="54" t="s">
        <v>11</v>
      </c>
      <c r="H13" s="136">
        <f>+L13+R13++X13+Z13+AE13</f>
        <v>38978090</v>
      </c>
      <c r="I13" s="159"/>
      <c r="J13" s="159"/>
      <c r="K13" s="159"/>
      <c r="L13" s="160"/>
      <c r="M13" s="161"/>
      <c r="N13" s="168">
        <v>26268590</v>
      </c>
      <c r="O13" s="168">
        <v>26268590</v>
      </c>
      <c r="P13" s="168">
        <v>26268590</v>
      </c>
      <c r="Q13" s="168">
        <v>26268590</v>
      </c>
      <c r="R13" s="169">
        <v>26268590</v>
      </c>
      <c r="S13" s="170">
        <v>5962667</v>
      </c>
      <c r="T13" s="170">
        <v>5962667</v>
      </c>
      <c r="U13" s="170">
        <v>5962667</v>
      </c>
      <c r="V13" s="170">
        <v>5962667</v>
      </c>
      <c r="W13" s="170">
        <v>5962667</v>
      </c>
      <c r="X13" s="170">
        <v>5962667</v>
      </c>
      <c r="Y13" s="255">
        <v>6746833</v>
      </c>
      <c r="Z13" s="255">
        <v>6746833</v>
      </c>
      <c r="AA13" s="172"/>
      <c r="AB13" s="172"/>
      <c r="AC13" s="172"/>
      <c r="AD13" s="173"/>
      <c r="AE13" s="256"/>
      <c r="AF13" s="171"/>
      <c r="AG13" s="172"/>
      <c r="AH13" s="172"/>
      <c r="AI13" s="172"/>
      <c r="AJ13" s="173"/>
      <c r="AK13" s="257">
        <v>6746833</v>
      </c>
      <c r="AL13" s="174">
        <v>5962667</v>
      </c>
      <c r="AM13" s="174">
        <v>5962667</v>
      </c>
      <c r="AN13" s="169"/>
      <c r="AO13" s="157">
        <f>+AK13/Y13</f>
        <v>1</v>
      </c>
      <c r="AP13" s="175"/>
      <c r="AQ13" s="325"/>
      <c r="AR13" s="375"/>
      <c r="AS13" s="375"/>
      <c r="AT13" s="329"/>
      <c r="AU13" s="329"/>
    </row>
    <row r="14" spans="1:47" s="5" customFormat="1" ht="61.5" customHeight="1" x14ac:dyDescent="0.25">
      <c r="A14" s="408"/>
      <c r="B14" s="371"/>
      <c r="C14" s="343"/>
      <c r="D14" s="338"/>
      <c r="E14" s="340"/>
      <c r="F14" s="340"/>
      <c r="G14" s="51" t="s">
        <v>12</v>
      </c>
      <c r="H14" s="136">
        <f>+L14++R14+X14+Y14+AE14</f>
        <v>4</v>
      </c>
      <c r="I14" s="176">
        <f t="shared" ref="I14:L15" si="0">+I10+I12</f>
        <v>0.5</v>
      </c>
      <c r="J14" s="176">
        <f t="shared" si="0"/>
        <v>0.5</v>
      </c>
      <c r="K14" s="176">
        <f t="shared" si="0"/>
        <v>0.5</v>
      </c>
      <c r="L14" s="177">
        <f t="shared" si="0"/>
        <v>0.5</v>
      </c>
      <c r="M14" s="178">
        <f>+M10+M12</f>
        <v>1</v>
      </c>
      <c r="N14" s="179">
        <f t="shared" ref="N14:Y15" si="1">+N10+N12</f>
        <v>1</v>
      </c>
      <c r="O14" s="179">
        <f t="shared" si="1"/>
        <v>1</v>
      </c>
      <c r="P14" s="179">
        <f t="shared" si="1"/>
        <v>1</v>
      </c>
      <c r="Q14" s="179">
        <f t="shared" si="1"/>
        <v>1</v>
      </c>
      <c r="R14" s="180">
        <f t="shared" si="1"/>
        <v>1</v>
      </c>
      <c r="S14" s="181">
        <f t="shared" si="1"/>
        <v>1</v>
      </c>
      <c r="T14" s="181">
        <f t="shared" si="1"/>
        <v>1</v>
      </c>
      <c r="U14" s="181">
        <f t="shared" si="1"/>
        <v>1</v>
      </c>
      <c r="V14" s="181">
        <f t="shared" si="1"/>
        <v>1</v>
      </c>
      <c r="W14" s="181">
        <f t="shared" si="1"/>
        <v>1</v>
      </c>
      <c r="X14" s="181">
        <f t="shared" si="1"/>
        <v>1</v>
      </c>
      <c r="Y14" s="181">
        <f t="shared" si="1"/>
        <v>1</v>
      </c>
      <c r="Z14" s="181">
        <f t="shared" ref="Z14" si="2">+Z10+Z12</f>
        <v>1</v>
      </c>
      <c r="AA14" s="211"/>
      <c r="AB14" s="211"/>
      <c r="AC14" s="211"/>
      <c r="AD14" s="214"/>
      <c r="AE14" s="215">
        <f t="shared" ref="AE14:AE15" si="3">+AE10+AE12</f>
        <v>0.5</v>
      </c>
      <c r="AF14" s="212"/>
      <c r="AG14" s="211"/>
      <c r="AH14" s="211"/>
      <c r="AI14" s="211"/>
      <c r="AJ14" s="214"/>
      <c r="AK14" s="216">
        <v>0</v>
      </c>
      <c r="AL14" s="176">
        <f t="shared" ref="AK14:AM15" si="4">+AL10+AL12</f>
        <v>0.49</v>
      </c>
      <c r="AM14" s="176">
        <f t="shared" si="4"/>
        <v>0.76</v>
      </c>
      <c r="AN14" s="180"/>
      <c r="AO14" s="157">
        <f>+AK14/Y14</f>
        <v>0</v>
      </c>
      <c r="AP14" s="147">
        <f>(R14+L14+X14+AK14)/H14</f>
        <v>0.625</v>
      </c>
      <c r="AQ14" s="325"/>
      <c r="AR14" s="375"/>
      <c r="AS14" s="375"/>
      <c r="AT14" s="329"/>
      <c r="AU14" s="329"/>
    </row>
    <row r="15" spans="1:47" s="5" customFormat="1" ht="61.5" customHeight="1" thickBot="1" x14ac:dyDescent="0.3">
      <c r="A15" s="408"/>
      <c r="B15" s="372"/>
      <c r="C15" s="374"/>
      <c r="D15" s="338"/>
      <c r="E15" s="341"/>
      <c r="F15" s="341"/>
      <c r="G15" s="56" t="s">
        <v>13</v>
      </c>
      <c r="H15" s="183">
        <f>+L15+R15++X15+Z15+AE15</f>
        <v>566639420</v>
      </c>
      <c r="I15" s="148">
        <f>+I11+I13</f>
        <v>187433922</v>
      </c>
      <c r="J15" s="148">
        <f>+J11+J13</f>
        <v>187433922</v>
      </c>
      <c r="K15" s="148">
        <f>+K11+K13</f>
        <v>187433922</v>
      </c>
      <c r="L15" s="184">
        <f t="shared" si="0"/>
        <v>145330130</v>
      </c>
      <c r="M15" s="185">
        <f>+M11+M13</f>
        <v>112070000</v>
      </c>
      <c r="N15" s="186">
        <f>+N11+N13</f>
        <v>138338590</v>
      </c>
      <c r="O15" s="186">
        <f>+O11+O13</f>
        <v>72956068</v>
      </c>
      <c r="P15" s="186">
        <f>+P11+P13</f>
        <v>72956068</v>
      </c>
      <c r="Q15" s="186">
        <f>+Q11+Q13</f>
        <v>73077490</v>
      </c>
      <c r="R15" s="186">
        <f t="shared" si="1"/>
        <v>73077490</v>
      </c>
      <c r="S15" s="187">
        <f t="shared" si="1"/>
        <v>66044667</v>
      </c>
      <c r="T15" s="187">
        <f t="shared" si="1"/>
        <v>66044667</v>
      </c>
      <c r="U15" s="187">
        <f t="shared" si="1"/>
        <v>66044667</v>
      </c>
      <c r="V15" s="187">
        <f t="shared" si="1"/>
        <v>66044667</v>
      </c>
      <c r="W15" s="187">
        <f t="shared" si="1"/>
        <v>72884967</v>
      </c>
      <c r="X15" s="187">
        <f t="shared" si="1"/>
        <v>72884967</v>
      </c>
      <c r="Y15" s="187">
        <f t="shared" si="1"/>
        <v>76346833</v>
      </c>
      <c r="Z15" s="187">
        <f t="shared" ref="Z15" si="5">+Z11+Z13</f>
        <v>76346833</v>
      </c>
      <c r="AA15" s="220"/>
      <c r="AB15" s="220"/>
      <c r="AC15" s="220"/>
      <c r="AD15" s="221"/>
      <c r="AE15" s="187">
        <f t="shared" si="3"/>
        <v>199000000</v>
      </c>
      <c r="AF15" s="218"/>
      <c r="AG15" s="220"/>
      <c r="AH15" s="220"/>
      <c r="AI15" s="220"/>
      <c r="AJ15" s="221"/>
      <c r="AK15" s="222">
        <f t="shared" si="4"/>
        <v>70425833</v>
      </c>
      <c r="AL15" s="186">
        <f t="shared" si="4"/>
        <v>66044467</v>
      </c>
      <c r="AM15" s="186">
        <f t="shared" si="4"/>
        <v>66044467</v>
      </c>
      <c r="AN15" s="186"/>
      <c r="AO15" s="190">
        <f>+AK15/Y15</f>
        <v>0.92244602994861624</v>
      </c>
      <c r="AP15" s="147">
        <f>(R15+L15+X15+AK15)/H15</f>
        <v>0.63835731725124245</v>
      </c>
      <c r="AQ15" s="326"/>
      <c r="AR15" s="375"/>
      <c r="AS15" s="375"/>
      <c r="AT15" s="330"/>
      <c r="AU15" s="330"/>
    </row>
    <row r="16" spans="1:47" s="5" customFormat="1" ht="61.5" customHeight="1" x14ac:dyDescent="0.25">
      <c r="A16" s="408"/>
      <c r="B16" s="411">
        <v>2</v>
      </c>
      <c r="C16" s="342" t="s">
        <v>154</v>
      </c>
      <c r="D16" s="337" t="s">
        <v>138</v>
      </c>
      <c r="E16" s="339">
        <f>+GESTIÓN!$D$14</f>
        <v>433</v>
      </c>
      <c r="F16" s="339" t="s">
        <v>153</v>
      </c>
      <c r="G16" s="50" t="s">
        <v>8</v>
      </c>
      <c r="H16" s="136">
        <f t="shared" ref="H16" si="6">+L16++R16+X16+Y16+AE16</f>
        <v>6</v>
      </c>
      <c r="I16" s="192">
        <v>1</v>
      </c>
      <c r="J16" s="192">
        <v>1</v>
      </c>
      <c r="K16" s="192">
        <v>1</v>
      </c>
      <c r="L16" s="138">
        <v>1</v>
      </c>
      <c r="M16" s="141">
        <v>1</v>
      </c>
      <c r="N16" s="193">
        <v>1</v>
      </c>
      <c r="O16" s="193">
        <v>1</v>
      </c>
      <c r="P16" s="193">
        <v>1</v>
      </c>
      <c r="Q16" s="193">
        <v>1</v>
      </c>
      <c r="R16" s="194">
        <v>1</v>
      </c>
      <c r="S16" s="195">
        <v>2</v>
      </c>
      <c r="T16" s="195">
        <v>2</v>
      </c>
      <c r="U16" s="195">
        <v>2</v>
      </c>
      <c r="V16" s="195">
        <v>2</v>
      </c>
      <c r="W16" s="195">
        <v>2</v>
      </c>
      <c r="X16" s="195">
        <v>2</v>
      </c>
      <c r="Y16" s="141">
        <v>1</v>
      </c>
      <c r="Z16" s="141">
        <v>1</v>
      </c>
      <c r="AA16" s="196"/>
      <c r="AB16" s="196"/>
      <c r="AC16" s="196"/>
      <c r="AD16" s="197"/>
      <c r="AE16" s="198">
        <v>1</v>
      </c>
      <c r="AF16" s="258"/>
      <c r="AG16" s="196"/>
      <c r="AH16" s="196"/>
      <c r="AI16" s="196"/>
      <c r="AJ16" s="197"/>
      <c r="AK16" s="259">
        <v>0.16</v>
      </c>
      <c r="AL16" s="202">
        <f>+AK16+0.6</f>
        <v>0.76</v>
      </c>
      <c r="AM16" s="202">
        <f>+AL16+0.6</f>
        <v>1.3599999999999999</v>
      </c>
      <c r="AN16" s="194"/>
      <c r="AO16" s="146">
        <f>+AK16/Z16</f>
        <v>0.16</v>
      </c>
      <c r="AP16" s="147">
        <f>(R16+L16+X16+AK16)/H16</f>
        <v>0.69333333333333336</v>
      </c>
      <c r="AQ16" s="325" t="s">
        <v>192</v>
      </c>
      <c r="AR16" s="327" t="s">
        <v>169</v>
      </c>
      <c r="AS16" s="327" t="s">
        <v>169</v>
      </c>
      <c r="AT16" s="329" t="s">
        <v>185</v>
      </c>
      <c r="AU16" s="324" t="s">
        <v>174</v>
      </c>
    </row>
    <row r="17" spans="1:47" s="5" customFormat="1" ht="61.5" customHeight="1" x14ac:dyDescent="0.25">
      <c r="A17" s="408"/>
      <c r="B17" s="371"/>
      <c r="C17" s="343"/>
      <c r="D17" s="338"/>
      <c r="E17" s="340"/>
      <c r="F17" s="340"/>
      <c r="G17" s="54" t="s">
        <v>9</v>
      </c>
      <c r="H17" s="136">
        <f t="shared" ref="H17" si="7">+L17+R17++X17+Y17+AE17</f>
        <v>487018307</v>
      </c>
      <c r="I17" s="148">
        <v>144000000</v>
      </c>
      <c r="J17" s="148">
        <v>144000000</v>
      </c>
      <c r="K17" s="148">
        <v>71126000</v>
      </c>
      <c r="L17" s="149">
        <v>42516274</v>
      </c>
      <c r="M17" s="150">
        <v>40775000</v>
      </c>
      <c r="N17" s="151">
        <v>40775000</v>
      </c>
      <c r="O17" s="151">
        <v>65757500</v>
      </c>
      <c r="P17" s="151">
        <v>65757500</v>
      </c>
      <c r="Q17" s="151">
        <v>68340500</v>
      </c>
      <c r="R17" s="152">
        <v>68340500</v>
      </c>
      <c r="S17" s="170">
        <v>93148000</v>
      </c>
      <c r="T17" s="170">
        <v>93148000</v>
      </c>
      <c r="U17" s="170">
        <v>93148000</v>
      </c>
      <c r="V17" s="170">
        <v>81184000</v>
      </c>
      <c r="W17" s="170">
        <v>81184000</v>
      </c>
      <c r="X17" s="170">
        <v>81113533</v>
      </c>
      <c r="Y17" s="150">
        <v>158048000</v>
      </c>
      <c r="Z17" s="150">
        <v>158048000</v>
      </c>
      <c r="AA17" s="153"/>
      <c r="AB17" s="153"/>
      <c r="AC17" s="153"/>
      <c r="AD17" s="154"/>
      <c r="AE17" s="150">
        <v>137000000</v>
      </c>
      <c r="AF17" s="151"/>
      <c r="AG17" s="153"/>
      <c r="AH17" s="153"/>
      <c r="AI17" s="153"/>
      <c r="AJ17" s="154"/>
      <c r="AK17" s="254">
        <v>53400000</v>
      </c>
      <c r="AL17" s="155">
        <v>40908000</v>
      </c>
      <c r="AM17" s="155">
        <v>76098000</v>
      </c>
      <c r="AN17" s="156"/>
      <c r="AO17" s="157">
        <f>+AK17/Z17</f>
        <v>0.33787203887426603</v>
      </c>
      <c r="AP17" s="147">
        <f>(R17+L17+X17+AK17)/H17</f>
        <v>0.50382152677476244</v>
      </c>
      <c r="AQ17" s="325"/>
      <c r="AR17" s="327"/>
      <c r="AS17" s="327"/>
      <c r="AT17" s="329"/>
      <c r="AU17" s="324"/>
    </row>
    <row r="18" spans="1:47" s="5" customFormat="1" ht="61.5" customHeight="1" x14ac:dyDescent="0.25">
      <c r="A18" s="408"/>
      <c r="B18" s="371"/>
      <c r="C18" s="343"/>
      <c r="D18" s="338"/>
      <c r="E18" s="340"/>
      <c r="F18" s="340"/>
      <c r="G18" s="51" t="s">
        <v>10</v>
      </c>
      <c r="H18" s="158"/>
      <c r="I18" s="159"/>
      <c r="J18" s="159"/>
      <c r="K18" s="159"/>
      <c r="L18" s="160"/>
      <c r="M18" s="161"/>
      <c r="N18" s="206"/>
      <c r="O18" s="162"/>
      <c r="P18" s="162"/>
      <c r="Q18" s="162"/>
      <c r="R18" s="163"/>
      <c r="S18" s="207"/>
      <c r="T18" s="207"/>
      <c r="U18" s="207"/>
      <c r="V18" s="207"/>
      <c r="W18" s="207"/>
      <c r="X18" s="207"/>
      <c r="Y18" s="161"/>
      <c r="Z18" s="161"/>
      <c r="AA18" s="164"/>
      <c r="AB18" s="164"/>
      <c r="AC18" s="164"/>
      <c r="AD18" s="165"/>
      <c r="AE18" s="161"/>
      <c r="AF18" s="166"/>
      <c r="AG18" s="164"/>
      <c r="AH18" s="164"/>
      <c r="AI18" s="164"/>
      <c r="AJ18" s="165"/>
      <c r="AK18" s="167"/>
      <c r="AL18" s="162"/>
      <c r="AM18" s="162"/>
      <c r="AN18" s="163"/>
      <c r="AO18" s="167"/>
      <c r="AP18" s="162"/>
      <c r="AQ18" s="325"/>
      <c r="AR18" s="327"/>
      <c r="AS18" s="327"/>
      <c r="AT18" s="329"/>
      <c r="AU18" s="324"/>
    </row>
    <row r="19" spans="1:47" s="5" customFormat="1" ht="61.5" customHeight="1" x14ac:dyDescent="0.25">
      <c r="A19" s="408"/>
      <c r="B19" s="371"/>
      <c r="C19" s="343"/>
      <c r="D19" s="338"/>
      <c r="E19" s="340"/>
      <c r="F19" s="340"/>
      <c r="G19" s="54" t="s">
        <v>11</v>
      </c>
      <c r="H19" s="136">
        <f t="shared" ref="H19" si="8">+L19+R19++X19+Y19+AE19</f>
        <v>40354482</v>
      </c>
      <c r="I19" s="159"/>
      <c r="J19" s="159"/>
      <c r="K19" s="159"/>
      <c r="L19" s="160"/>
      <c r="M19" s="161"/>
      <c r="N19" s="208">
        <v>18298049</v>
      </c>
      <c r="O19" s="208">
        <v>18298049</v>
      </c>
      <c r="P19" s="208">
        <v>18298049</v>
      </c>
      <c r="Q19" s="208">
        <v>18298049</v>
      </c>
      <c r="R19" s="209">
        <f>+Q19</f>
        <v>18298049</v>
      </c>
      <c r="S19" s="170">
        <v>8554100</v>
      </c>
      <c r="T19" s="170">
        <v>8554100</v>
      </c>
      <c r="U19" s="170">
        <v>8554100</v>
      </c>
      <c r="V19" s="170">
        <v>8554100</v>
      </c>
      <c r="W19" s="170">
        <v>8554100</v>
      </c>
      <c r="X19" s="170">
        <v>8554100</v>
      </c>
      <c r="Y19" s="255">
        <v>13502333</v>
      </c>
      <c r="Z19" s="255">
        <v>13502333</v>
      </c>
      <c r="AA19" s="172"/>
      <c r="AB19" s="172"/>
      <c r="AC19" s="172"/>
      <c r="AD19" s="173"/>
      <c r="AE19" s="256"/>
      <c r="AF19" s="171"/>
      <c r="AG19" s="172"/>
      <c r="AH19" s="172"/>
      <c r="AI19" s="172"/>
      <c r="AJ19" s="173"/>
      <c r="AK19" s="254">
        <v>13502333</v>
      </c>
      <c r="AL19" s="174">
        <v>8554100</v>
      </c>
      <c r="AM19" s="174">
        <v>8554100</v>
      </c>
      <c r="AN19" s="209"/>
      <c r="AO19" s="157">
        <f>+AK19/Z19</f>
        <v>1</v>
      </c>
      <c r="AP19" s="175"/>
      <c r="AQ19" s="325"/>
      <c r="AR19" s="327"/>
      <c r="AS19" s="327"/>
      <c r="AT19" s="329"/>
      <c r="AU19" s="324"/>
    </row>
    <row r="20" spans="1:47" s="5" customFormat="1" ht="61.5" customHeight="1" x14ac:dyDescent="0.25">
      <c r="A20" s="408"/>
      <c r="B20" s="371"/>
      <c r="C20" s="343"/>
      <c r="D20" s="338"/>
      <c r="E20" s="340"/>
      <c r="F20" s="340"/>
      <c r="G20" s="51" t="s">
        <v>12</v>
      </c>
      <c r="H20" s="136">
        <f t="shared" ref="H20" si="9">+L20++R20+X20+Y20+AE20</f>
        <v>6</v>
      </c>
      <c r="I20" s="179">
        <f t="shared" ref="I20:L21" si="10">+I16+I18</f>
        <v>1</v>
      </c>
      <c r="J20" s="179">
        <f t="shared" si="10"/>
        <v>1</v>
      </c>
      <c r="K20" s="179">
        <f t="shared" si="10"/>
        <v>1</v>
      </c>
      <c r="L20" s="210">
        <f t="shared" si="10"/>
        <v>1</v>
      </c>
      <c r="M20" s="181">
        <f>+M16+M18</f>
        <v>1</v>
      </c>
      <c r="N20" s="211">
        <f t="shared" ref="N20:Y21" si="11">+N16+N18</f>
        <v>1</v>
      </c>
      <c r="O20" s="211">
        <f t="shared" si="11"/>
        <v>1</v>
      </c>
      <c r="P20" s="211">
        <f t="shared" si="11"/>
        <v>1</v>
      </c>
      <c r="Q20" s="211">
        <f t="shared" si="11"/>
        <v>1</v>
      </c>
      <c r="R20" s="212">
        <f t="shared" si="11"/>
        <v>1</v>
      </c>
      <c r="S20" s="213">
        <f t="shared" si="11"/>
        <v>2</v>
      </c>
      <c r="T20" s="213">
        <f t="shared" si="11"/>
        <v>2</v>
      </c>
      <c r="U20" s="213">
        <f t="shared" si="11"/>
        <v>2</v>
      </c>
      <c r="V20" s="213">
        <f t="shared" si="11"/>
        <v>2</v>
      </c>
      <c r="W20" s="213">
        <f t="shared" si="11"/>
        <v>2</v>
      </c>
      <c r="X20" s="213">
        <f t="shared" si="11"/>
        <v>2</v>
      </c>
      <c r="Y20" s="181">
        <f t="shared" si="11"/>
        <v>1</v>
      </c>
      <c r="Z20" s="181">
        <f t="shared" ref="Z20" si="12">+Z16+Z18</f>
        <v>1</v>
      </c>
      <c r="AA20" s="211"/>
      <c r="AB20" s="211"/>
      <c r="AC20" s="211"/>
      <c r="AD20" s="214"/>
      <c r="AE20" s="215">
        <f t="shared" ref="AE20:AE21" si="13">+AE16+AE18</f>
        <v>1</v>
      </c>
      <c r="AF20" s="176"/>
      <c r="AG20" s="179"/>
      <c r="AH20" s="179"/>
      <c r="AI20" s="179"/>
      <c r="AJ20" s="182"/>
      <c r="AK20" s="216">
        <f t="shared" ref="AK20:AM21" si="14">+AK16+AK18</f>
        <v>0.16</v>
      </c>
      <c r="AL20" s="212">
        <f t="shared" si="14"/>
        <v>0.76</v>
      </c>
      <c r="AM20" s="212">
        <f t="shared" si="14"/>
        <v>1.3599999999999999</v>
      </c>
      <c r="AN20" s="176"/>
      <c r="AO20" s="157">
        <f>+AK20/Z20</f>
        <v>0.16</v>
      </c>
      <c r="AP20" s="147">
        <f>(R20+L20+X20+AK20)/H20</f>
        <v>0.69333333333333336</v>
      </c>
      <c r="AQ20" s="325"/>
      <c r="AR20" s="327"/>
      <c r="AS20" s="327"/>
      <c r="AT20" s="329"/>
      <c r="AU20" s="324"/>
    </row>
    <row r="21" spans="1:47" s="5" customFormat="1" ht="61.5" customHeight="1" thickBot="1" x14ac:dyDescent="0.3">
      <c r="A21" s="409"/>
      <c r="B21" s="372"/>
      <c r="C21" s="374"/>
      <c r="D21" s="338"/>
      <c r="E21" s="341"/>
      <c r="F21" s="341"/>
      <c r="G21" s="56" t="s">
        <v>13</v>
      </c>
      <c r="H21" s="183">
        <f t="shared" ref="H21" si="15">+L21+R21++X21+Y21+AE21</f>
        <v>527372789</v>
      </c>
      <c r="I21" s="148">
        <f>+I17+I19</f>
        <v>144000000</v>
      </c>
      <c r="J21" s="148">
        <f>+J17+J19</f>
        <v>144000000</v>
      </c>
      <c r="K21" s="148">
        <f>+K17+K19</f>
        <v>71126000</v>
      </c>
      <c r="L21" s="217">
        <f t="shared" si="10"/>
        <v>42516274</v>
      </c>
      <c r="M21" s="187">
        <f>+M17+M19</f>
        <v>40775000</v>
      </c>
      <c r="N21" s="151">
        <f>+N17+N19</f>
        <v>59073049</v>
      </c>
      <c r="O21" s="151">
        <f>+O17+O19</f>
        <v>84055549</v>
      </c>
      <c r="P21" s="151">
        <f>+P17+P19</f>
        <v>84055549</v>
      </c>
      <c r="Q21" s="151">
        <f>+Q17+Q19</f>
        <v>86638549</v>
      </c>
      <c r="R21" s="218">
        <f t="shared" si="11"/>
        <v>86638549</v>
      </c>
      <c r="S21" s="219">
        <f t="shared" si="11"/>
        <v>101702100</v>
      </c>
      <c r="T21" s="219">
        <f t="shared" si="11"/>
        <v>101702100</v>
      </c>
      <c r="U21" s="219">
        <f t="shared" si="11"/>
        <v>101702100</v>
      </c>
      <c r="V21" s="219">
        <f t="shared" si="11"/>
        <v>89738100</v>
      </c>
      <c r="W21" s="219">
        <f t="shared" si="11"/>
        <v>89738100</v>
      </c>
      <c r="X21" s="219">
        <f t="shared" si="11"/>
        <v>89667633</v>
      </c>
      <c r="Y21" s="187">
        <f t="shared" si="11"/>
        <v>171550333</v>
      </c>
      <c r="Z21" s="187">
        <f t="shared" ref="Z21" si="16">+Z17+Z19</f>
        <v>171550333</v>
      </c>
      <c r="AA21" s="220"/>
      <c r="AB21" s="220"/>
      <c r="AC21" s="220"/>
      <c r="AD21" s="221"/>
      <c r="AE21" s="187">
        <f t="shared" si="13"/>
        <v>137000000</v>
      </c>
      <c r="AF21" s="186"/>
      <c r="AG21" s="188"/>
      <c r="AH21" s="188"/>
      <c r="AI21" s="188"/>
      <c r="AJ21" s="189"/>
      <c r="AK21" s="222">
        <f t="shared" si="14"/>
        <v>66902333</v>
      </c>
      <c r="AL21" s="218">
        <f t="shared" si="14"/>
        <v>49462100</v>
      </c>
      <c r="AM21" s="218">
        <f t="shared" si="14"/>
        <v>84652100</v>
      </c>
      <c r="AN21" s="186"/>
      <c r="AO21" s="190">
        <f>+AK21/Z21</f>
        <v>0.3899866111014777</v>
      </c>
      <c r="AP21" s="147">
        <f>(R21+L21+X21+AK21)/H21</f>
        <v>0.54178902468932655</v>
      </c>
      <c r="AQ21" s="326"/>
      <c r="AR21" s="328"/>
      <c r="AS21" s="328"/>
      <c r="AT21" s="330"/>
      <c r="AU21" s="324"/>
    </row>
    <row r="22" spans="1:47" s="5" customFormat="1" ht="61.5" customHeight="1" x14ac:dyDescent="0.25">
      <c r="A22" s="408" t="s">
        <v>150</v>
      </c>
      <c r="B22" s="331">
        <v>3</v>
      </c>
      <c r="C22" s="342" t="s">
        <v>155</v>
      </c>
      <c r="D22" s="337" t="s">
        <v>138</v>
      </c>
      <c r="E22" s="339">
        <f>+GESTIÓN!$D$14</f>
        <v>433</v>
      </c>
      <c r="F22" s="339" t="s">
        <v>153</v>
      </c>
      <c r="G22" s="50" t="s">
        <v>8</v>
      </c>
      <c r="H22" s="136">
        <f t="shared" ref="H22" si="17">+L22++R22+X22+Y22+AE22</f>
        <v>10</v>
      </c>
      <c r="I22" s="193">
        <v>2</v>
      </c>
      <c r="J22" s="193">
        <v>2</v>
      </c>
      <c r="K22" s="193">
        <v>2</v>
      </c>
      <c r="L22" s="194">
        <v>2</v>
      </c>
      <c r="M22" s="141">
        <v>2</v>
      </c>
      <c r="N22" s="193">
        <v>2</v>
      </c>
      <c r="O22" s="193">
        <v>2</v>
      </c>
      <c r="P22" s="193">
        <v>2</v>
      </c>
      <c r="Q22" s="193">
        <v>2</v>
      </c>
      <c r="R22" s="194">
        <v>2</v>
      </c>
      <c r="S22" s="195">
        <v>2</v>
      </c>
      <c r="T22" s="195">
        <v>2</v>
      </c>
      <c r="U22" s="195">
        <v>2</v>
      </c>
      <c r="V22" s="195">
        <v>2</v>
      </c>
      <c r="W22" s="195">
        <v>2</v>
      </c>
      <c r="X22" s="195">
        <v>2</v>
      </c>
      <c r="Y22" s="141">
        <v>2</v>
      </c>
      <c r="Z22" s="141">
        <v>2</v>
      </c>
      <c r="AA22" s="196"/>
      <c r="AB22" s="196"/>
      <c r="AC22" s="196"/>
      <c r="AD22" s="197"/>
      <c r="AE22" s="198">
        <v>2</v>
      </c>
      <c r="AF22" s="258"/>
      <c r="AG22" s="196"/>
      <c r="AH22" s="196"/>
      <c r="AI22" s="196"/>
      <c r="AJ22" s="197"/>
      <c r="AK22" s="198">
        <v>0.5</v>
      </c>
      <c r="AL22" s="202">
        <v>1</v>
      </c>
      <c r="AM22" s="202">
        <v>1.5</v>
      </c>
      <c r="AN22" s="194"/>
      <c r="AO22" s="146">
        <f>+AK22/Z22</f>
        <v>0.25</v>
      </c>
      <c r="AP22" s="147">
        <f>(R22+L22+X22+AK22)/H22</f>
        <v>0.65</v>
      </c>
      <c r="AQ22" s="325" t="s">
        <v>214</v>
      </c>
      <c r="AR22" s="327" t="s">
        <v>169</v>
      </c>
      <c r="AS22" s="327" t="s">
        <v>169</v>
      </c>
      <c r="AT22" s="329" t="s">
        <v>187</v>
      </c>
      <c r="AU22" s="327" t="s">
        <v>186</v>
      </c>
    </row>
    <row r="23" spans="1:47" s="5" customFormat="1" ht="61.5" customHeight="1" x14ac:dyDescent="0.25">
      <c r="A23" s="408"/>
      <c r="B23" s="332"/>
      <c r="C23" s="343"/>
      <c r="D23" s="338"/>
      <c r="E23" s="340"/>
      <c r="F23" s="340"/>
      <c r="G23" s="54" t="s">
        <v>9</v>
      </c>
      <c r="H23" s="136">
        <f>+L23+R23++X23+Z23+AE23</f>
        <v>6343199547</v>
      </c>
      <c r="I23" s="148">
        <v>699000000</v>
      </c>
      <c r="J23" s="148">
        <v>699000000</v>
      </c>
      <c r="K23" s="148">
        <v>551874000</v>
      </c>
      <c r="L23" s="149">
        <v>551781180</v>
      </c>
      <c r="M23" s="150">
        <v>901844000</v>
      </c>
      <c r="N23" s="151">
        <v>901844000</v>
      </c>
      <c r="O23" s="151">
        <v>901844000</v>
      </c>
      <c r="P23" s="151">
        <v>901844000</v>
      </c>
      <c r="Q23" s="151">
        <v>879228292</v>
      </c>
      <c r="R23" s="152">
        <v>879191267</v>
      </c>
      <c r="S23" s="170">
        <v>1323082000</v>
      </c>
      <c r="T23" s="170">
        <v>1323082000</v>
      </c>
      <c r="U23" s="170">
        <v>1323082000</v>
      </c>
      <c r="V23" s="170">
        <v>1308293800</v>
      </c>
      <c r="W23" s="170">
        <v>1229928000</v>
      </c>
      <c r="X23" s="170">
        <v>1221424100</v>
      </c>
      <c r="Y23" s="150">
        <v>2370803000</v>
      </c>
      <c r="Z23" s="150">
        <v>2370803000</v>
      </c>
      <c r="AA23" s="153"/>
      <c r="AB23" s="153"/>
      <c r="AC23" s="153"/>
      <c r="AD23" s="154"/>
      <c r="AE23" s="150">
        <v>1320000000</v>
      </c>
      <c r="AF23" s="151"/>
      <c r="AG23" s="153"/>
      <c r="AH23" s="153"/>
      <c r="AI23" s="153"/>
      <c r="AJ23" s="154"/>
      <c r="AK23" s="254">
        <v>827950000</v>
      </c>
      <c r="AL23" s="155">
        <v>1059185400</v>
      </c>
      <c r="AM23" s="155">
        <v>1104158800</v>
      </c>
      <c r="AN23" s="156"/>
      <c r="AO23" s="157">
        <f>+AK23/Z23</f>
        <v>0.34922766674413691</v>
      </c>
      <c r="AP23" s="147">
        <f>(R23+L23+X23+AK23)/H23</f>
        <v>0.54867366558663933</v>
      </c>
      <c r="AQ23" s="325"/>
      <c r="AR23" s="327"/>
      <c r="AS23" s="327"/>
      <c r="AT23" s="329"/>
      <c r="AU23" s="327"/>
    </row>
    <row r="24" spans="1:47" s="5" customFormat="1" ht="61.5" customHeight="1" x14ac:dyDescent="0.25">
      <c r="A24" s="408"/>
      <c r="B24" s="332"/>
      <c r="C24" s="343"/>
      <c r="D24" s="338"/>
      <c r="E24" s="340"/>
      <c r="F24" s="340"/>
      <c r="G24" s="51" t="s">
        <v>10</v>
      </c>
      <c r="H24" s="158"/>
      <c r="I24" s="159"/>
      <c r="J24" s="159"/>
      <c r="K24" s="159"/>
      <c r="L24" s="160"/>
      <c r="M24" s="161"/>
      <c r="N24" s="206"/>
      <c r="O24" s="162"/>
      <c r="P24" s="162"/>
      <c r="Q24" s="162"/>
      <c r="R24" s="163"/>
      <c r="S24" s="207"/>
      <c r="T24" s="207"/>
      <c r="U24" s="207"/>
      <c r="V24" s="207"/>
      <c r="W24" s="207"/>
      <c r="X24" s="207"/>
      <c r="Y24" s="161"/>
      <c r="Z24" s="161"/>
      <c r="AA24" s="164"/>
      <c r="AB24" s="164"/>
      <c r="AC24" s="164"/>
      <c r="AD24" s="165"/>
      <c r="AE24" s="161"/>
      <c r="AF24" s="166"/>
      <c r="AG24" s="164"/>
      <c r="AH24" s="164"/>
      <c r="AI24" s="164"/>
      <c r="AJ24" s="165"/>
      <c r="AK24" s="167"/>
      <c r="AL24" s="162"/>
      <c r="AM24" s="162"/>
      <c r="AN24" s="163"/>
      <c r="AO24" s="167"/>
      <c r="AP24" s="162"/>
      <c r="AQ24" s="325"/>
      <c r="AR24" s="327"/>
      <c r="AS24" s="327"/>
      <c r="AT24" s="329"/>
      <c r="AU24" s="327"/>
    </row>
    <row r="25" spans="1:47" s="5" customFormat="1" ht="61.5" customHeight="1" x14ac:dyDescent="0.25">
      <c r="A25" s="408"/>
      <c r="B25" s="332"/>
      <c r="C25" s="343"/>
      <c r="D25" s="338"/>
      <c r="E25" s="340"/>
      <c r="F25" s="340"/>
      <c r="G25" s="54" t="s">
        <v>11</v>
      </c>
      <c r="H25" s="136">
        <f>+L25+R25++X25+Z25+AE25</f>
        <v>492750758</v>
      </c>
      <c r="I25" s="159"/>
      <c r="J25" s="159"/>
      <c r="K25" s="159"/>
      <c r="L25" s="160"/>
      <c r="M25" s="161"/>
      <c r="N25" s="151">
        <v>188958315</v>
      </c>
      <c r="O25" s="151">
        <v>188958315</v>
      </c>
      <c r="P25" s="151">
        <v>188958311</v>
      </c>
      <c r="Q25" s="151">
        <v>188958311</v>
      </c>
      <c r="R25" s="209">
        <v>188958310</v>
      </c>
      <c r="S25" s="170">
        <v>79725568</v>
      </c>
      <c r="T25" s="170">
        <v>79725568</v>
      </c>
      <c r="U25" s="170">
        <v>79581500</v>
      </c>
      <c r="V25" s="170">
        <v>79581500</v>
      </c>
      <c r="W25" s="170">
        <v>79581500</v>
      </c>
      <c r="X25" s="170">
        <v>79581500</v>
      </c>
      <c r="Y25" s="255">
        <v>224210948</v>
      </c>
      <c r="Z25" s="255">
        <v>224210948</v>
      </c>
      <c r="AA25" s="172"/>
      <c r="AB25" s="172"/>
      <c r="AC25" s="172"/>
      <c r="AD25" s="173"/>
      <c r="AE25" s="161"/>
      <c r="AF25" s="171"/>
      <c r="AG25" s="172"/>
      <c r="AH25" s="172"/>
      <c r="AI25" s="172"/>
      <c r="AJ25" s="173"/>
      <c r="AK25" s="254">
        <v>175233480</v>
      </c>
      <c r="AL25" s="174">
        <v>77325733</v>
      </c>
      <c r="AM25" s="174">
        <v>79581500</v>
      </c>
      <c r="AN25" s="209"/>
      <c r="AO25" s="157">
        <f>+AK25/Z25</f>
        <v>0.78155630473494986</v>
      </c>
      <c r="AP25" s="175"/>
      <c r="AQ25" s="325"/>
      <c r="AR25" s="327"/>
      <c r="AS25" s="327"/>
      <c r="AT25" s="329"/>
      <c r="AU25" s="327"/>
    </row>
    <row r="26" spans="1:47" s="5" customFormat="1" ht="61.5" customHeight="1" x14ac:dyDescent="0.25">
      <c r="A26" s="408"/>
      <c r="B26" s="332"/>
      <c r="C26" s="343"/>
      <c r="D26" s="338"/>
      <c r="E26" s="340"/>
      <c r="F26" s="340"/>
      <c r="G26" s="51" t="s">
        <v>12</v>
      </c>
      <c r="H26" s="136">
        <f t="shared" ref="H26" si="18">+L26++R26+X26+Y26+AE26</f>
        <v>10</v>
      </c>
      <c r="I26" s="179">
        <f t="shared" ref="I26:L27" si="19">+I22+I24</f>
        <v>2</v>
      </c>
      <c r="J26" s="179">
        <f t="shared" si="19"/>
        <v>2</v>
      </c>
      <c r="K26" s="179">
        <f t="shared" si="19"/>
        <v>2</v>
      </c>
      <c r="L26" s="210">
        <f t="shared" si="19"/>
        <v>2</v>
      </c>
      <c r="M26" s="181">
        <f>+M22+M24</f>
        <v>2</v>
      </c>
      <c r="N26" s="211">
        <f t="shared" ref="N26:Y27" si="20">+N22+N24</f>
        <v>2</v>
      </c>
      <c r="O26" s="211">
        <f t="shared" si="20"/>
        <v>2</v>
      </c>
      <c r="P26" s="211">
        <f t="shared" si="20"/>
        <v>2</v>
      </c>
      <c r="Q26" s="211">
        <f t="shared" si="20"/>
        <v>2</v>
      </c>
      <c r="R26" s="212">
        <f t="shared" si="20"/>
        <v>2</v>
      </c>
      <c r="S26" s="213">
        <f t="shared" si="20"/>
        <v>2</v>
      </c>
      <c r="T26" s="213">
        <f t="shared" si="20"/>
        <v>2</v>
      </c>
      <c r="U26" s="213">
        <f t="shared" si="20"/>
        <v>2</v>
      </c>
      <c r="V26" s="213">
        <f t="shared" si="20"/>
        <v>2</v>
      </c>
      <c r="W26" s="213">
        <f t="shared" si="20"/>
        <v>2</v>
      </c>
      <c r="X26" s="213">
        <f t="shared" si="20"/>
        <v>2</v>
      </c>
      <c r="Y26" s="181">
        <f t="shared" si="20"/>
        <v>2</v>
      </c>
      <c r="Z26" s="181">
        <f t="shared" ref="Z26" si="21">+Z22+Z24</f>
        <v>2</v>
      </c>
      <c r="AA26" s="211"/>
      <c r="AB26" s="211"/>
      <c r="AC26" s="211"/>
      <c r="AD26" s="214"/>
      <c r="AE26" s="215">
        <f t="shared" ref="AE26:AE27" si="22">+AE22+AE24</f>
        <v>2</v>
      </c>
      <c r="AF26" s="176"/>
      <c r="AG26" s="179"/>
      <c r="AH26" s="179"/>
      <c r="AI26" s="179"/>
      <c r="AJ26" s="182"/>
      <c r="AK26" s="216">
        <f t="shared" ref="AK26:AM27" si="23">+AK22+AK24</f>
        <v>0.5</v>
      </c>
      <c r="AL26" s="212">
        <f t="shared" si="23"/>
        <v>1</v>
      </c>
      <c r="AM26" s="212">
        <f t="shared" si="23"/>
        <v>1.5</v>
      </c>
      <c r="AN26" s="176"/>
      <c r="AO26" s="157">
        <f>+AK26/Z26</f>
        <v>0.25</v>
      </c>
      <c r="AP26" s="147">
        <f>(R26+L26+X26+AK26)/H26</f>
        <v>0.65</v>
      </c>
      <c r="AQ26" s="325"/>
      <c r="AR26" s="327"/>
      <c r="AS26" s="327"/>
      <c r="AT26" s="329"/>
      <c r="AU26" s="327"/>
    </row>
    <row r="27" spans="1:47" s="5" customFormat="1" ht="61.5" customHeight="1" thickBot="1" x14ac:dyDescent="0.3">
      <c r="A27" s="410"/>
      <c r="B27" s="333"/>
      <c r="C27" s="344"/>
      <c r="D27" s="338"/>
      <c r="E27" s="341"/>
      <c r="F27" s="341"/>
      <c r="G27" s="56" t="s">
        <v>13</v>
      </c>
      <c r="H27" s="183">
        <f>+L27+R27++X27+Z27+AE27</f>
        <v>6835950305</v>
      </c>
      <c r="I27" s="148">
        <f>+I23+I25</f>
        <v>699000000</v>
      </c>
      <c r="J27" s="148">
        <f>+J23+J25</f>
        <v>699000000</v>
      </c>
      <c r="K27" s="148">
        <f>+K23+K25</f>
        <v>551874000</v>
      </c>
      <c r="L27" s="217">
        <f t="shared" si="19"/>
        <v>551781180</v>
      </c>
      <c r="M27" s="187">
        <f>+M23+M25</f>
        <v>901844000</v>
      </c>
      <c r="N27" s="151">
        <f>+N23+N25</f>
        <v>1090802315</v>
      </c>
      <c r="O27" s="151">
        <f>+O23+O25</f>
        <v>1090802315</v>
      </c>
      <c r="P27" s="151">
        <f>+P23+P25</f>
        <v>1090802311</v>
      </c>
      <c r="Q27" s="151">
        <f>+Q23+Q25</f>
        <v>1068186603</v>
      </c>
      <c r="R27" s="218">
        <f t="shared" si="20"/>
        <v>1068149577</v>
      </c>
      <c r="S27" s="219">
        <f t="shared" si="20"/>
        <v>1402807568</v>
      </c>
      <c r="T27" s="219">
        <f t="shared" si="20"/>
        <v>1402807568</v>
      </c>
      <c r="U27" s="219">
        <f t="shared" si="20"/>
        <v>1402663500</v>
      </c>
      <c r="V27" s="219">
        <f t="shared" si="20"/>
        <v>1387875300</v>
      </c>
      <c r="W27" s="219">
        <f t="shared" si="20"/>
        <v>1309509500</v>
      </c>
      <c r="X27" s="219">
        <f t="shared" si="20"/>
        <v>1301005600</v>
      </c>
      <c r="Y27" s="187">
        <f t="shared" si="20"/>
        <v>2595013948</v>
      </c>
      <c r="Z27" s="187">
        <f t="shared" ref="Z27" si="24">+Z23+Z25</f>
        <v>2595013948</v>
      </c>
      <c r="AA27" s="220"/>
      <c r="AB27" s="220"/>
      <c r="AC27" s="220"/>
      <c r="AD27" s="221"/>
      <c r="AE27" s="187">
        <f t="shared" si="22"/>
        <v>1320000000</v>
      </c>
      <c r="AF27" s="186"/>
      <c r="AG27" s="188"/>
      <c r="AH27" s="188"/>
      <c r="AI27" s="188"/>
      <c r="AJ27" s="189"/>
      <c r="AK27" s="222">
        <f t="shared" si="23"/>
        <v>1003183480</v>
      </c>
      <c r="AL27" s="218">
        <f t="shared" si="23"/>
        <v>1136511133</v>
      </c>
      <c r="AM27" s="218">
        <f t="shared" si="23"/>
        <v>1183740300</v>
      </c>
      <c r="AN27" s="186"/>
      <c r="AO27" s="190">
        <f>+AK27/Z27</f>
        <v>0.38658115143202304</v>
      </c>
      <c r="AP27" s="147">
        <f>(R27+L27+X27+AK27)/H27</f>
        <v>0.57404159801012478</v>
      </c>
      <c r="AQ27" s="326"/>
      <c r="AR27" s="328"/>
      <c r="AS27" s="328"/>
      <c r="AT27" s="330"/>
      <c r="AU27" s="328"/>
    </row>
    <row r="28" spans="1:47" s="5" customFormat="1" ht="61.5" customHeight="1" x14ac:dyDescent="0.25">
      <c r="A28" s="407" t="s">
        <v>151</v>
      </c>
      <c r="B28" s="331">
        <v>4</v>
      </c>
      <c r="C28" s="334" t="s">
        <v>156</v>
      </c>
      <c r="D28" s="337" t="s">
        <v>138</v>
      </c>
      <c r="E28" s="339">
        <f>+GESTIÓN!$D$14</f>
        <v>433</v>
      </c>
      <c r="F28" s="339" t="s">
        <v>153</v>
      </c>
      <c r="G28" s="50" t="s">
        <v>8</v>
      </c>
      <c r="H28" s="136">
        <f t="shared" ref="H28" si="25">+L28++R28+X28+Y28+AE28</f>
        <v>10</v>
      </c>
      <c r="I28" s="193">
        <v>1</v>
      </c>
      <c r="J28" s="193">
        <v>1</v>
      </c>
      <c r="K28" s="193">
        <v>1</v>
      </c>
      <c r="L28" s="194">
        <v>1</v>
      </c>
      <c r="M28" s="141">
        <v>2</v>
      </c>
      <c r="N28" s="193">
        <v>2</v>
      </c>
      <c r="O28" s="193">
        <v>2</v>
      </c>
      <c r="P28" s="193">
        <v>2</v>
      </c>
      <c r="Q28" s="193">
        <v>2</v>
      </c>
      <c r="R28" s="194">
        <v>2</v>
      </c>
      <c r="S28" s="195">
        <v>3</v>
      </c>
      <c r="T28" s="195">
        <v>3</v>
      </c>
      <c r="U28" s="195">
        <v>3</v>
      </c>
      <c r="V28" s="195">
        <v>3</v>
      </c>
      <c r="W28" s="195">
        <v>3</v>
      </c>
      <c r="X28" s="195">
        <v>3</v>
      </c>
      <c r="Y28" s="141">
        <v>3</v>
      </c>
      <c r="Z28" s="141">
        <v>3</v>
      </c>
      <c r="AA28" s="196"/>
      <c r="AB28" s="196"/>
      <c r="AC28" s="196"/>
      <c r="AD28" s="197"/>
      <c r="AE28" s="198">
        <v>1</v>
      </c>
      <c r="AF28" s="258"/>
      <c r="AG28" s="196"/>
      <c r="AH28" s="196"/>
      <c r="AI28" s="196"/>
      <c r="AJ28" s="197"/>
      <c r="AK28" s="259">
        <v>0.49</v>
      </c>
      <c r="AL28" s="202">
        <f>+AK28+0.76</f>
        <v>1.25</v>
      </c>
      <c r="AM28" s="202">
        <f>+AL28+0.86</f>
        <v>2.11</v>
      </c>
      <c r="AN28" s="194"/>
      <c r="AO28" s="146">
        <f>+AK28/Z28</f>
        <v>0.16333333333333333</v>
      </c>
      <c r="AP28" s="147">
        <f>(R28+L28+X28+AK28)/H28</f>
        <v>0.64900000000000002</v>
      </c>
      <c r="AQ28" s="325" t="s">
        <v>197</v>
      </c>
      <c r="AR28" s="327" t="s">
        <v>169</v>
      </c>
      <c r="AS28" s="327" t="s">
        <v>169</v>
      </c>
      <c r="AT28" s="329" t="s">
        <v>198</v>
      </c>
      <c r="AU28" s="329" t="s">
        <v>184</v>
      </c>
    </row>
    <row r="29" spans="1:47" s="5" customFormat="1" ht="61.5" customHeight="1" x14ac:dyDescent="0.25">
      <c r="A29" s="408"/>
      <c r="B29" s="332"/>
      <c r="C29" s="335"/>
      <c r="D29" s="338"/>
      <c r="E29" s="340"/>
      <c r="F29" s="340"/>
      <c r="G29" s="54" t="s">
        <v>9</v>
      </c>
      <c r="H29" s="136">
        <f>+L29+R29++X29+Z29+AE29</f>
        <v>1089007977</v>
      </c>
      <c r="I29" s="148">
        <v>183000000</v>
      </c>
      <c r="J29" s="148">
        <v>183000000</v>
      </c>
      <c r="K29" s="148">
        <v>164426239</v>
      </c>
      <c r="L29" s="149">
        <v>113597777</v>
      </c>
      <c r="M29" s="150">
        <v>172695000</v>
      </c>
      <c r="N29" s="151">
        <v>172695000</v>
      </c>
      <c r="O29" s="151">
        <v>172695000</v>
      </c>
      <c r="P29" s="151">
        <v>172695000</v>
      </c>
      <c r="Q29" s="151">
        <v>161666520</v>
      </c>
      <c r="R29" s="152">
        <v>161659200</v>
      </c>
      <c r="S29" s="170">
        <v>229241000</v>
      </c>
      <c r="T29" s="170">
        <v>229241000</v>
      </c>
      <c r="U29" s="170">
        <v>229241000</v>
      </c>
      <c r="V29" s="170">
        <v>228770000</v>
      </c>
      <c r="W29" s="170">
        <v>234446000</v>
      </c>
      <c r="X29" s="170">
        <v>234446000</v>
      </c>
      <c r="Y29" s="150">
        <v>279305000</v>
      </c>
      <c r="Z29" s="150">
        <v>279305000</v>
      </c>
      <c r="AA29" s="153"/>
      <c r="AB29" s="153"/>
      <c r="AC29" s="153"/>
      <c r="AD29" s="154"/>
      <c r="AE29" s="150">
        <v>300000000</v>
      </c>
      <c r="AF29" s="151"/>
      <c r="AG29" s="153"/>
      <c r="AH29" s="153"/>
      <c r="AI29" s="153"/>
      <c r="AJ29" s="154"/>
      <c r="AK29" s="254">
        <v>177488000</v>
      </c>
      <c r="AL29" s="155">
        <v>188910000</v>
      </c>
      <c r="AM29" s="155">
        <v>218770000</v>
      </c>
      <c r="AN29" s="156"/>
      <c r="AO29" s="157">
        <f>+AK29/Z29</f>
        <v>0.63546302429244017</v>
      </c>
      <c r="AP29" s="147">
        <f>(R29+L29+X29+AK29)/H29</f>
        <v>0.6310247413366743</v>
      </c>
      <c r="AQ29" s="325"/>
      <c r="AR29" s="327"/>
      <c r="AS29" s="327"/>
      <c r="AT29" s="329"/>
      <c r="AU29" s="329"/>
    </row>
    <row r="30" spans="1:47" s="5" customFormat="1" ht="61.5" customHeight="1" x14ac:dyDescent="0.25">
      <c r="A30" s="408"/>
      <c r="B30" s="332"/>
      <c r="C30" s="335"/>
      <c r="D30" s="338"/>
      <c r="E30" s="340"/>
      <c r="F30" s="340"/>
      <c r="G30" s="51" t="s">
        <v>10</v>
      </c>
      <c r="H30" s="158"/>
      <c r="I30" s="159"/>
      <c r="J30" s="159"/>
      <c r="K30" s="159"/>
      <c r="L30" s="160"/>
      <c r="M30" s="161"/>
      <c r="N30" s="206"/>
      <c r="O30" s="162"/>
      <c r="P30" s="162"/>
      <c r="Q30" s="162"/>
      <c r="R30" s="163"/>
      <c r="S30" s="207"/>
      <c r="T30" s="207"/>
      <c r="U30" s="207"/>
      <c r="V30" s="207"/>
      <c r="W30" s="207"/>
      <c r="X30" s="207"/>
      <c r="Y30" s="161"/>
      <c r="Z30" s="161"/>
      <c r="AA30" s="164"/>
      <c r="AB30" s="164"/>
      <c r="AC30" s="164"/>
      <c r="AD30" s="165"/>
      <c r="AE30" s="161"/>
      <c r="AF30" s="166"/>
      <c r="AG30" s="164"/>
      <c r="AH30" s="164"/>
      <c r="AI30" s="164"/>
      <c r="AJ30" s="165"/>
      <c r="AK30" s="167"/>
      <c r="AL30" s="162"/>
      <c r="AM30" s="162"/>
      <c r="AN30" s="163"/>
      <c r="AO30" s="167"/>
      <c r="AP30" s="162"/>
      <c r="AQ30" s="325"/>
      <c r="AR30" s="327"/>
      <c r="AS30" s="327"/>
      <c r="AT30" s="329"/>
      <c r="AU30" s="329"/>
    </row>
    <row r="31" spans="1:47" s="5" customFormat="1" ht="61.5" customHeight="1" x14ac:dyDescent="0.25">
      <c r="A31" s="408"/>
      <c r="B31" s="332"/>
      <c r="C31" s="335"/>
      <c r="D31" s="338"/>
      <c r="E31" s="340"/>
      <c r="F31" s="340"/>
      <c r="G31" s="54" t="s">
        <v>11</v>
      </c>
      <c r="H31" s="136">
        <f>+L31+R31++X31+Z31+AE31</f>
        <v>92454086</v>
      </c>
      <c r="I31" s="159"/>
      <c r="J31" s="159"/>
      <c r="K31" s="159"/>
      <c r="L31" s="160"/>
      <c r="M31" s="161"/>
      <c r="N31" s="208">
        <v>45395203</v>
      </c>
      <c r="O31" s="208">
        <v>45395203</v>
      </c>
      <c r="P31" s="208">
        <v>45395203</v>
      </c>
      <c r="Q31" s="208">
        <v>45395203</v>
      </c>
      <c r="R31" s="209">
        <f>+Q31</f>
        <v>45395203</v>
      </c>
      <c r="S31" s="170">
        <v>13967066</v>
      </c>
      <c r="T31" s="170">
        <v>13967066</v>
      </c>
      <c r="U31" s="170">
        <v>13967066</v>
      </c>
      <c r="V31" s="170">
        <v>13967066</v>
      </c>
      <c r="W31" s="170">
        <v>13967066</v>
      </c>
      <c r="X31" s="170">
        <v>13967066</v>
      </c>
      <c r="Y31" s="255">
        <v>33091817</v>
      </c>
      <c r="Z31" s="255">
        <v>33091817</v>
      </c>
      <c r="AA31" s="172"/>
      <c r="AB31" s="172"/>
      <c r="AC31" s="172"/>
      <c r="AD31" s="173"/>
      <c r="AE31" s="161"/>
      <c r="AF31" s="171"/>
      <c r="AG31" s="172"/>
      <c r="AH31" s="172"/>
      <c r="AI31" s="172"/>
      <c r="AJ31" s="173"/>
      <c r="AK31" s="254">
        <v>33091817</v>
      </c>
      <c r="AL31" s="174">
        <v>13967066</v>
      </c>
      <c r="AM31" s="174">
        <v>13967066</v>
      </c>
      <c r="AN31" s="209"/>
      <c r="AO31" s="157">
        <f>+AK31/Z31</f>
        <v>1</v>
      </c>
      <c r="AP31" s="175"/>
      <c r="AQ31" s="325"/>
      <c r="AR31" s="327"/>
      <c r="AS31" s="327"/>
      <c r="AT31" s="329"/>
      <c r="AU31" s="329"/>
    </row>
    <row r="32" spans="1:47" s="5" customFormat="1" ht="61.5" customHeight="1" x14ac:dyDescent="0.25">
      <c r="A32" s="408"/>
      <c r="B32" s="332"/>
      <c r="C32" s="335"/>
      <c r="D32" s="338"/>
      <c r="E32" s="340"/>
      <c r="F32" s="340"/>
      <c r="G32" s="51" t="s">
        <v>12</v>
      </c>
      <c r="H32" s="136">
        <f t="shared" ref="H32" si="26">+L32++R32+X32+Y32+AE32</f>
        <v>10</v>
      </c>
      <c r="I32" s="223">
        <f t="shared" ref="I32:L33" si="27">+I28+I30</f>
        <v>1</v>
      </c>
      <c r="J32" s="223">
        <f t="shared" si="27"/>
        <v>1</v>
      </c>
      <c r="K32" s="223">
        <f t="shared" si="27"/>
        <v>1</v>
      </c>
      <c r="L32" s="210">
        <f t="shared" si="27"/>
        <v>1</v>
      </c>
      <c r="M32" s="181">
        <f>+M28+M30</f>
        <v>2</v>
      </c>
      <c r="N32" s="208">
        <f t="shared" ref="N32:Y33" si="28">+N28+N30</f>
        <v>2</v>
      </c>
      <c r="O32" s="208">
        <f t="shared" si="28"/>
        <v>2</v>
      </c>
      <c r="P32" s="208">
        <f t="shared" si="28"/>
        <v>2</v>
      </c>
      <c r="Q32" s="208">
        <f t="shared" si="28"/>
        <v>2</v>
      </c>
      <c r="R32" s="212">
        <f t="shared" si="28"/>
        <v>2</v>
      </c>
      <c r="S32" s="213">
        <f t="shared" si="28"/>
        <v>3</v>
      </c>
      <c r="T32" s="213">
        <f t="shared" si="28"/>
        <v>3</v>
      </c>
      <c r="U32" s="213">
        <f t="shared" si="28"/>
        <v>3</v>
      </c>
      <c r="V32" s="213">
        <f t="shared" si="28"/>
        <v>3</v>
      </c>
      <c r="W32" s="213">
        <f t="shared" si="28"/>
        <v>3</v>
      </c>
      <c r="X32" s="213">
        <f t="shared" si="28"/>
        <v>3</v>
      </c>
      <c r="Y32" s="181">
        <f t="shared" si="28"/>
        <v>3</v>
      </c>
      <c r="Z32" s="181">
        <f t="shared" ref="Z32" si="29">+Z28+Z30</f>
        <v>3</v>
      </c>
      <c r="AA32" s="211"/>
      <c r="AB32" s="211"/>
      <c r="AC32" s="211"/>
      <c r="AD32" s="214"/>
      <c r="AE32" s="215">
        <f t="shared" ref="AE32:AE33" si="30">+AE28+AE30</f>
        <v>1</v>
      </c>
      <c r="AF32" s="176"/>
      <c r="AG32" s="179"/>
      <c r="AH32" s="179"/>
      <c r="AI32" s="179"/>
      <c r="AJ32" s="182"/>
      <c r="AK32" s="216">
        <v>0</v>
      </c>
      <c r="AL32" s="212">
        <f t="shared" ref="AK32:AN33" si="31">+AL28+AL30</f>
        <v>1.25</v>
      </c>
      <c r="AM32" s="212">
        <f t="shared" si="31"/>
        <v>2.11</v>
      </c>
      <c r="AN32" s="215">
        <f t="shared" si="31"/>
        <v>0</v>
      </c>
      <c r="AO32" s="157">
        <f>+AK32/Z32</f>
        <v>0</v>
      </c>
      <c r="AP32" s="147">
        <f>(R32+L32+X32+AK32)/H32</f>
        <v>0.6</v>
      </c>
      <c r="AQ32" s="325"/>
      <c r="AR32" s="327"/>
      <c r="AS32" s="327"/>
      <c r="AT32" s="329"/>
      <c r="AU32" s="329"/>
    </row>
    <row r="33" spans="1:49" s="5" customFormat="1" ht="61.5" customHeight="1" thickBot="1" x14ac:dyDescent="0.3">
      <c r="A33" s="408"/>
      <c r="B33" s="333"/>
      <c r="C33" s="336"/>
      <c r="D33" s="338"/>
      <c r="E33" s="341"/>
      <c r="F33" s="341"/>
      <c r="G33" s="56" t="s">
        <v>13</v>
      </c>
      <c r="H33" s="183">
        <f>+L33+R33++X33+Z33+AE33</f>
        <v>1181462063</v>
      </c>
      <c r="I33" s="148">
        <f>+I29+I31</f>
        <v>183000000</v>
      </c>
      <c r="J33" s="148">
        <f>+J29+J31</f>
        <v>183000000</v>
      </c>
      <c r="K33" s="148">
        <f>+K29+K31</f>
        <v>164426239</v>
      </c>
      <c r="L33" s="217">
        <f t="shared" si="27"/>
        <v>113597777</v>
      </c>
      <c r="M33" s="187">
        <f>+M29+M31</f>
        <v>172695000</v>
      </c>
      <c r="N33" s="151">
        <f>+N29+N31</f>
        <v>218090203</v>
      </c>
      <c r="O33" s="151">
        <f>+O29+O31</f>
        <v>218090203</v>
      </c>
      <c r="P33" s="151">
        <f>+P29+P31</f>
        <v>218090203</v>
      </c>
      <c r="Q33" s="151">
        <f>+Q29+Q31</f>
        <v>207061723</v>
      </c>
      <c r="R33" s="218">
        <f t="shared" si="28"/>
        <v>207054403</v>
      </c>
      <c r="S33" s="219">
        <f t="shared" si="28"/>
        <v>243208066</v>
      </c>
      <c r="T33" s="219">
        <f t="shared" si="28"/>
        <v>243208066</v>
      </c>
      <c r="U33" s="219">
        <f t="shared" si="28"/>
        <v>243208066</v>
      </c>
      <c r="V33" s="219">
        <f t="shared" si="28"/>
        <v>242737066</v>
      </c>
      <c r="W33" s="219">
        <f t="shared" si="28"/>
        <v>248413066</v>
      </c>
      <c r="X33" s="219">
        <f t="shared" si="28"/>
        <v>248413066</v>
      </c>
      <c r="Y33" s="187">
        <f t="shared" si="28"/>
        <v>312396817</v>
      </c>
      <c r="Z33" s="187">
        <f t="shared" ref="Z33" si="32">+Z29+Z31</f>
        <v>312396817</v>
      </c>
      <c r="AA33" s="220"/>
      <c r="AB33" s="220"/>
      <c r="AC33" s="220"/>
      <c r="AD33" s="221"/>
      <c r="AE33" s="187">
        <f t="shared" si="30"/>
        <v>300000000</v>
      </c>
      <c r="AF33" s="186"/>
      <c r="AG33" s="188"/>
      <c r="AH33" s="188"/>
      <c r="AI33" s="188"/>
      <c r="AJ33" s="189"/>
      <c r="AK33" s="222">
        <f t="shared" si="31"/>
        <v>210579817</v>
      </c>
      <c r="AL33" s="218">
        <f t="shared" si="31"/>
        <v>202877066</v>
      </c>
      <c r="AM33" s="218">
        <f t="shared" si="31"/>
        <v>232737066</v>
      </c>
      <c r="AN33" s="187">
        <f t="shared" si="31"/>
        <v>0</v>
      </c>
      <c r="AO33" s="190">
        <f>+AK33/Z33</f>
        <v>0.67407798524400453</v>
      </c>
      <c r="AP33" s="147">
        <f>(R33+L33+X33+AK33)/H33</f>
        <v>0.65989851677531186</v>
      </c>
      <c r="AQ33" s="326"/>
      <c r="AR33" s="328"/>
      <c r="AS33" s="328"/>
      <c r="AT33" s="330"/>
      <c r="AU33" s="330"/>
    </row>
    <row r="34" spans="1:49" s="5" customFormat="1" ht="72" customHeight="1" x14ac:dyDescent="0.25">
      <c r="A34" s="408"/>
      <c r="B34" s="331">
        <v>5</v>
      </c>
      <c r="C34" s="342" t="s">
        <v>157</v>
      </c>
      <c r="D34" s="337" t="s">
        <v>138</v>
      </c>
      <c r="E34" s="339">
        <f>+GESTIÓN!$D$14</f>
        <v>433</v>
      </c>
      <c r="F34" s="339" t="s">
        <v>153</v>
      </c>
      <c r="G34" s="50" t="s">
        <v>8</v>
      </c>
      <c r="H34" s="136">
        <f t="shared" ref="H34" si="33">+L34++R34+X34+Y34+AE34</f>
        <v>14</v>
      </c>
      <c r="I34" s="193">
        <v>1</v>
      </c>
      <c r="J34" s="193">
        <v>1</v>
      </c>
      <c r="K34" s="193">
        <v>1</v>
      </c>
      <c r="L34" s="194">
        <v>1</v>
      </c>
      <c r="M34" s="141">
        <v>4</v>
      </c>
      <c r="N34" s="193">
        <v>4</v>
      </c>
      <c r="O34" s="193">
        <v>4</v>
      </c>
      <c r="P34" s="193">
        <v>4</v>
      </c>
      <c r="Q34" s="193">
        <v>4</v>
      </c>
      <c r="R34" s="194">
        <v>4</v>
      </c>
      <c r="S34" s="195">
        <v>4</v>
      </c>
      <c r="T34" s="195">
        <v>4</v>
      </c>
      <c r="U34" s="195">
        <v>4</v>
      </c>
      <c r="V34" s="195">
        <v>4</v>
      </c>
      <c r="W34" s="195">
        <v>4</v>
      </c>
      <c r="X34" s="195">
        <v>4</v>
      </c>
      <c r="Y34" s="141">
        <v>4</v>
      </c>
      <c r="Z34" s="141">
        <v>4</v>
      </c>
      <c r="AA34" s="196"/>
      <c r="AB34" s="196"/>
      <c r="AC34" s="196"/>
      <c r="AD34" s="197"/>
      <c r="AE34" s="198">
        <v>1</v>
      </c>
      <c r="AF34" s="199"/>
      <c r="AG34" s="200"/>
      <c r="AH34" s="200"/>
      <c r="AI34" s="200"/>
      <c r="AJ34" s="201"/>
      <c r="AK34" s="259">
        <v>1</v>
      </c>
      <c r="AL34" s="202">
        <v>2</v>
      </c>
      <c r="AM34" s="202">
        <v>3</v>
      </c>
      <c r="AN34" s="194"/>
      <c r="AO34" s="146">
        <f t="shared" ref="AO34:AO35" si="34">+AK34/Y34</f>
        <v>0.25</v>
      </c>
      <c r="AP34" s="147">
        <f>(R34+L34+X34+AK34)/H34</f>
        <v>0.7142857142857143</v>
      </c>
      <c r="AQ34" s="406" t="s">
        <v>175</v>
      </c>
      <c r="AR34" s="393" t="s">
        <v>169</v>
      </c>
      <c r="AS34" s="393" t="s">
        <v>169</v>
      </c>
      <c r="AT34" s="383" t="s">
        <v>176</v>
      </c>
      <c r="AU34" s="384" t="s">
        <v>177</v>
      </c>
    </row>
    <row r="35" spans="1:49" s="5" customFormat="1" ht="72" customHeight="1" x14ac:dyDescent="0.25">
      <c r="A35" s="408"/>
      <c r="B35" s="332"/>
      <c r="C35" s="343"/>
      <c r="D35" s="338"/>
      <c r="E35" s="340"/>
      <c r="F35" s="340"/>
      <c r="G35" s="54" t="s">
        <v>9</v>
      </c>
      <c r="H35" s="136">
        <f t="shared" ref="H35" si="35">+L35+R35++X35+Y35+AE35</f>
        <v>2110334720</v>
      </c>
      <c r="I35" s="148">
        <v>259000000</v>
      </c>
      <c r="J35" s="148">
        <v>259000000</v>
      </c>
      <c r="K35" s="148">
        <v>266794422</v>
      </c>
      <c r="L35" s="149">
        <v>262322021</v>
      </c>
      <c r="M35" s="150">
        <v>348853000</v>
      </c>
      <c r="N35" s="151">
        <v>348853000</v>
      </c>
      <c r="O35" s="151">
        <v>365100900</v>
      </c>
      <c r="P35" s="151">
        <v>365100900</v>
      </c>
      <c r="Q35" s="151">
        <v>378416999</v>
      </c>
      <c r="R35" s="152">
        <v>378416999</v>
      </c>
      <c r="S35" s="170">
        <v>437659000</v>
      </c>
      <c r="T35" s="170">
        <v>437659000</v>
      </c>
      <c r="U35" s="170">
        <v>437659000</v>
      </c>
      <c r="V35" s="170">
        <v>459745200</v>
      </c>
      <c r="W35" s="170">
        <v>514620200</v>
      </c>
      <c r="X35" s="170">
        <v>505219700</v>
      </c>
      <c r="Y35" s="150">
        <v>539376000</v>
      </c>
      <c r="Z35" s="150">
        <v>539376000</v>
      </c>
      <c r="AA35" s="153"/>
      <c r="AB35" s="153"/>
      <c r="AC35" s="153"/>
      <c r="AD35" s="154"/>
      <c r="AE35" s="150">
        <v>425000000</v>
      </c>
      <c r="AF35" s="203"/>
      <c r="AG35" s="204"/>
      <c r="AH35" s="204"/>
      <c r="AI35" s="204"/>
      <c r="AJ35" s="205"/>
      <c r="AK35" s="254">
        <v>415214000</v>
      </c>
      <c r="AL35" s="224">
        <v>405935200</v>
      </c>
      <c r="AM35" s="225">
        <v>459745200</v>
      </c>
      <c r="AN35" s="156"/>
      <c r="AO35" s="157">
        <f t="shared" si="34"/>
        <v>0.76980436652724626</v>
      </c>
      <c r="AP35" s="147">
        <f t="shared" ref="AP35" si="36">(R35+L35+X35)/H35</f>
        <v>0.54302225573012419</v>
      </c>
      <c r="AQ35" s="325"/>
      <c r="AR35" s="327"/>
      <c r="AS35" s="327"/>
      <c r="AT35" s="329"/>
      <c r="AU35" s="385"/>
    </row>
    <row r="36" spans="1:49" s="5" customFormat="1" ht="72" customHeight="1" x14ac:dyDescent="0.25">
      <c r="A36" s="408"/>
      <c r="B36" s="332"/>
      <c r="C36" s="343"/>
      <c r="D36" s="338"/>
      <c r="E36" s="340"/>
      <c r="F36" s="340"/>
      <c r="G36" s="51" t="s">
        <v>10</v>
      </c>
      <c r="H36" s="158"/>
      <c r="I36" s="159"/>
      <c r="J36" s="159"/>
      <c r="K36" s="159"/>
      <c r="L36" s="160"/>
      <c r="M36" s="161"/>
      <c r="N36" s="206"/>
      <c r="O36" s="162"/>
      <c r="P36" s="162"/>
      <c r="Q36" s="162"/>
      <c r="R36" s="163"/>
      <c r="S36" s="207"/>
      <c r="T36" s="207"/>
      <c r="U36" s="207"/>
      <c r="V36" s="207"/>
      <c r="W36" s="207"/>
      <c r="X36" s="207"/>
      <c r="Y36" s="161"/>
      <c r="Z36" s="161"/>
      <c r="AA36" s="164"/>
      <c r="AB36" s="164"/>
      <c r="AC36" s="164"/>
      <c r="AD36" s="165"/>
      <c r="AE36" s="161"/>
      <c r="AF36" s="166"/>
      <c r="AG36" s="164"/>
      <c r="AH36" s="164"/>
      <c r="AI36" s="164"/>
      <c r="AJ36" s="165"/>
      <c r="AK36" s="167"/>
      <c r="AL36" s="162"/>
      <c r="AM36" s="162"/>
      <c r="AN36" s="163"/>
      <c r="AO36" s="167"/>
      <c r="AP36" s="162"/>
      <c r="AQ36" s="325"/>
      <c r="AR36" s="327"/>
      <c r="AS36" s="327"/>
      <c r="AT36" s="329"/>
      <c r="AU36" s="385"/>
    </row>
    <row r="37" spans="1:49" s="5" customFormat="1" ht="72" customHeight="1" x14ac:dyDescent="0.25">
      <c r="A37" s="408"/>
      <c r="B37" s="332"/>
      <c r="C37" s="343"/>
      <c r="D37" s="338"/>
      <c r="E37" s="340"/>
      <c r="F37" s="340"/>
      <c r="G37" s="54" t="s">
        <v>11</v>
      </c>
      <c r="H37" s="136">
        <f t="shared" ref="H37" si="37">+L37+R37++X37+Y37+AE37</f>
        <v>165730182</v>
      </c>
      <c r="I37" s="159"/>
      <c r="J37" s="159"/>
      <c r="K37" s="159"/>
      <c r="L37" s="160"/>
      <c r="M37" s="161"/>
      <c r="N37" s="208">
        <v>97852816</v>
      </c>
      <c r="O37" s="208">
        <v>97852816</v>
      </c>
      <c r="P37" s="208">
        <v>97852816</v>
      </c>
      <c r="Q37" s="208">
        <v>97852816</v>
      </c>
      <c r="R37" s="209">
        <f>+Q37</f>
        <v>97852816</v>
      </c>
      <c r="S37" s="170">
        <v>25113733</v>
      </c>
      <c r="T37" s="170">
        <v>25113733</v>
      </c>
      <c r="U37" s="170">
        <v>22986466</v>
      </c>
      <c r="V37" s="170">
        <v>22986466</v>
      </c>
      <c r="W37" s="170">
        <v>22986466</v>
      </c>
      <c r="X37" s="170">
        <v>22986466</v>
      </c>
      <c r="Y37" s="255">
        <v>44890900</v>
      </c>
      <c r="Z37" s="255">
        <v>44890900</v>
      </c>
      <c r="AA37" s="172"/>
      <c r="AB37" s="172"/>
      <c r="AC37" s="172"/>
      <c r="AD37" s="173"/>
      <c r="AE37" s="161"/>
      <c r="AF37" s="171"/>
      <c r="AG37" s="172"/>
      <c r="AH37" s="172"/>
      <c r="AI37" s="172"/>
      <c r="AJ37" s="173"/>
      <c r="AK37" s="254">
        <v>44890900</v>
      </c>
      <c r="AL37" s="174">
        <v>22986466</v>
      </c>
      <c r="AM37" s="174">
        <v>22986466</v>
      </c>
      <c r="AN37" s="209"/>
      <c r="AO37" s="157">
        <f t="shared" ref="AO37:AO41" si="38">+AK37/Y37</f>
        <v>1</v>
      </c>
      <c r="AP37" s="175"/>
      <c r="AQ37" s="325"/>
      <c r="AR37" s="327"/>
      <c r="AS37" s="327"/>
      <c r="AT37" s="329"/>
      <c r="AU37" s="385"/>
    </row>
    <row r="38" spans="1:49" s="5" customFormat="1" ht="72" customHeight="1" x14ac:dyDescent="0.25">
      <c r="A38" s="408"/>
      <c r="B38" s="332"/>
      <c r="C38" s="343"/>
      <c r="D38" s="338"/>
      <c r="E38" s="340"/>
      <c r="F38" s="340"/>
      <c r="G38" s="51" t="s">
        <v>12</v>
      </c>
      <c r="H38" s="136">
        <f t="shared" ref="H38" si="39">+L38++R38+X38+Y38+AE38</f>
        <v>14</v>
      </c>
      <c r="I38" s="179">
        <f t="shared" ref="I38:L39" si="40">+I34+I36</f>
        <v>1</v>
      </c>
      <c r="J38" s="179">
        <f t="shared" si="40"/>
        <v>1</v>
      </c>
      <c r="K38" s="179">
        <f t="shared" si="40"/>
        <v>1</v>
      </c>
      <c r="L38" s="210">
        <f t="shared" si="40"/>
        <v>1</v>
      </c>
      <c r="M38" s="181">
        <f>+M34+M36</f>
        <v>4</v>
      </c>
      <c r="N38" s="211">
        <f t="shared" ref="N38:Y39" si="41">+N34+N36</f>
        <v>4</v>
      </c>
      <c r="O38" s="211">
        <f t="shared" si="41"/>
        <v>4</v>
      </c>
      <c r="P38" s="211">
        <f t="shared" si="41"/>
        <v>4</v>
      </c>
      <c r="Q38" s="211">
        <f t="shared" si="41"/>
        <v>4</v>
      </c>
      <c r="R38" s="212">
        <f t="shared" si="41"/>
        <v>4</v>
      </c>
      <c r="S38" s="213">
        <f t="shared" si="41"/>
        <v>4</v>
      </c>
      <c r="T38" s="213">
        <f t="shared" si="41"/>
        <v>4</v>
      </c>
      <c r="U38" s="213">
        <f t="shared" si="41"/>
        <v>4</v>
      </c>
      <c r="V38" s="213">
        <f t="shared" si="41"/>
        <v>4</v>
      </c>
      <c r="W38" s="213">
        <f t="shared" si="41"/>
        <v>4</v>
      </c>
      <c r="X38" s="213">
        <f t="shared" si="41"/>
        <v>4</v>
      </c>
      <c r="Y38" s="181">
        <f t="shared" si="41"/>
        <v>4</v>
      </c>
      <c r="Z38" s="181">
        <f t="shared" ref="Z38" si="42">+Z34+Z36</f>
        <v>4</v>
      </c>
      <c r="AA38" s="211"/>
      <c r="AB38" s="211"/>
      <c r="AC38" s="211"/>
      <c r="AD38" s="214"/>
      <c r="AE38" s="215">
        <f t="shared" ref="AE38:AE39" si="43">+AE34+AE36</f>
        <v>1</v>
      </c>
      <c r="AF38" s="176"/>
      <c r="AG38" s="179"/>
      <c r="AH38" s="179"/>
      <c r="AI38" s="179"/>
      <c r="AJ38" s="182"/>
      <c r="AK38" s="216">
        <f t="shared" ref="AK38:AM39" si="44">+AK34+AK36</f>
        <v>1</v>
      </c>
      <c r="AL38" s="212">
        <f t="shared" si="44"/>
        <v>2</v>
      </c>
      <c r="AM38" s="212">
        <f t="shared" si="44"/>
        <v>3</v>
      </c>
      <c r="AN38" s="176"/>
      <c r="AO38" s="157">
        <f t="shared" si="38"/>
        <v>0.25</v>
      </c>
      <c r="AP38" s="147">
        <f>(R38+L38+X38+AK38)/H38</f>
        <v>0.7142857142857143</v>
      </c>
      <c r="AQ38" s="325"/>
      <c r="AR38" s="327"/>
      <c r="AS38" s="327"/>
      <c r="AT38" s="329"/>
      <c r="AU38" s="385"/>
    </row>
    <row r="39" spans="1:49" s="5" customFormat="1" ht="72" customHeight="1" thickBot="1" x14ac:dyDescent="0.3">
      <c r="A39" s="408"/>
      <c r="B39" s="333"/>
      <c r="C39" s="344"/>
      <c r="D39" s="338"/>
      <c r="E39" s="341"/>
      <c r="F39" s="341"/>
      <c r="G39" s="55" t="s">
        <v>13</v>
      </c>
      <c r="H39" s="183">
        <f t="shared" ref="H39" si="45">+L39+R39++X39+Y39+AE39</f>
        <v>2276064902</v>
      </c>
      <c r="I39" s="148">
        <f>+I35+I37</f>
        <v>259000000</v>
      </c>
      <c r="J39" s="148">
        <f>+J35+J37</f>
        <v>259000000</v>
      </c>
      <c r="K39" s="148">
        <f>+K35+K37</f>
        <v>266794422</v>
      </c>
      <c r="L39" s="217">
        <f t="shared" si="40"/>
        <v>262322021</v>
      </c>
      <c r="M39" s="187">
        <f>+M35+M37</f>
        <v>348853000</v>
      </c>
      <c r="N39" s="151">
        <f>+N35+N37</f>
        <v>446705816</v>
      </c>
      <c r="O39" s="151">
        <f>+O35+O37</f>
        <v>462953716</v>
      </c>
      <c r="P39" s="151">
        <f>+P35+P37</f>
        <v>462953716</v>
      </c>
      <c r="Q39" s="151">
        <f>+Q35+Q37</f>
        <v>476269815</v>
      </c>
      <c r="R39" s="218">
        <f t="shared" si="41"/>
        <v>476269815</v>
      </c>
      <c r="S39" s="219">
        <f t="shared" si="41"/>
        <v>462772733</v>
      </c>
      <c r="T39" s="219">
        <f t="shared" si="41"/>
        <v>462772733</v>
      </c>
      <c r="U39" s="219">
        <f t="shared" si="41"/>
        <v>460645466</v>
      </c>
      <c r="V39" s="219">
        <f t="shared" si="41"/>
        <v>482731666</v>
      </c>
      <c r="W39" s="219">
        <f t="shared" si="41"/>
        <v>537606666</v>
      </c>
      <c r="X39" s="219">
        <f t="shared" si="41"/>
        <v>528206166</v>
      </c>
      <c r="Y39" s="187">
        <f t="shared" si="41"/>
        <v>584266900</v>
      </c>
      <c r="Z39" s="187">
        <f t="shared" ref="Z39" si="46">+Z35+Z37</f>
        <v>584266900</v>
      </c>
      <c r="AA39" s="220"/>
      <c r="AB39" s="220"/>
      <c r="AC39" s="220"/>
      <c r="AD39" s="221"/>
      <c r="AE39" s="187">
        <f t="shared" si="43"/>
        <v>425000000</v>
      </c>
      <c r="AF39" s="186"/>
      <c r="AG39" s="188"/>
      <c r="AH39" s="188"/>
      <c r="AI39" s="188"/>
      <c r="AJ39" s="189"/>
      <c r="AK39" s="222">
        <f t="shared" si="44"/>
        <v>460104900</v>
      </c>
      <c r="AL39" s="218">
        <f t="shared" si="44"/>
        <v>428921666</v>
      </c>
      <c r="AM39" s="218">
        <f t="shared" si="44"/>
        <v>482731666</v>
      </c>
      <c r="AN39" s="186"/>
      <c r="AO39" s="190">
        <f t="shared" si="38"/>
        <v>0.78749095661588908</v>
      </c>
      <c r="AP39" s="191">
        <f>(R39+L39+X39+AK39)/H39</f>
        <v>0.75872304892648446</v>
      </c>
      <c r="AQ39" s="326"/>
      <c r="AR39" s="328"/>
      <c r="AS39" s="328"/>
      <c r="AT39" s="330"/>
      <c r="AU39" s="386"/>
    </row>
    <row r="40" spans="1:49" s="5" customFormat="1" ht="63.75" customHeight="1" x14ac:dyDescent="0.25">
      <c r="A40" s="408"/>
      <c r="B40" s="331">
        <v>6</v>
      </c>
      <c r="C40" s="342" t="s">
        <v>158</v>
      </c>
      <c r="D40" s="337" t="s">
        <v>138</v>
      </c>
      <c r="E40" s="339">
        <f>+GESTIÓN!$D$14</f>
        <v>433</v>
      </c>
      <c r="F40" s="339" t="s">
        <v>153</v>
      </c>
      <c r="G40" s="52" t="s">
        <v>8</v>
      </c>
      <c r="H40" s="136">
        <f t="shared" ref="H40" si="47">+L40++R40+X40+Y40+AE40</f>
        <v>24</v>
      </c>
      <c r="I40" s="193">
        <v>3</v>
      </c>
      <c r="J40" s="193">
        <v>3</v>
      </c>
      <c r="K40" s="193">
        <v>3</v>
      </c>
      <c r="L40" s="194">
        <v>3</v>
      </c>
      <c r="M40" s="141">
        <v>6</v>
      </c>
      <c r="N40" s="193">
        <v>6</v>
      </c>
      <c r="O40" s="193">
        <v>7</v>
      </c>
      <c r="P40" s="193">
        <v>7</v>
      </c>
      <c r="Q40" s="193">
        <v>7</v>
      </c>
      <c r="R40" s="194">
        <v>7</v>
      </c>
      <c r="S40" s="195">
        <v>6</v>
      </c>
      <c r="T40" s="195">
        <v>6</v>
      </c>
      <c r="U40" s="195">
        <v>6</v>
      </c>
      <c r="V40" s="194">
        <v>6</v>
      </c>
      <c r="W40" s="194">
        <v>6</v>
      </c>
      <c r="X40" s="194">
        <v>6</v>
      </c>
      <c r="Y40" s="141">
        <v>6</v>
      </c>
      <c r="Z40" s="141">
        <v>6</v>
      </c>
      <c r="AA40" s="196"/>
      <c r="AB40" s="196"/>
      <c r="AC40" s="196"/>
      <c r="AD40" s="197"/>
      <c r="AE40" s="198">
        <v>2</v>
      </c>
      <c r="AF40" s="258"/>
      <c r="AG40" s="196"/>
      <c r="AH40" s="196"/>
      <c r="AI40" s="196"/>
      <c r="AJ40" s="197"/>
      <c r="AK40" s="259">
        <v>1</v>
      </c>
      <c r="AL40" s="202">
        <v>3</v>
      </c>
      <c r="AM40" s="202">
        <v>4</v>
      </c>
      <c r="AN40" s="194"/>
      <c r="AO40" s="146">
        <f t="shared" si="38"/>
        <v>0.16666666666666666</v>
      </c>
      <c r="AP40" s="147">
        <f>(R40+L40+X40+AK40)/H40</f>
        <v>0.70833333333333337</v>
      </c>
      <c r="AQ40" s="394" t="s">
        <v>200</v>
      </c>
      <c r="AR40" s="393" t="s">
        <v>169</v>
      </c>
      <c r="AS40" s="393" t="s">
        <v>169</v>
      </c>
      <c r="AT40" s="379" t="s">
        <v>201</v>
      </c>
      <c r="AU40" s="379" t="s">
        <v>178</v>
      </c>
    </row>
    <row r="41" spans="1:49" s="5" customFormat="1" ht="66.75" customHeight="1" x14ac:dyDescent="0.25">
      <c r="A41" s="408"/>
      <c r="B41" s="332"/>
      <c r="C41" s="343"/>
      <c r="D41" s="338"/>
      <c r="E41" s="340"/>
      <c r="F41" s="340"/>
      <c r="G41" s="54" t="s">
        <v>9</v>
      </c>
      <c r="H41" s="136">
        <f t="shared" ref="H41" si="48">+L41+R41++X41+Y41+AE41</f>
        <v>799759114</v>
      </c>
      <c r="I41" s="148">
        <v>170999895</v>
      </c>
      <c r="J41" s="148">
        <v>170999895</v>
      </c>
      <c r="K41" s="148">
        <v>126996034</v>
      </c>
      <c r="L41" s="149">
        <v>83301867</v>
      </c>
      <c r="M41" s="150">
        <v>168348000</v>
      </c>
      <c r="N41" s="151">
        <v>168348000</v>
      </c>
      <c r="O41" s="151">
        <v>152100100</v>
      </c>
      <c r="P41" s="151">
        <v>152100100</v>
      </c>
      <c r="Q41" s="151">
        <v>126473767</v>
      </c>
      <c r="R41" s="152">
        <v>125356519</v>
      </c>
      <c r="S41" s="170">
        <v>156788000</v>
      </c>
      <c r="T41" s="170">
        <v>156788000</v>
      </c>
      <c r="U41" s="170">
        <v>156788000</v>
      </c>
      <c r="V41" s="170">
        <v>153275000</v>
      </c>
      <c r="W41" s="170">
        <v>164249500</v>
      </c>
      <c r="X41" s="170">
        <v>163232728</v>
      </c>
      <c r="Y41" s="150">
        <v>132868000</v>
      </c>
      <c r="Z41" s="150">
        <v>132868000</v>
      </c>
      <c r="AA41" s="153"/>
      <c r="AB41" s="153"/>
      <c r="AC41" s="153"/>
      <c r="AD41" s="154"/>
      <c r="AE41" s="150">
        <v>295000000</v>
      </c>
      <c r="AF41" s="151"/>
      <c r="AG41" s="153"/>
      <c r="AH41" s="153"/>
      <c r="AI41" s="153"/>
      <c r="AJ41" s="154"/>
      <c r="AK41" s="254">
        <v>95069000</v>
      </c>
      <c r="AL41" s="155">
        <v>93515000</v>
      </c>
      <c r="AM41" s="155">
        <v>103275000</v>
      </c>
      <c r="AN41" s="156"/>
      <c r="AO41" s="157">
        <f t="shared" si="38"/>
        <v>0.7155146461149412</v>
      </c>
      <c r="AP41" s="147">
        <f>(R41+L41+X41+AK41)/H41</f>
        <v>0.58387595192819519</v>
      </c>
      <c r="AQ41" s="395"/>
      <c r="AR41" s="327"/>
      <c r="AS41" s="327"/>
      <c r="AT41" s="380"/>
      <c r="AU41" s="380"/>
    </row>
    <row r="42" spans="1:49" s="5" customFormat="1" ht="53.25" customHeight="1" x14ac:dyDescent="0.25">
      <c r="A42" s="408"/>
      <c r="B42" s="332"/>
      <c r="C42" s="343"/>
      <c r="D42" s="338"/>
      <c r="E42" s="340"/>
      <c r="F42" s="340"/>
      <c r="G42" s="51" t="s">
        <v>10</v>
      </c>
      <c r="H42" s="158"/>
      <c r="I42" s="159"/>
      <c r="J42" s="159"/>
      <c r="K42" s="159"/>
      <c r="L42" s="160"/>
      <c r="M42" s="161"/>
      <c r="N42" s="206"/>
      <c r="O42" s="162"/>
      <c r="P42" s="162"/>
      <c r="Q42" s="162"/>
      <c r="R42" s="163"/>
      <c r="S42" s="207"/>
      <c r="T42" s="207"/>
      <c r="U42" s="207"/>
      <c r="V42" s="207"/>
      <c r="W42" s="207"/>
      <c r="X42" s="207"/>
      <c r="Y42" s="161"/>
      <c r="Z42" s="161"/>
      <c r="AA42" s="164"/>
      <c r="AB42" s="164"/>
      <c r="AC42" s="164"/>
      <c r="AD42" s="165"/>
      <c r="AE42" s="161"/>
      <c r="AF42" s="166"/>
      <c r="AG42" s="164"/>
      <c r="AH42" s="164"/>
      <c r="AI42" s="164"/>
      <c r="AJ42" s="165"/>
      <c r="AK42" s="167"/>
      <c r="AL42" s="162"/>
      <c r="AM42" s="162"/>
      <c r="AN42" s="163"/>
      <c r="AO42" s="167"/>
      <c r="AP42" s="162"/>
      <c r="AQ42" s="395"/>
      <c r="AR42" s="327"/>
      <c r="AS42" s="327"/>
      <c r="AT42" s="380"/>
      <c r="AU42" s="380"/>
    </row>
    <row r="43" spans="1:49" s="5" customFormat="1" ht="62.25" customHeight="1" x14ac:dyDescent="0.25">
      <c r="A43" s="408"/>
      <c r="B43" s="332"/>
      <c r="C43" s="343"/>
      <c r="D43" s="338"/>
      <c r="E43" s="340"/>
      <c r="F43" s="340"/>
      <c r="G43" s="54" t="s">
        <v>11</v>
      </c>
      <c r="H43" s="136">
        <f t="shared" ref="H43" si="49">+L43+R43++X43+Y43+AE43</f>
        <v>80757593</v>
      </c>
      <c r="I43" s="159"/>
      <c r="J43" s="159"/>
      <c r="K43" s="159"/>
      <c r="L43" s="160"/>
      <c r="M43" s="161"/>
      <c r="N43" s="208">
        <v>29455450</v>
      </c>
      <c r="O43" s="208">
        <v>29455450</v>
      </c>
      <c r="P43" s="208">
        <v>27737160</v>
      </c>
      <c r="Q43" s="208">
        <v>27737160</v>
      </c>
      <c r="R43" s="209">
        <f>+Q43</f>
        <v>27737160</v>
      </c>
      <c r="S43" s="170">
        <v>14781100</v>
      </c>
      <c r="T43" s="170">
        <v>14781100</v>
      </c>
      <c r="U43" s="170">
        <v>14781100</v>
      </c>
      <c r="V43" s="170">
        <v>14781100</v>
      </c>
      <c r="W43" s="170">
        <v>14781100</v>
      </c>
      <c r="X43" s="170">
        <v>11209700</v>
      </c>
      <c r="Y43" s="255">
        <v>41810733</v>
      </c>
      <c r="Z43" s="255">
        <v>41810733</v>
      </c>
      <c r="AA43" s="172"/>
      <c r="AB43" s="172"/>
      <c r="AC43" s="172"/>
      <c r="AD43" s="173"/>
      <c r="AE43" s="161"/>
      <c r="AF43" s="171"/>
      <c r="AG43" s="172"/>
      <c r="AH43" s="172"/>
      <c r="AI43" s="172"/>
      <c r="AJ43" s="173"/>
      <c r="AK43" s="254">
        <v>41810240</v>
      </c>
      <c r="AL43" s="174">
        <v>10614467</v>
      </c>
      <c r="AM43" s="174">
        <v>10614467</v>
      </c>
      <c r="AN43" s="209"/>
      <c r="AO43" s="157">
        <f t="shared" ref="AO43:AO45" si="50">+AK43/Y43</f>
        <v>0.99998820876926509</v>
      </c>
      <c r="AP43" s="175"/>
      <c r="AQ43" s="395"/>
      <c r="AR43" s="327"/>
      <c r="AS43" s="327"/>
      <c r="AT43" s="380"/>
      <c r="AU43" s="380"/>
    </row>
    <row r="44" spans="1:49" s="5" customFormat="1" ht="54.75" customHeight="1" x14ac:dyDescent="0.25">
      <c r="A44" s="408"/>
      <c r="B44" s="332"/>
      <c r="C44" s="343"/>
      <c r="D44" s="338"/>
      <c r="E44" s="340"/>
      <c r="F44" s="340"/>
      <c r="G44" s="51" t="s">
        <v>12</v>
      </c>
      <c r="H44" s="136">
        <f t="shared" ref="H44" si="51">+L44++R44+X44+Y44+AE44</f>
        <v>24</v>
      </c>
      <c r="I44" s="179">
        <f t="shared" ref="I44:L45" si="52">+I40+I42</f>
        <v>3</v>
      </c>
      <c r="J44" s="179">
        <f t="shared" si="52"/>
        <v>3</v>
      </c>
      <c r="K44" s="179">
        <f t="shared" si="52"/>
        <v>3</v>
      </c>
      <c r="L44" s="210">
        <f t="shared" si="52"/>
        <v>3</v>
      </c>
      <c r="M44" s="181">
        <f>+M40+M42</f>
        <v>6</v>
      </c>
      <c r="N44" s="211">
        <f t="shared" ref="N44:Y45" si="53">+N40+N42</f>
        <v>6</v>
      </c>
      <c r="O44" s="211">
        <f t="shared" si="53"/>
        <v>7</v>
      </c>
      <c r="P44" s="211">
        <f t="shared" si="53"/>
        <v>7</v>
      </c>
      <c r="Q44" s="211">
        <f t="shared" si="53"/>
        <v>7</v>
      </c>
      <c r="R44" s="212">
        <f t="shared" si="53"/>
        <v>7</v>
      </c>
      <c r="S44" s="213">
        <f t="shared" si="53"/>
        <v>6</v>
      </c>
      <c r="T44" s="213">
        <f t="shared" si="53"/>
        <v>6</v>
      </c>
      <c r="U44" s="213">
        <f t="shared" si="53"/>
        <v>6</v>
      </c>
      <c r="V44" s="213">
        <f t="shared" si="53"/>
        <v>6</v>
      </c>
      <c r="W44" s="213">
        <f t="shared" si="53"/>
        <v>6</v>
      </c>
      <c r="X44" s="213">
        <f t="shared" si="53"/>
        <v>6</v>
      </c>
      <c r="Y44" s="181">
        <f t="shared" si="53"/>
        <v>6</v>
      </c>
      <c r="Z44" s="181">
        <f t="shared" ref="Z44" si="54">+Z40+Z42</f>
        <v>6</v>
      </c>
      <c r="AA44" s="211"/>
      <c r="AB44" s="211"/>
      <c r="AC44" s="211"/>
      <c r="AD44" s="214"/>
      <c r="AE44" s="215">
        <f t="shared" ref="AE44:AE45" si="55">+AE40+AE42</f>
        <v>2</v>
      </c>
      <c r="AF44" s="176"/>
      <c r="AG44" s="179"/>
      <c r="AH44" s="179"/>
      <c r="AI44" s="179"/>
      <c r="AJ44" s="182"/>
      <c r="AK44" s="216">
        <f t="shared" ref="AK44:AM45" si="56">+AK40+AK42</f>
        <v>1</v>
      </c>
      <c r="AL44" s="212">
        <f t="shared" si="56"/>
        <v>3</v>
      </c>
      <c r="AM44" s="226">
        <f t="shared" si="56"/>
        <v>4</v>
      </c>
      <c r="AN44" s="176"/>
      <c r="AO44" s="157">
        <f t="shared" si="50"/>
        <v>0.16666666666666666</v>
      </c>
      <c r="AP44" s="147">
        <f t="shared" ref="AP44" si="57">(R44+L44+X44)/H44</f>
        <v>0.66666666666666663</v>
      </c>
      <c r="AQ44" s="395"/>
      <c r="AR44" s="327"/>
      <c r="AS44" s="327"/>
      <c r="AT44" s="380"/>
      <c r="AU44" s="380"/>
    </row>
    <row r="45" spans="1:49" s="5" customFormat="1" ht="63.75" customHeight="1" thickBot="1" x14ac:dyDescent="0.3">
      <c r="A45" s="408"/>
      <c r="B45" s="333"/>
      <c r="C45" s="344"/>
      <c r="D45" s="382"/>
      <c r="E45" s="341"/>
      <c r="F45" s="341"/>
      <c r="G45" s="56" t="s">
        <v>13</v>
      </c>
      <c r="H45" s="183">
        <f t="shared" ref="H45" si="58">+L45+R45++X45+Y45+AE45</f>
        <v>880516707</v>
      </c>
      <c r="I45" s="227">
        <f>+I41+I43</f>
        <v>170999895</v>
      </c>
      <c r="J45" s="227">
        <f>+J41+J43</f>
        <v>170999895</v>
      </c>
      <c r="K45" s="227">
        <f>+K41+K43</f>
        <v>126996034</v>
      </c>
      <c r="L45" s="217">
        <f t="shared" si="52"/>
        <v>83301867</v>
      </c>
      <c r="M45" s="187">
        <f>+M41+M43</f>
        <v>168348000</v>
      </c>
      <c r="N45" s="187">
        <f>+N41+N43</f>
        <v>197803450</v>
      </c>
      <c r="O45" s="187">
        <f>+O41+O43</f>
        <v>181555550</v>
      </c>
      <c r="P45" s="187">
        <f>+P41+P43</f>
        <v>179837260</v>
      </c>
      <c r="Q45" s="187">
        <f>+Q41+Q43</f>
        <v>154210927</v>
      </c>
      <c r="R45" s="218">
        <f t="shared" si="53"/>
        <v>153093679</v>
      </c>
      <c r="S45" s="219">
        <f t="shared" si="53"/>
        <v>171569100</v>
      </c>
      <c r="T45" s="219">
        <f t="shared" si="53"/>
        <v>171569100</v>
      </c>
      <c r="U45" s="219">
        <f t="shared" si="53"/>
        <v>171569100</v>
      </c>
      <c r="V45" s="219">
        <f t="shared" si="53"/>
        <v>168056100</v>
      </c>
      <c r="W45" s="219">
        <f t="shared" si="53"/>
        <v>179030600</v>
      </c>
      <c r="X45" s="219">
        <f t="shared" si="53"/>
        <v>174442428</v>
      </c>
      <c r="Y45" s="187">
        <f t="shared" si="53"/>
        <v>174678733</v>
      </c>
      <c r="Z45" s="187">
        <f t="shared" ref="Z45" si="59">+Z41+Z43</f>
        <v>174678733</v>
      </c>
      <c r="AA45" s="220"/>
      <c r="AB45" s="220"/>
      <c r="AC45" s="220"/>
      <c r="AD45" s="221"/>
      <c r="AE45" s="187">
        <f t="shared" si="55"/>
        <v>295000000</v>
      </c>
      <c r="AF45" s="186"/>
      <c r="AG45" s="188"/>
      <c r="AH45" s="188"/>
      <c r="AI45" s="188"/>
      <c r="AJ45" s="189"/>
      <c r="AK45" s="222">
        <f t="shared" si="56"/>
        <v>136879240</v>
      </c>
      <c r="AL45" s="218">
        <f t="shared" si="56"/>
        <v>104129467</v>
      </c>
      <c r="AM45" s="228">
        <f t="shared" si="56"/>
        <v>113889467</v>
      </c>
      <c r="AN45" s="186"/>
      <c r="AO45" s="190">
        <f t="shared" si="50"/>
        <v>0.78360563789983528</v>
      </c>
      <c r="AP45" s="147">
        <f>(R45+L45+X45+AK45)/H45</f>
        <v>0.62204068320988715</v>
      </c>
      <c r="AQ45" s="396"/>
      <c r="AR45" s="328"/>
      <c r="AS45" s="328"/>
      <c r="AT45" s="381"/>
      <c r="AU45" s="381"/>
    </row>
    <row r="46" spans="1:49" ht="31.5" customHeight="1" x14ac:dyDescent="0.25">
      <c r="A46" s="387" t="s">
        <v>14</v>
      </c>
      <c r="B46" s="388"/>
      <c r="C46" s="388"/>
      <c r="D46" s="388"/>
      <c r="E46" s="388"/>
      <c r="F46" s="389"/>
      <c r="G46" s="50" t="s">
        <v>9</v>
      </c>
      <c r="H46" s="229">
        <f>H11+H17+H23+H29+H35+H41</f>
        <v>11356980995</v>
      </c>
      <c r="I46" s="229">
        <f>I11+I17+I23+I29+I35+I41</f>
        <v>1643433817</v>
      </c>
      <c r="J46" s="229">
        <f>J11+J17+J23+J29+J35+J41</f>
        <v>1643433817</v>
      </c>
      <c r="K46" s="229">
        <f t="shared" ref="K46:AE46" si="60">K11+K17+K23+K29+K35+K41</f>
        <v>1368650617</v>
      </c>
      <c r="L46" s="229">
        <f t="shared" si="60"/>
        <v>1198849249</v>
      </c>
      <c r="M46" s="229">
        <f t="shared" si="60"/>
        <v>1744585000</v>
      </c>
      <c r="N46" s="229">
        <f t="shared" si="60"/>
        <v>1744585000</v>
      </c>
      <c r="O46" s="229">
        <f t="shared" si="60"/>
        <v>1704184978</v>
      </c>
      <c r="P46" s="229">
        <f t="shared" si="60"/>
        <v>1704184978</v>
      </c>
      <c r="Q46" s="229">
        <f t="shared" si="60"/>
        <v>1660934978</v>
      </c>
      <c r="R46" s="229">
        <f t="shared" si="60"/>
        <v>1659773385</v>
      </c>
      <c r="S46" s="229">
        <f t="shared" si="60"/>
        <v>2300000000</v>
      </c>
      <c r="T46" s="229">
        <f t="shared" si="60"/>
        <v>2300000000</v>
      </c>
      <c r="U46" s="229">
        <f t="shared" si="60"/>
        <v>2300000000</v>
      </c>
      <c r="V46" s="230">
        <f t="shared" si="60"/>
        <v>2291350000</v>
      </c>
      <c r="W46" s="229">
        <f t="shared" si="60"/>
        <v>2291350000</v>
      </c>
      <c r="X46" s="231">
        <f t="shared" si="60"/>
        <v>2272358361</v>
      </c>
      <c r="Y46" s="229">
        <f t="shared" si="60"/>
        <v>3550000000</v>
      </c>
      <c r="Z46" s="229">
        <f t="shared" si="60"/>
        <v>3550000000</v>
      </c>
      <c r="AA46" s="229">
        <f t="shared" si="60"/>
        <v>0</v>
      </c>
      <c r="AB46" s="229">
        <f t="shared" si="60"/>
        <v>0</v>
      </c>
      <c r="AC46" s="229">
        <f t="shared" si="60"/>
        <v>0</v>
      </c>
      <c r="AD46" s="229">
        <f t="shared" si="60"/>
        <v>0</v>
      </c>
      <c r="AE46" s="229">
        <f t="shared" si="60"/>
        <v>2676000000</v>
      </c>
      <c r="AF46" s="229">
        <f t="shared" ref="AF46:AJ46" si="61">AF11+AF29+AF35+AF41</f>
        <v>0</v>
      </c>
      <c r="AG46" s="229">
        <f t="shared" si="61"/>
        <v>0</v>
      </c>
      <c r="AH46" s="229">
        <f t="shared" si="61"/>
        <v>0</v>
      </c>
      <c r="AI46" s="229">
        <f t="shared" si="61"/>
        <v>0</v>
      </c>
      <c r="AJ46" s="229">
        <f t="shared" si="61"/>
        <v>0</v>
      </c>
      <c r="AK46" s="229">
        <f t="shared" ref="AK46" si="62">AK11+AK17+AK23+AK29+AK35+AK41</f>
        <v>1632800000</v>
      </c>
      <c r="AL46" s="232"/>
      <c r="AM46" s="233"/>
      <c r="AN46" s="233"/>
      <c r="AO46" s="234">
        <f>+AK46/Z46</f>
        <v>0.45994366197183101</v>
      </c>
      <c r="AP46" s="147">
        <f>(R46+L46+X46+AK46)/H46</f>
        <v>0.59556153153534441</v>
      </c>
      <c r="AQ46" s="397"/>
      <c r="AR46" s="398"/>
      <c r="AS46" s="398"/>
      <c r="AT46" s="398"/>
      <c r="AU46" s="399"/>
    </row>
    <row r="47" spans="1:49" ht="28.5" customHeight="1" x14ac:dyDescent="0.25">
      <c r="A47" s="387"/>
      <c r="B47" s="388"/>
      <c r="C47" s="388"/>
      <c r="D47" s="388"/>
      <c r="E47" s="388"/>
      <c r="F47" s="389"/>
      <c r="G47" s="54" t="s">
        <v>11</v>
      </c>
      <c r="H47" s="211">
        <f>+H13+H19+H25+H31+H37+H43</f>
        <v>911025191</v>
      </c>
      <c r="I47" s="235">
        <f t="shared" ref="I47:AE47" si="63">+I13+I19+I25+I31+I37+I43</f>
        <v>0</v>
      </c>
      <c r="J47" s="235">
        <f t="shared" si="63"/>
        <v>0</v>
      </c>
      <c r="K47" s="235">
        <f t="shared" si="63"/>
        <v>0</v>
      </c>
      <c r="L47" s="235">
        <f t="shared" si="63"/>
        <v>0</v>
      </c>
      <c r="M47" s="235">
        <f t="shared" si="63"/>
        <v>0</v>
      </c>
      <c r="N47" s="211">
        <f t="shared" si="63"/>
        <v>406228423</v>
      </c>
      <c r="O47" s="211">
        <f t="shared" si="63"/>
        <v>406228423</v>
      </c>
      <c r="P47" s="211">
        <f t="shared" si="63"/>
        <v>404510129</v>
      </c>
      <c r="Q47" s="211">
        <f t="shared" si="63"/>
        <v>404510129</v>
      </c>
      <c r="R47" s="211">
        <f t="shared" si="63"/>
        <v>404510128</v>
      </c>
      <c r="S47" s="211">
        <f t="shared" si="63"/>
        <v>148104234</v>
      </c>
      <c r="T47" s="211">
        <f t="shared" si="63"/>
        <v>148104234</v>
      </c>
      <c r="U47" s="211">
        <f t="shared" si="63"/>
        <v>145832899</v>
      </c>
      <c r="V47" s="236">
        <f t="shared" si="63"/>
        <v>145832899</v>
      </c>
      <c r="W47" s="211">
        <f t="shared" si="63"/>
        <v>145832899</v>
      </c>
      <c r="X47" s="179">
        <f t="shared" si="63"/>
        <v>142261499</v>
      </c>
      <c r="Y47" s="229">
        <f t="shared" si="63"/>
        <v>364253564</v>
      </c>
      <c r="Z47" s="229">
        <f t="shared" si="63"/>
        <v>364253564</v>
      </c>
      <c r="AA47" s="229">
        <f t="shared" si="63"/>
        <v>0</v>
      </c>
      <c r="AB47" s="229">
        <f t="shared" si="63"/>
        <v>0</v>
      </c>
      <c r="AC47" s="229">
        <f t="shared" si="63"/>
        <v>0</v>
      </c>
      <c r="AD47" s="229">
        <f t="shared" si="63"/>
        <v>0</v>
      </c>
      <c r="AE47" s="229">
        <f t="shared" si="63"/>
        <v>0</v>
      </c>
      <c r="AF47" s="229">
        <f t="shared" ref="AF47:AJ47" si="64">+AF13+AF31+AF43</f>
        <v>0</v>
      </c>
      <c r="AG47" s="229">
        <f t="shared" si="64"/>
        <v>0</v>
      </c>
      <c r="AH47" s="229">
        <f t="shared" si="64"/>
        <v>0</v>
      </c>
      <c r="AI47" s="229">
        <f t="shared" si="64"/>
        <v>0</v>
      </c>
      <c r="AJ47" s="229">
        <f t="shared" si="64"/>
        <v>0</v>
      </c>
      <c r="AK47" s="229">
        <f t="shared" ref="AK47" si="65">+AK13+AK19+AK25+AK31+AK37+AK43</f>
        <v>315275603</v>
      </c>
      <c r="AL47" s="237"/>
      <c r="AM47" s="238"/>
      <c r="AN47" s="239"/>
      <c r="AO47" s="234">
        <f>+AK47/Z47</f>
        <v>0.86553882833113471</v>
      </c>
      <c r="AP47" s="240"/>
      <c r="AQ47" s="400"/>
      <c r="AR47" s="401"/>
      <c r="AS47" s="401"/>
      <c r="AT47" s="401"/>
      <c r="AU47" s="402"/>
    </row>
    <row r="48" spans="1:49" ht="35.25" customHeight="1" thickBot="1" x14ac:dyDescent="0.3">
      <c r="A48" s="390"/>
      <c r="B48" s="391"/>
      <c r="C48" s="391"/>
      <c r="D48" s="391"/>
      <c r="E48" s="391"/>
      <c r="F48" s="392"/>
      <c r="G48" s="53" t="s">
        <v>14</v>
      </c>
      <c r="H48" s="241">
        <f t="shared" ref="H48" si="66">H46+H47</f>
        <v>12268006186</v>
      </c>
      <c r="I48" s="241">
        <f t="shared" ref="I48:AE48" si="67">I46+I47</f>
        <v>1643433817</v>
      </c>
      <c r="J48" s="241">
        <f t="shared" si="67"/>
        <v>1643433817</v>
      </c>
      <c r="K48" s="241">
        <f t="shared" si="67"/>
        <v>1368650617</v>
      </c>
      <c r="L48" s="241">
        <f t="shared" si="67"/>
        <v>1198849249</v>
      </c>
      <c r="M48" s="241">
        <f t="shared" si="67"/>
        <v>1744585000</v>
      </c>
      <c r="N48" s="241">
        <f t="shared" si="67"/>
        <v>2150813423</v>
      </c>
      <c r="O48" s="241">
        <f t="shared" si="67"/>
        <v>2110413401</v>
      </c>
      <c r="P48" s="241">
        <f t="shared" si="67"/>
        <v>2108695107</v>
      </c>
      <c r="Q48" s="241">
        <f t="shared" si="67"/>
        <v>2065445107</v>
      </c>
      <c r="R48" s="241">
        <f t="shared" si="67"/>
        <v>2064283513</v>
      </c>
      <c r="S48" s="241">
        <f t="shared" si="67"/>
        <v>2448104234</v>
      </c>
      <c r="T48" s="241">
        <f t="shared" si="67"/>
        <v>2448104234</v>
      </c>
      <c r="U48" s="241">
        <f t="shared" si="67"/>
        <v>2445832899</v>
      </c>
      <c r="V48" s="242">
        <f t="shared" si="67"/>
        <v>2437182899</v>
      </c>
      <c r="W48" s="242">
        <f t="shared" si="67"/>
        <v>2437182899</v>
      </c>
      <c r="X48" s="241">
        <f t="shared" si="67"/>
        <v>2414619860</v>
      </c>
      <c r="Y48" s="260">
        <f t="shared" si="67"/>
        <v>3914253564</v>
      </c>
      <c r="Z48" s="260">
        <f t="shared" si="67"/>
        <v>3914253564</v>
      </c>
      <c r="AA48" s="260">
        <f t="shared" si="67"/>
        <v>0</v>
      </c>
      <c r="AB48" s="260">
        <f t="shared" si="67"/>
        <v>0</v>
      </c>
      <c r="AC48" s="260">
        <f t="shared" si="67"/>
        <v>0</v>
      </c>
      <c r="AD48" s="260">
        <f t="shared" si="67"/>
        <v>0</v>
      </c>
      <c r="AE48" s="260">
        <f t="shared" si="67"/>
        <v>2676000000</v>
      </c>
      <c r="AF48" s="229">
        <f t="shared" ref="AF48:AK48" si="68">+AF46+AF47</f>
        <v>0</v>
      </c>
      <c r="AG48" s="229">
        <f t="shared" si="68"/>
        <v>0</v>
      </c>
      <c r="AH48" s="229">
        <f t="shared" si="68"/>
        <v>0</v>
      </c>
      <c r="AI48" s="229">
        <f t="shared" si="68"/>
        <v>0</v>
      </c>
      <c r="AJ48" s="229">
        <f t="shared" si="68"/>
        <v>0</v>
      </c>
      <c r="AK48" s="261">
        <f t="shared" si="68"/>
        <v>1948075603</v>
      </c>
      <c r="AL48" s="243"/>
      <c r="AM48" s="244"/>
      <c r="AN48" s="244"/>
      <c r="AO48" s="245">
        <f>+AK48/Z48</f>
        <v>0.4976876360072211</v>
      </c>
      <c r="AP48" s="240"/>
      <c r="AQ48" s="403"/>
      <c r="AR48" s="404"/>
      <c r="AS48" s="404"/>
      <c r="AT48" s="404"/>
      <c r="AU48" s="405"/>
      <c r="AV48" s="6"/>
      <c r="AW48" s="6"/>
    </row>
    <row r="51" spans="7:14" x14ac:dyDescent="0.25">
      <c r="G51" s="74" t="s">
        <v>126</v>
      </c>
      <c r="H51" s="1"/>
      <c r="I51" s="1"/>
      <c r="J51" s="1"/>
      <c r="K51" s="1"/>
      <c r="L51" s="1"/>
      <c r="M51" s="1"/>
    </row>
    <row r="52" spans="7:14" ht="15.75" customHeight="1" x14ac:dyDescent="0.25">
      <c r="G52" s="76" t="s">
        <v>127</v>
      </c>
      <c r="H52" s="345" t="s">
        <v>128</v>
      </c>
      <c r="I52" s="345"/>
      <c r="J52" s="345"/>
      <c r="K52" s="345"/>
      <c r="L52" s="347" t="s">
        <v>129</v>
      </c>
      <c r="M52" s="347"/>
      <c r="N52" s="347"/>
    </row>
    <row r="53" spans="7:14" x14ac:dyDescent="0.25">
      <c r="G53" s="75">
        <v>11</v>
      </c>
      <c r="H53" s="346" t="s">
        <v>130</v>
      </c>
      <c r="I53" s="346"/>
      <c r="J53" s="346"/>
      <c r="K53" s="346"/>
      <c r="L53" s="348" t="s">
        <v>132</v>
      </c>
      <c r="M53" s="348"/>
      <c r="N53" s="348"/>
    </row>
  </sheetData>
  <mergeCells count="99">
    <mergeCell ref="A10:A21"/>
    <mergeCell ref="A22:A27"/>
    <mergeCell ref="B16:B21"/>
    <mergeCell ref="C16:C21"/>
    <mergeCell ref="D16:D21"/>
    <mergeCell ref="A46:F48"/>
    <mergeCell ref="AS34:AS39"/>
    <mergeCell ref="D34:D39"/>
    <mergeCell ref="AR40:AR45"/>
    <mergeCell ref="AS40:AS45"/>
    <mergeCell ref="AQ40:AQ45"/>
    <mergeCell ref="AQ46:AU48"/>
    <mergeCell ref="B34:B39"/>
    <mergeCell ref="C34:C39"/>
    <mergeCell ref="AQ34:AQ39"/>
    <mergeCell ref="AR34:AR39"/>
    <mergeCell ref="A28:A45"/>
    <mergeCell ref="E28:E33"/>
    <mergeCell ref="F28:F33"/>
    <mergeCell ref="E34:E39"/>
    <mergeCell ref="F34:F39"/>
    <mergeCell ref="AT34:AT39"/>
    <mergeCell ref="AU34:AU39"/>
    <mergeCell ref="AQ28:AQ33"/>
    <mergeCell ref="AR28:AR33"/>
    <mergeCell ref="AS28:AS33"/>
    <mergeCell ref="AT28:AT33"/>
    <mergeCell ref="AU28:AU33"/>
    <mergeCell ref="AT40:AT45"/>
    <mergeCell ref="AU40:AU45"/>
    <mergeCell ref="B40:B45"/>
    <mergeCell ref="C40:C45"/>
    <mergeCell ref="D40:D45"/>
    <mergeCell ref="E40:E45"/>
    <mergeCell ref="F40:F45"/>
    <mergeCell ref="A7:A9"/>
    <mergeCell ref="AS7:AS9"/>
    <mergeCell ref="AT7:AT9"/>
    <mergeCell ref="AP7:AP9"/>
    <mergeCell ref="B7:D8"/>
    <mergeCell ref="J7:AJ7"/>
    <mergeCell ref="I8:L8"/>
    <mergeCell ref="M8:R8"/>
    <mergeCell ref="S8:X8"/>
    <mergeCell ref="Y8:AD8"/>
    <mergeCell ref="AK8:AN8"/>
    <mergeCell ref="F7:F9"/>
    <mergeCell ref="AK7:AN7"/>
    <mergeCell ref="AR7:AR9"/>
    <mergeCell ref="AU7:AU9"/>
    <mergeCell ref="B10:B15"/>
    <mergeCell ref="C10:C15"/>
    <mergeCell ref="D10:D15"/>
    <mergeCell ref="AQ10:AQ15"/>
    <mergeCell ref="AQ7:AQ9"/>
    <mergeCell ref="E7:E9"/>
    <mergeCell ref="G7:G9"/>
    <mergeCell ref="E10:E15"/>
    <mergeCell ref="F10:F15"/>
    <mergeCell ref="AU10:AU15"/>
    <mergeCell ref="AR10:AR15"/>
    <mergeCell ref="AS10:AS15"/>
    <mergeCell ref="AT10:AT15"/>
    <mergeCell ref="A1:E3"/>
    <mergeCell ref="A4:P4"/>
    <mergeCell ref="A5:P5"/>
    <mergeCell ref="AM3:AU3"/>
    <mergeCell ref="F1:AU1"/>
    <mergeCell ref="F3:AL3"/>
    <mergeCell ref="Q4:AU4"/>
    <mergeCell ref="Q5:AU5"/>
    <mergeCell ref="F2:AU2"/>
    <mergeCell ref="H52:K52"/>
    <mergeCell ref="H53:K53"/>
    <mergeCell ref="L52:N52"/>
    <mergeCell ref="L53:N53"/>
    <mergeCell ref="AO7:AO9"/>
    <mergeCell ref="H7:H9"/>
    <mergeCell ref="AE8:AJ8"/>
    <mergeCell ref="B28:B33"/>
    <mergeCell ref="C28:C33"/>
    <mergeCell ref="D28:D33"/>
    <mergeCell ref="AS16:AS21"/>
    <mergeCell ref="AT16:AT21"/>
    <mergeCell ref="E16:E21"/>
    <mergeCell ref="F16:F21"/>
    <mergeCell ref="B22:B27"/>
    <mergeCell ref="C22:C27"/>
    <mergeCell ref="D22:D27"/>
    <mergeCell ref="E22:E27"/>
    <mergeCell ref="F22:F27"/>
    <mergeCell ref="AU16:AU21"/>
    <mergeCell ref="AQ22:AQ27"/>
    <mergeCell ref="AR22:AR27"/>
    <mergeCell ref="AS22:AS27"/>
    <mergeCell ref="AT22:AT27"/>
    <mergeCell ref="AU22:AU27"/>
    <mergeCell ref="AQ16:AQ21"/>
    <mergeCell ref="AR16:AR21"/>
  </mergeCells>
  <dataValidations count="1">
    <dataValidation type="list" allowBlank="1" showInputMessage="1" showErrorMessage="1" sqref="D10:D45" xr:uid="{00000000-0002-0000-0100-000000000000}">
      <formula1>#REF!</formula1>
    </dataValidation>
  </dataValidations>
  <printOptions horizontalCentered="1" verticalCentered="1"/>
  <pageMargins left="0" right="0" top="0.15748031496062992" bottom="0.78740157480314965" header="0.31496062992125984" footer="0"/>
  <pageSetup scale="55" fitToHeight="0" orientation="landscape" r:id="rId1"/>
  <headerFooter>
    <oddFooter>&amp;C&amp;G</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01"/>
  <sheetViews>
    <sheetView tabSelected="1" zoomScale="55" zoomScaleNormal="55" workbookViewId="0">
      <selection activeCell="G29" sqref="G29:I29"/>
    </sheetView>
  </sheetViews>
  <sheetFormatPr baseColWidth="10" defaultRowHeight="12.75" x14ac:dyDescent="0.25"/>
  <cols>
    <col min="1" max="2" width="16.85546875" style="9" customWidth="1"/>
    <col min="3" max="3" width="16.85546875" style="20" customWidth="1"/>
    <col min="4" max="4" width="11.28515625" style="9" customWidth="1"/>
    <col min="5" max="5" width="9.85546875" style="9" customWidth="1"/>
    <col min="6" max="6" width="16.85546875" style="9" customWidth="1"/>
    <col min="7" max="13" width="8.28515625" style="9" customWidth="1"/>
    <col min="14" max="18" width="8.28515625" style="10" customWidth="1"/>
    <col min="19" max="19" width="10.28515625" style="10" customWidth="1"/>
    <col min="20" max="20" width="11.140625" style="10" customWidth="1"/>
    <col min="21" max="21" width="10.5703125" style="10" customWidth="1"/>
    <col min="22" max="22" width="67.85546875" style="13" customWidth="1"/>
    <col min="23" max="33" width="11.42578125" style="13"/>
    <col min="34" max="16384" width="11.42578125" style="9"/>
  </cols>
  <sheetData>
    <row r="1" spans="1:34" s="11" customFormat="1" ht="30.75" customHeight="1" x14ac:dyDescent="0.25">
      <c r="A1" s="350"/>
      <c r="B1" s="351"/>
      <c r="C1" s="351"/>
      <c r="D1" s="429" t="s">
        <v>136</v>
      </c>
      <c r="E1" s="430"/>
      <c r="F1" s="430"/>
      <c r="G1" s="430"/>
      <c r="H1" s="430"/>
      <c r="I1" s="430"/>
      <c r="J1" s="430"/>
      <c r="K1" s="430"/>
      <c r="L1" s="430"/>
      <c r="M1" s="430"/>
      <c r="N1" s="430"/>
      <c r="O1" s="430"/>
      <c r="P1" s="430"/>
      <c r="Q1" s="430"/>
      <c r="R1" s="430"/>
      <c r="S1" s="430"/>
      <c r="T1" s="430"/>
      <c r="U1" s="430"/>
      <c r="V1" s="431"/>
    </row>
    <row r="2" spans="1:34" s="11" customFormat="1" ht="31.5" customHeight="1" x14ac:dyDescent="0.25">
      <c r="A2" s="315"/>
      <c r="B2" s="316"/>
      <c r="C2" s="316"/>
      <c r="D2" s="432" t="s">
        <v>134</v>
      </c>
      <c r="E2" s="433"/>
      <c r="F2" s="433"/>
      <c r="G2" s="433"/>
      <c r="H2" s="433"/>
      <c r="I2" s="433"/>
      <c r="J2" s="433"/>
      <c r="K2" s="433"/>
      <c r="L2" s="433"/>
      <c r="M2" s="433"/>
      <c r="N2" s="433"/>
      <c r="O2" s="433"/>
      <c r="P2" s="433"/>
      <c r="Q2" s="433"/>
      <c r="R2" s="433"/>
      <c r="S2" s="433"/>
      <c r="T2" s="433"/>
      <c r="U2" s="433"/>
      <c r="V2" s="434"/>
    </row>
    <row r="3" spans="1:34" s="11" customFormat="1" ht="38.25" customHeight="1" thickBot="1" x14ac:dyDescent="0.3">
      <c r="A3" s="354"/>
      <c r="B3" s="355"/>
      <c r="C3" s="355"/>
      <c r="D3" s="444" t="s">
        <v>124</v>
      </c>
      <c r="E3" s="292"/>
      <c r="F3" s="292"/>
      <c r="G3" s="292"/>
      <c r="H3" s="292"/>
      <c r="I3" s="292"/>
      <c r="J3" s="292"/>
      <c r="K3" s="292"/>
      <c r="L3" s="292"/>
      <c r="M3" s="292"/>
      <c r="N3" s="292"/>
      <c r="O3" s="292"/>
      <c r="P3" s="292"/>
      <c r="Q3" s="292"/>
      <c r="R3" s="292"/>
      <c r="S3" s="292"/>
      <c r="T3" s="292"/>
      <c r="U3" s="293"/>
      <c r="V3" s="80" t="s">
        <v>125</v>
      </c>
    </row>
    <row r="4" spans="1:34" s="11" customFormat="1" ht="39.75" customHeight="1" x14ac:dyDescent="0.25">
      <c r="A4" s="295" t="s">
        <v>0</v>
      </c>
      <c r="B4" s="296"/>
      <c r="C4" s="440"/>
      <c r="D4" s="363" t="s">
        <v>137</v>
      </c>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5"/>
    </row>
    <row r="5" spans="1:34" s="11" customFormat="1" ht="43.5" customHeight="1" thickBot="1" x14ac:dyDescent="0.3">
      <c r="A5" s="360" t="s">
        <v>2</v>
      </c>
      <c r="B5" s="361"/>
      <c r="C5" s="439"/>
      <c r="D5" s="288" t="s">
        <v>142</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90"/>
    </row>
    <row r="6" spans="1:34" s="12" customFormat="1" ht="42.75" customHeight="1" x14ac:dyDescent="0.25">
      <c r="A6" s="441" t="s">
        <v>57</v>
      </c>
      <c r="B6" s="426" t="s">
        <v>58</v>
      </c>
      <c r="C6" s="435" t="s">
        <v>59</v>
      </c>
      <c r="D6" s="437" t="s">
        <v>60</v>
      </c>
      <c r="E6" s="438"/>
      <c r="F6" s="426" t="s">
        <v>139</v>
      </c>
      <c r="G6" s="426"/>
      <c r="H6" s="426"/>
      <c r="I6" s="426"/>
      <c r="J6" s="426"/>
      <c r="K6" s="426"/>
      <c r="L6" s="426"/>
      <c r="M6" s="426"/>
      <c r="N6" s="426"/>
      <c r="O6" s="426"/>
      <c r="P6" s="426"/>
      <c r="Q6" s="426"/>
      <c r="R6" s="426"/>
      <c r="S6" s="426"/>
      <c r="T6" s="426" t="s">
        <v>64</v>
      </c>
      <c r="U6" s="426"/>
      <c r="V6" s="427" t="s">
        <v>141</v>
      </c>
    </row>
    <row r="7" spans="1:34" s="12" customFormat="1" ht="59.25" customHeight="1" thickBot="1" x14ac:dyDescent="0.3">
      <c r="A7" s="442"/>
      <c r="B7" s="443"/>
      <c r="C7" s="436"/>
      <c r="D7" s="58" t="s">
        <v>61</v>
      </c>
      <c r="E7" s="58" t="s">
        <v>62</v>
      </c>
      <c r="F7" s="58" t="s">
        <v>63</v>
      </c>
      <c r="G7" s="57" t="s">
        <v>15</v>
      </c>
      <c r="H7" s="57" t="s">
        <v>16</v>
      </c>
      <c r="I7" s="57" t="s">
        <v>17</v>
      </c>
      <c r="J7" s="57" t="s">
        <v>18</v>
      </c>
      <c r="K7" s="57" t="s">
        <v>19</v>
      </c>
      <c r="L7" s="57" t="s">
        <v>20</v>
      </c>
      <c r="M7" s="57" t="s">
        <v>21</v>
      </c>
      <c r="N7" s="57" t="s">
        <v>22</v>
      </c>
      <c r="O7" s="57" t="s">
        <v>23</v>
      </c>
      <c r="P7" s="57" t="s">
        <v>24</v>
      </c>
      <c r="Q7" s="57" t="s">
        <v>25</v>
      </c>
      <c r="R7" s="57" t="s">
        <v>26</v>
      </c>
      <c r="S7" s="86" t="s">
        <v>27</v>
      </c>
      <c r="T7" s="86" t="s">
        <v>65</v>
      </c>
      <c r="U7" s="86" t="s">
        <v>66</v>
      </c>
      <c r="V7" s="428"/>
    </row>
    <row r="8" spans="1:34" s="13" customFormat="1" ht="109.5" customHeight="1" x14ac:dyDescent="0.25">
      <c r="A8" s="416" t="s">
        <v>149</v>
      </c>
      <c r="B8" s="422" t="s">
        <v>159</v>
      </c>
      <c r="C8" s="448" t="s">
        <v>203</v>
      </c>
      <c r="D8" s="450" t="s">
        <v>140</v>
      </c>
      <c r="E8" s="450"/>
      <c r="F8" s="59" t="s">
        <v>28</v>
      </c>
      <c r="G8" s="109">
        <v>6.5299999999999997E-2</v>
      </c>
      <c r="H8" s="109">
        <v>6.4699999999999994E-2</v>
      </c>
      <c r="I8" s="109">
        <v>8.5000000000000006E-2</v>
      </c>
      <c r="J8" s="109">
        <v>8.5000000000000006E-2</v>
      </c>
      <c r="K8" s="109">
        <v>8.5000000000000006E-2</v>
      </c>
      <c r="L8" s="109">
        <v>8.5000000000000006E-2</v>
      </c>
      <c r="M8" s="109">
        <v>0.105</v>
      </c>
      <c r="N8" s="109">
        <v>8.5000000000000006E-2</v>
      </c>
      <c r="O8" s="109">
        <v>8.5000000000000006E-2</v>
      </c>
      <c r="P8" s="109">
        <v>8.5000000000000006E-2</v>
      </c>
      <c r="Q8" s="109">
        <v>8.5000000000000006E-2</v>
      </c>
      <c r="R8" s="109">
        <v>8.5000000000000006E-2</v>
      </c>
      <c r="S8" s="116">
        <f>SUM(G8:R8)</f>
        <v>0.99999999999999989</v>
      </c>
      <c r="T8" s="456">
        <v>0.12</v>
      </c>
      <c r="U8" s="447">
        <v>0.12</v>
      </c>
      <c r="V8" s="451" t="s">
        <v>190</v>
      </c>
    </row>
    <row r="9" spans="1:34" s="13" customFormat="1" ht="124.5" customHeight="1" x14ac:dyDescent="0.25">
      <c r="A9" s="417"/>
      <c r="B9" s="423"/>
      <c r="C9" s="449"/>
      <c r="D9" s="420"/>
      <c r="E9" s="420"/>
      <c r="F9" s="61" t="s">
        <v>29</v>
      </c>
      <c r="G9" s="106">
        <v>6.5299999999999997E-2</v>
      </c>
      <c r="H9" s="106">
        <v>6.4699999999999994E-2</v>
      </c>
      <c r="I9" s="106">
        <v>8.5000000000000006E-2</v>
      </c>
      <c r="J9" s="106"/>
      <c r="K9" s="106"/>
      <c r="L9" s="106"/>
      <c r="M9" s="107"/>
      <c r="N9" s="107"/>
      <c r="O9" s="107"/>
      <c r="P9" s="108"/>
      <c r="Q9" s="108"/>
      <c r="R9" s="108"/>
      <c r="S9" s="246">
        <f>SUM(G9:R9)</f>
        <v>0.21500000000000002</v>
      </c>
      <c r="T9" s="412"/>
      <c r="U9" s="413"/>
      <c r="V9" s="452"/>
    </row>
    <row r="10" spans="1:34" s="13" customFormat="1" ht="87.75" customHeight="1" x14ac:dyDescent="0.25">
      <c r="A10" s="417"/>
      <c r="B10" s="423" t="s">
        <v>160</v>
      </c>
      <c r="C10" s="453" t="s">
        <v>204</v>
      </c>
      <c r="D10" s="420" t="s">
        <v>140</v>
      </c>
      <c r="E10" s="420"/>
      <c r="F10" s="94" t="s">
        <v>28</v>
      </c>
      <c r="G10" s="110">
        <v>1.3599999999999999E-2</v>
      </c>
      <c r="H10" s="115">
        <v>0.05</v>
      </c>
      <c r="I10" s="110">
        <v>9.5299999999999996E-2</v>
      </c>
      <c r="J10" s="110">
        <v>0.13089999999999999</v>
      </c>
      <c r="K10" s="110">
        <v>0.13089999999999999</v>
      </c>
      <c r="L10" s="110">
        <v>0.13089999999999999</v>
      </c>
      <c r="M10" s="110">
        <v>0.13089999999999999</v>
      </c>
      <c r="N10" s="110">
        <v>6.3500000000000001E-2</v>
      </c>
      <c r="O10" s="110">
        <v>6.3500000000000001E-2</v>
      </c>
      <c r="P10" s="110">
        <v>6.3500000000000001E-2</v>
      </c>
      <c r="Q10" s="110">
        <v>6.3500000000000001E-2</v>
      </c>
      <c r="R10" s="110">
        <v>6.3500000000000001E-2</v>
      </c>
      <c r="S10" s="112">
        <f t="shared" ref="S10:S29" si="0">SUM(G10:R10)</f>
        <v>1</v>
      </c>
      <c r="T10" s="412">
        <f>+U10</f>
        <v>0.1</v>
      </c>
      <c r="U10" s="413">
        <v>0.1</v>
      </c>
      <c r="V10" s="465" t="s">
        <v>193</v>
      </c>
    </row>
    <row r="11" spans="1:34" s="13" customFormat="1" ht="87.75" customHeight="1" x14ac:dyDescent="0.25">
      <c r="A11" s="418"/>
      <c r="B11" s="424"/>
      <c r="C11" s="454"/>
      <c r="D11" s="420"/>
      <c r="E11" s="420"/>
      <c r="F11" s="61" t="s">
        <v>29</v>
      </c>
      <c r="G11" s="106">
        <v>1.3599999999999999E-2</v>
      </c>
      <c r="H11" s="106">
        <v>0.05</v>
      </c>
      <c r="I11" s="106">
        <v>9.5299999999999996E-2</v>
      </c>
      <c r="J11" s="107"/>
      <c r="K11" s="107"/>
      <c r="L11" s="107"/>
      <c r="M11" s="108"/>
      <c r="N11" s="108"/>
      <c r="O11" s="108"/>
      <c r="P11" s="108"/>
      <c r="Q11" s="108"/>
      <c r="R11" s="108"/>
      <c r="S11" s="246">
        <f t="shared" si="0"/>
        <v>0.15889999999999999</v>
      </c>
      <c r="T11" s="412"/>
      <c r="U11" s="413"/>
      <c r="V11" s="466"/>
    </row>
    <row r="12" spans="1:34" s="13" customFormat="1" ht="111" customHeight="1" x14ac:dyDescent="0.25">
      <c r="A12" s="421" t="s">
        <v>150</v>
      </c>
      <c r="B12" s="423" t="s">
        <v>161</v>
      </c>
      <c r="C12" s="453" t="s">
        <v>205</v>
      </c>
      <c r="D12" s="420" t="s">
        <v>140</v>
      </c>
      <c r="E12" s="420"/>
      <c r="F12" s="94" t="s">
        <v>28</v>
      </c>
      <c r="G12" s="110">
        <v>6.9000000000000006E-2</v>
      </c>
      <c r="H12" s="115">
        <v>0.12</v>
      </c>
      <c r="I12" s="110">
        <v>8.1000000000000003E-2</v>
      </c>
      <c r="J12" s="110">
        <v>8.1000000000000003E-2</v>
      </c>
      <c r="K12" s="110">
        <v>8.1000000000000003E-2</v>
      </c>
      <c r="L12" s="110">
        <v>8.1000000000000003E-2</v>
      </c>
      <c r="M12" s="110">
        <v>8.1000000000000003E-2</v>
      </c>
      <c r="N12" s="110">
        <v>8.1000000000000003E-2</v>
      </c>
      <c r="O12" s="110">
        <v>8.1000000000000003E-2</v>
      </c>
      <c r="P12" s="110">
        <v>8.1000000000000003E-2</v>
      </c>
      <c r="Q12" s="110">
        <v>8.1000000000000003E-2</v>
      </c>
      <c r="R12" s="110">
        <v>8.2000000000000003E-2</v>
      </c>
      <c r="S12" s="112">
        <f t="shared" si="0"/>
        <v>0.99999999999999978</v>
      </c>
      <c r="T12" s="412">
        <f>+U12+U16+U14</f>
        <v>0.4</v>
      </c>
      <c r="U12" s="413">
        <v>0.15</v>
      </c>
      <c r="V12" s="445" t="s">
        <v>194</v>
      </c>
    </row>
    <row r="13" spans="1:34" s="13" customFormat="1" ht="111" customHeight="1" x14ac:dyDescent="0.25">
      <c r="A13" s="421"/>
      <c r="B13" s="423"/>
      <c r="C13" s="454"/>
      <c r="D13" s="420"/>
      <c r="E13" s="420"/>
      <c r="F13" s="61" t="s">
        <v>29</v>
      </c>
      <c r="G13" s="106">
        <v>6.9000000000000006E-2</v>
      </c>
      <c r="H13" s="106">
        <v>0.12</v>
      </c>
      <c r="I13" s="106">
        <v>8.1000000000000003E-2</v>
      </c>
      <c r="J13" s="107"/>
      <c r="K13" s="107"/>
      <c r="L13" s="107"/>
      <c r="M13" s="108"/>
      <c r="N13" s="108"/>
      <c r="O13" s="108"/>
      <c r="P13" s="108"/>
      <c r="Q13" s="108"/>
      <c r="R13" s="108"/>
      <c r="S13" s="246">
        <f t="shared" si="0"/>
        <v>0.27</v>
      </c>
      <c r="T13" s="412"/>
      <c r="U13" s="413"/>
      <c r="V13" s="463"/>
    </row>
    <row r="14" spans="1:34" s="13" customFormat="1" ht="99.75" customHeight="1" x14ac:dyDescent="0.25">
      <c r="A14" s="421"/>
      <c r="B14" s="423"/>
      <c r="C14" s="455" t="s">
        <v>206</v>
      </c>
      <c r="D14" s="420" t="s">
        <v>140</v>
      </c>
      <c r="E14" s="420"/>
      <c r="F14" s="94" t="s">
        <v>28</v>
      </c>
      <c r="G14" s="110">
        <v>6.6000000000000003E-2</v>
      </c>
      <c r="H14" s="115">
        <v>0.17899999999999999</v>
      </c>
      <c r="I14" s="110">
        <v>7.2999999999999995E-2</v>
      </c>
      <c r="J14" s="110">
        <v>7.2999999999999995E-2</v>
      </c>
      <c r="K14" s="110">
        <v>7.2999999999999995E-2</v>
      </c>
      <c r="L14" s="110">
        <v>7.2999999999999995E-2</v>
      </c>
      <c r="M14" s="110">
        <v>7.2999999999999995E-2</v>
      </c>
      <c r="N14" s="110">
        <v>7.2999999999999995E-2</v>
      </c>
      <c r="O14" s="110">
        <v>7.2999999999999995E-2</v>
      </c>
      <c r="P14" s="110">
        <v>7.2999999999999995E-2</v>
      </c>
      <c r="Q14" s="110">
        <v>7.2999999999999995E-2</v>
      </c>
      <c r="R14" s="110">
        <v>9.8000000000000004E-2</v>
      </c>
      <c r="S14" s="112">
        <f t="shared" si="0"/>
        <v>0.99999999999999978</v>
      </c>
      <c r="T14" s="412"/>
      <c r="U14" s="413">
        <v>0.15</v>
      </c>
      <c r="V14" s="445" t="s">
        <v>195</v>
      </c>
    </row>
    <row r="15" spans="1:34" s="13" customFormat="1" ht="99.75" customHeight="1" x14ac:dyDescent="0.25">
      <c r="A15" s="421"/>
      <c r="B15" s="423"/>
      <c r="C15" s="455"/>
      <c r="D15" s="420"/>
      <c r="E15" s="420"/>
      <c r="F15" s="61" t="s">
        <v>29</v>
      </c>
      <c r="G15" s="106">
        <v>6.6000000000000003E-2</v>
      </c>
      <c r="H15" s="106">
        <v>0.17899999999999999</v>
      </c>
      <c r="I15" s="106">
        <v>7.2999999999999995E-2</v>
      </c>
      <c r="J15" s="107"/>
      <c r="K15" s="107"/>
      <c r="L15" s="107"/>
      <c r="M15" s="106"/>
      <c r="N15" s="106"/>
      <c r="O15" s="106"/>
      <c r="P15" s="106"/>
      <c r="Q15" s="106"/>
      <c r="R15" s="106"/>
      <c r="S15" s="246">
        <f t="shared" si="0"/>
        <v>0.318</v>
      </c>
      <c r="T15" s="412"/>
      <c r="U15" s="413"/>
      <c r="V15" s="463"/>
    </row>
    <row r="16" spans="1:34" s="13" customFormat="1" ht="66" customHeight="1" x14ac:dyDescent="0.25">
      <c r="A16" s="421"/>
      <c r="B16" s="423"/>
      <c r="C16" s="455" t="s">
        <v>207</v>
      </c>
      <c r="D16" s="420" t="s">
        <v>140</v>
      </c>
      <c r="E16" s="420"/>
      <c r="F16" s="94" t="s">
        <v>28</v>
      </c>
      <c r="G16" s="110">
        <v>0.05</v>
      </c>
      <c r="H16" s="110">
        <v>0.05</v>
      </c>
      <c r="I16" s="110">
        <v>0.09</v>
      </c>
      <c r="J16" s="110">
        <v>0.09</v>
      </c>
      <c r="K16" s="110">
        <v>0.09</v>
      </c>
      <c r="L16" s="110">
        <v>0.09</v>
      </c>
      <c r="M16" s="110">
        <v>0.09</v>
      </c>
      <c r="N16" s="110">
        <v>0.09</v>
      </c>
      <c r="O16" s="110">
        <v>0.09</v>
      </c>
      <c r="P16" s="110">
        <v>0.09</v>
      </c>
      <c r="Q16" s="110">
        <v>0.09</v>
      </c>
      <c r="R16" s="110">
        <v>0.09</v>
      </c>
      <c r="S16" s="112">
        <f t="shared" si="0"/>
        <v>0.99999999999999978</v>
      </c>
      <c r="T16" s="412"/>
      <c r="U16" s="414">
        <v>0.1</v>
      </c>
      <c r="V16" s="445" t="s">
        <v>196</v>
      </c>
    </row>
    <row r="17" spans="1:33" s="13" customFormat="1" ht="58.5" customHeight="1" x14ac:dyDescent="0.25">
      <c r="A17" s="421"/>
      <c r="B17" s="423"/>
      <c r="C17" s="455"/>
      <c r="D17" s="420"/>
      <c r="E17" s="420"/>
      <c r="F17" s="61" t="s">
        <v>29</v>
      </c>
      <c r="G17" s="107">
        <v>0.05</v>
      </c>
      <c r="H17" s="107">
        <v>0.05</v>
      </c>
      <c r="I17" s="107">
        <v>0.09</v>
      </c>
      <c r="J17" s="107"/>
      <c r="K17" s="107"/>
      <c r="L17" s="107"/>
      <c r="M17" s="107"/>
      <c r="N17" s="107"/>
      <c r="O17" s="107"/>
      <c r="P17" s="107"/>
      <c r="Q17" s="108"/>
      <c r="R17" s="108"/>
      <c r="S17" s="113">
        <f t="shared" si="0"/>
        <v>0.19</v>
      </c>
      <c r="T17" s="412"/>
      <c r="U17" s="414"/>
      <c r="V17" s="463"/>
    </row>
    <row r="18" spans="1:33" s="13" customFormat="1" ht="87" customHeight="1" x14ac:dyDescent="0.25">
      <c r="A18" s="419" t="s">
        <v>151</v>
      </c>
      <c r="B18" s="425" t="s">
        <v>162</v>
      </c>
      <c r="C18" s="449" t="s">
        <v>208</v>
      </c>
      <c r="D18" s="420" t="s">
        <v>140</v>
      </c>
      <c r="E18" s="420"/>
      <c r="F18" s="94" t="s">
        <v>28</v>
      </c>
      <c r="G18" s="110">
        <v>0.05</v>
      </c>
      <c r="H18" s="110">
        <v>0.05</v>
      </c>
      <c r="I18" s="110">
        <v>0.05</v>
      </c>
      <c r="J18" s="110">
        <v>0.1</v>
      </c>
      <c r="K18" s="110">
        <v>0.1</v>
      </c>
      <c r="L18" s="110">
        <v>0.1</v>
      </c>
      <c r="M18" s="110">
        <v>0.1</v>
      </c>
      <c r="N18" s="110">
        <v>0.1</v>
      </c>
      <c r="O18" s="110">
        <v>0.1</v>
      </c>
      <c r="P18" s="110">
        <v>0.1</v>
      </c>
      <c r="Q18" s="110">
        <v>0.1</v>
      </c>
      <c r="R18" s="110">
        <v>0.05</v>
      </c>
      <c r="S18" s="112">
        <f t="shared" si="0"/>
        <v>0.99999999999999989</v>
      </c>
      <c r="T18" s="412">
        <f>+U18+U20</f>
        <v>0.15000000000000002</v>
      </c>
      <c r="U18" s="414">
        <v>0.1</v>
      </c>
      <c r="V18" s="467" t="s">
        <v>199</v>
      </c>
    </row>
    <row r="19" spans="1:33" s="13" customFormat="1" ht="112.5" customHeight="1" x14ac:dyDescent="0.25">
      <c r="A19" s="419"/>
      <c r="B19" s="423"/>
      <c r="C19" s="455"/>
      <c r="D19" s="420"/>
      <c r="E19" s="420"/>
      <c r="F19" s="61" t="s">
        <v>29</v>
      </c>
      <c r="G19" s="107">
        <v>0.05</v>
      </c>
      <c r="H19" s="107">
        <v>0.05</v>
      </c>
      <c r="I19" s="107">
        <v>0.05</v>
      </c>
      <c r="J19" s="107"/>
      <c r="K19" s="107"/>
      <c r="L19" s="107"/>
      <c r="M19" s="107"/>
      <c r="N19" s="107"/>
      <c r="O19" s="107"/>
      <c r="P19" s="108"/>
      <c r="Q19" s="108"/>
      <c r="R19" s="108"/>
      <c r="S19" s="113">
        <f t="shared" si="0"/>
        <v>0.15000000000000002</v>
      </c>
      <c r="T19" s="412"/>
      <c r="U19" s="414"/>
      <c r="V19" s="468"/>
    </row>
    <row r="20" spans="1:33" s="13" customFormat="1" ht="47.25" customHeight="1" x14ac:dyDescent="0.25">
      <c r="A20" s="419"/>
      <c r="B20" s="423"/>
      <c r="C20" s="455" t="s">
        <v>209</v>
      </c>
      <c r="D20" s="420" t="s">
        <v>140</v>
      </c>
      <c r="E20" s="420"/>
      <c r="F20" s="94" t="s">
        <v>28</v>
      </c>
      <c r="G20" s="110">
        <v>0.05</v>
      </c>
      <c r="H20" s="110">
        <v>0.05</v>
      </c>
      <c r="I20" s="110">
        <v>0.09</v>
      </c>
      <c r="J20" s="110">
        <v>0.09</v>
      </c>
      <c r="K20" s="110">
        <v>0.09</v>
      </c>
      <c r="L20" s="110">
        <v>0.09</v>
      </c>
      <c r="M20" s="110">
        <v>0.09</v>
      </c>
      <c r="N20" s="110">
        <v>0.09</v>
      </c>
      <c r="O20" s="110">
        <v>0.09</v>
      </c>
      <c r="P20" s="110">
        <v>0.09</v>
      </c>
      <c r="Q20" s="110">
        <v>0.09</v>
      </c>
      <c r="R20" s="110">
        <v>0.09</v>
      </c>
      <c r="S20" s="112">
        <f t="shared" si="0"/>
        <v>0.99999999999999978</v>
      </c>
      <c r="T20" s="412"/>
      <c r="U20" s="414">
        <v>0.05</v>
      </c>
      <c r="V20" s="467" t="s">
        <v>183</v>
      </c>
    </row>
    <row r="21" spans="1:33" s="13" customFormat="1" ht="54.75" customHeight="1" x14ac:dyDescent="0.25">
      <c r="A21" s="419"/>
      <c r="B21" s="423"/>
      <c r="C21" s="455"/>
      <c r="D21" s="420"/>
      <c r="E21" s="420"/>
      <c r="F21" s="61" t="s">
        <v>29</v>
      </c>
      <c r="G21" s="107">
        <v>0.05</v>
      </c>
      <c r="H21" s="107">
        <v>0.05</v>
      </c>
      <c r="I21" s="107">
        <v>0.09</v>
      </c>
      <c r="J21" s="107"/>
      <c r="K21" s="107"/>
      <c r="L21" s="107"/>
      <c r="M21" s="107"/>
      <c r="N21" s="107"/>
      <c r="O21" s="107"/>
      <c r="P21" s="107"/>
      <c r="Q21" s="108"/>
      <c r="R21" s="108"/>
      <c r="S21" s="113">
        <f t="shared" si="0"/>
        <v>0.19</v>
      </c>
      <c r="T21" s="412"/>
      <c r="U21" s="414"/>
      <c r="V21" s="468"/>
    </row>
    <row r="22" spans="1:33" s="13" customFormat="1" ht="77.25" customHeight="1" x14ac:dyDescent="0.25">
      <c r="A22" s="419"/>
      <c r="B22" s="415" t="s">
        <v>157</v>
      </c>
      <c r="C22" s="457" t="s">
        <v>210</v>
      </c>
      <c r="D22" s="420" t="s">
        <v>140</v>
      </c>
      <c r="E22" s="420"/>
      <c r="F22" s="94" t="s">
        <v>28</v>
      </c>
      <c r="G22" s="111">
        <v>0.1</v>
      </c>
      <c r="H22" s="111">
        <v>0.11</v>
      </c>
      <c r="I22" s="111">
        <v>0.1</v>
      </c>
      <c r="J22" s="111">
        <v>7.0000000000000007E-2</v>
      </c>
      <c r="K22" s="111">
        <v>7.0000000000000007E-2</v>
      </c>
      <c r="L22" s="111">
        <v>7.0000000000000007E-2</v>
      </c>
      <c r="M22" s="111">
        <v>0.1</v>
      </c>
      <c r="N22" s="111">
        <v>7.0000000000000007E-2</v>
      </c>
      <c r="O22" s="111">
        <v>7.0000000000000007E-2</v>
      </c>
      <c r="P22" s="111">
        <v>0.1</v>
      </c>
      <c r="Q22" s="111">
        <v>7.0000000000000007E-2</v>
      </c>
      <c r="R22" s="111">
        <v>7.0000000000000007E-2</v>
      </c>
      <c r="S22" s="112">
        <f t="shared" si="0"/>
        <v>1</v>
      </c>
      <c r="T22" s="412">
        <v>0.16</v>
      </c>
      <c r="U22" s="413">
        <v>7.0000000000000007E-2</v>
      </c>
      <c r="V22" s="445" t="s">
        <v>179</v>
      </c>
    </row>
    <row r="23" spans="1:33" s="13" customFormat="1" ht="77.25" customHeight="1" x14ac:dyDescent="0.25">
      <c r="A23" s="419"/>
      <c r="B23" s="415"/>
      <c r="C23" s="457"/>
      <c r="D23" s="420"/>
      <c r="E23" s="420"/>
      <c r="F23" s="61" t="s">
        <v>29</v>
      </c>
      <c r="G23" s="107">
        <v>0.1</v>
      </c>
      <c r="H23" s="107">
        <v>0.11</v>
      </c>
      <c r="I23" s="107">
        <v>0.1</v>
      </c>
      <c r="J23" s="107"/>
      <c r="K23" s="107"/>
      <c r="L23" s="107"/>
      <c r="M23" s="107"/>
      <c r="N23" s="107"/>
      <c r="O23" s="107"/>
      <c r="P23" s="108"/>
      <c r="Q23" s="108"/>
      <c r="R23" s="108"/>
      <c r="S23" s="113">
        <f t="shared" si="0"/>
        <v>0.31000000000000005</v>
      </c>
      <c r="T23" s="412"/>
      <c r="U23" s="413"/>
      <c r="V23" s="463"/>
    </row>
    <row r="24" spans="1:33" s="13" customFormat="1" ht="47.25" customHeight="1" x14ac:dyDescent="0.25">
      <c r="A24" s="419"/>
      <c r="B24" s="415"/>
      <c r="C24" s="469" t="s">
        <v>211</v>
      </c>
      <c r="D24" s="420" t="s">
        <v>140</v>
      </c>
      <c r="E24" s="420"/>
      <c r="F24" s="94" t="s">
        <v>28</v>
      </c>
      <c r="G24" s="111">
        <v>0</v>
      </c>
      <c r="H24" s="111">
        <v>0.3</v>
      </c>
      <c r="I24" s="111">
        <v>0</v>
      </c>
      <c r="J24" s="111">
        <v>0.2</v>
      </c>
      <c r="K24" s="111">
        <v>0</v>
      </c>
      <c r="L24" s="111">
        <v>0</v>
      </c>
      <c r="M24" s="111">
        <v>0.3</v>
      </c>
      <c r="N24" s="111">
        <v>0</v>
      </c>
      <c r="O24" s="111">
        <v>0</v>
      </c>
      <c r="P24" s="111">
        <v>0.2</v>
      </c>
      <c r="Q24" s="111">
        <v>0</v>
      </c>
      <c r="R24" s="111">
        <v>0</v>
      </c>
      <c r="S24" s="112">
        <f t="shared" si="0"/>
        <v>1</v>
      </c>
      <c r="T24" s="412"/>
      <c r="U24" s="413">
        <v>2.5000000000000001E-2</v>
      </c>
      <c r="V24" s="445" t="s">
        <v>180</v>
      </c>
    </row>
    <row r="25" spans="1:33" s="13" customFormat="1" ht="57.75" customHeight="1" x14ac:dyDescent="0.25">
      <c r="A25" s="419"/>
      <c r="B25" s="415"/>
      <c r="C25" s="469"/>
      <c r="D25" s="420"/>
      <c r="E25" s="420"/>
      <c r="F25" s="61" t="s">
        <v>29</v>
      </c>
      <c r="G25" s="107">
        <v>0</v>
      </c>
      <c r="H25" s="107">
        <v>0.3</v>
      </c>
      <c r="I25" s="107">
        <v>0</v>
      </c>
      <c r="J25" s="107"/>
      <c r="K25" s="107"/>
      <c r="L25" s="107"/>
      <c r="M25" s="108"/>
      <c r="N25" s="108"/>
      <c r="O25" s="108"/>
      <c r="P25" s="108"/>
      <c r="Q25" s="108"/>
      <c r="R25" s="108"/>
      <c r="S25" s="113">
        <f t="shared" si="0"/>
        <v>0.3</v>
      </c>
      <c r="T25" s="412"/>
      <c r="U25" s="413"/>
      <c r="V25" s="464"/>
    </row>
    <row r="26" spans="1:33" s="13" customFormat="1" ht="68.25" customHeight="1" x14ac:dyDescent="0.25">
      <c r="A26" s="419"/>
      <c r="B26" s="415"/>
      <c r="C26" s="340" t="s">
        <v>212</v>
      </c>
      <c r="D26" s="420" t="s">
        <v>140</v>
      </c>
      <c r="E26" s="420"/>
      <c r="F26" s="94" t="s">
        <v>28</v>
      </c>
      <c r="G26" s="111">
        <v>0.25</v>
      </c>
      <c r="H26" s="111">
        <v>0</v>
      </c>
      <c r="I26" s="111">
        <v>0</v>
      </c>
      <c r="J26" s="111">
        <v>0.25</v>
      </c>
      <c r="K26" s="111">
        <v>0</v>
      </c>
      <c r="L26" s="111">
        <v>0</v>
      </c>
      <c r="M26" s="111">
        <v>0.25</v>
      </c>
      <c r="N26" s="111">
        <v>0</v>
      </c>
      <c r="O26" s="111">
        <v>0</v>
      </c>
      <c r="P26" s="111">
        <v>0.25</v>
      </c>
      <c r="Q26" s="111">
        <v>0</v>
      </c>
      <c r="R26" s="111">
        <v>0</v>
      </c>
      <c r="S26" s="112">
        <f t="shared" si="0"/>
        <v>1</v>
      </c>
      <c r="T26" s="412"/>
      <c r="U26" s="413">
        <v>6.5000000000000002E-2</v>
      </c>
      <c r="V26" s="445" t="s">
        <v>181</v>
      </c>
    </row>
    <row r="27" spans="1:33" s="13" customFormat="1" ht="68.25" customHeight="1" thickBot="1" x14ac:dyDescent="0.3">
      <c r="A27" s="419"/>
      <c r="B27" s="415"/>
      <c r="C27" s="340"/>
      <c r="D27" s="420"/>
      <c r="E27" s="420"/>
      <c r="F27" s="61" t="s">
        <v>29</v>
      </c>
      <c r="G27" s="107">
        <v>0.25</v>
      </c>
      <c r="H27" s="107">
        <v>0</v>
      </c>
      <c r="I27" s="107">
        <v>0</v>
      </c>
      <c r="J27" s="107"/>
      <c r="K27" s="107"/>
      <c r="L27" s="107"/>
      <c r="M27" s="108"/>
      <c r="N27" s="108"/>
      <c r="O27" s="108"/>
      <c r="P27" s="108"/>
      <c r="Q27" s="108"/>
      <c r="R27" s="108"/>
      <c r="S27" s="113">
        <f t="shared" si="0"/>
        <v>0.25</v>
      </c>
      <c r="T27" s="412"/>
      <c r="U27" s="413"/>
      <c r="V27" s="446"/>
    </row>
    <row r="28" spans="1:33" s="13" customFormat="1" ht="84" customHeight="1" x14ac:dyDescent="0.25">
      <c r="A28" s="419"/>
      <c r="B28" s="461" t="s">
        <v>158</v>
      </c>
      <c r="C28" s="457" t="s">
        <v>213</v>
      </c>
      <c r="D28" s="420" t="s">
        <v>140</v>
      </c>
      <c r="E28" s="420"/>
      <c r="F28" s="94" t="s">
        <v>28</v>
      </c>
      <c r="G28" s="262">
        <v>0.04</v>
      </c>
      <c r="H28" s="262">
        <v>0.08</v>
      </c>
      <c r="I28" s="262">
        <v>0.05</v>
      </c>
      <c r="J28" s="262">
        <v>0.09</v>
      </c>
      <c r="K28" s="262">
        <v>0.13</v>
      </c>
      <c r="L28" s="262">
        <v>7.0000000000000007E-2</v>
      </c>
      <c r="M28" s="262">
        <v>0.09</v>
      </c>
      <c r="N28" s="262">
        <v>0.13</v>
      </c>
      <c r="O28" s="262">
        <v>0.08</v>
      </c>
      <c r="P28" s="262">
        <v>0.12</v>
      </c>
      <c r="Q28" s="262">
        <v>7.0000000000000007E-2</v>
      </c>
      <c r="R28" s="262">
        <v>0.05</v>
      </c>
      <c r="S28" s="112">
        <f t="shared" si="0"/>
        <v>1</v>
      </c>
      <c r="T28" s="412">
        <v>7.0000000000000007E-2</v>
      </c>
      <c r="U28" s="458">
        <f>+T28</f>
        <v>7.0000000000000007E-2</v>
      </c>
      <c r="V28" s="462" t="s">
        <v>202</v>
      </c>
    </row>
    <row r="29" spans="1:33" s="13" customFormat="1" ht="57.75" customHeight="1" x14ac:dyDescent="0.25">
      <c r="A29" s="419"/>
      <c r="B29" s="461"/>
      <c r="C29" s="457"/>
      <c r="D29" s="420"/>
      <c r="E29" s="420"/>
      <c r="F29" s="263" t="s">
        <v>29</v>
      </c>
      <c r="G29" s="106">
        <v>0.04</v>
      </c>
      <c r="H29" s="106">
        <v>0.08</v>
      </c>
      <c r="I29" s="106">
        <v>0.05</v>
      </c>
      <c r="J29" s="107"/>
      <c r="K29" s="107"/>
      <c r="L29" s="107"/>
      <c r="M29" s="107"/>
      <c r="N29" s="107"/>
      <c r="O29" s="107"/>
      <c r="P29" s="106"/>
      <c r="Q29" s="106"/>
      <c r="R29" s="106"/>
      <c r="S29" s="113">
        <f t="shared" si="0"/>
        <v>0.16999999999999998</v>
      </c>
      <c r="T29" s="412"/>
      <c r="U29" s="458"/>
      <c r="V29" s="452"/>
    </row>
    <row r="30" spans="1:33" s="15" customFormat="1" ht="18.75" customHeight="1" thickBot="1" x14ac:dyDescent="0.3">
      <c r="A30" s="459" t="s">
        <v>30</v>
      </c>
      <c r="B30" s="460"/>
      <c r="C30" s="460"/>
      <c r="D30" s="460"/>
      <c r="E30" s="460"/>
      <c r="F30" s="460"/>
      <c r="G30" s="460"/>
      <c r="H30" s="460"/>
      <c r="I30" s="460"/>
      <c r="J30" s="460"/>
      <c r="K30" s="460"/>
      <c r="L30" s="460"/>
      <c r="M30" s="460"/>
      <c r="N30" s="460"/>
      <c r="O30" s="460"/>
      <c r="P30" s="460"/>
      <c r="Q30" s="460"/>
      <c r="R30" s="460"/>
      <c r="S30" s="460"/>
      <c r="T30" s="92">
        <f>SUM(T8:T29)</f>
        <v>1</v>
      </c>
      <c r="U30" s="114">
        <f>SUM(U8:U29)</f>
        <v>1.0000000000000002</v>
      </c>
      <c r="V30" s="63"/>
      <c r="W30" s="14"/>
      <c r="X30" s="14"/>
      <c r="Y30" s="14"/>
      <c r="Z30" s="14"/>
      <c r="AA30" s="14"/>
      <c r="AB30" s="14"/>
      <c r="AC30" s="14"/>
      <c r="AD30" s="14"/>
      <c r="AE30" s="14"/>
      <c r="AF30" s="14"/>
      <c r="AG30" s="14"/>
    </row>
    <row r="31" spans="1:33" x14ac:dyDescent="0.25">
      <c r="A31" s="13"/>
      <c r="B31" s="13"/>
      <c r="C31" s="19"/>
      <c r="D31" s="13"/>
      <c r="E31" s="13"/>
      <c r="F31" s="13"/>
      <c r="G31" s="13"/>
      <c r="H31" s="13"/>
      <c r="I31" s="13"/>
      <c r="J31" s="13"/>
      <c r="K31" s="13"/>
      <c r="L31" s="13"/>
      <c r="M31" s="13"/>
      <c r="N31" s="16"/>
      <c r="O31" s="16"/>
      <c r="P31" s="16"/>
      <c r="Q31" s="16"/>
      <c r="R31" s="16"/>
      <c r="S31" s="16"/>
      <c r="T31" s="16"/>
      <c r="U31" s="16"/>
    </row>
    <row r="32" spans="1:33" x14ac:dyDescent="0.25">
      <c r="A32" s="13"/>
      <c r="B32" s="13"/>
      <c r="C32" s="19"/>
      <c r="D32" s="13"/>
      <c r="E32" s="13"/>
      <c r="F32" s="13"/>
      <c r="G32" s="13"/>
      <c r="H32" s="13"/>
      <c r="I32" s="13"/>
      <c r="J32" s="13"/>
      <c r="K32" s="13"/>
      <c r="L32" s="13"/>
      <c r="M32" s="13"/>
      <c r="N32" s="16"/>
      <c r="O32" s="16"/>
      <c r="P32" s="16"/>
      <c r="Q32" s="16"/>
      <c r="R32" s="16"/>
      <c r="S32" s="16"/>
      <c r="T32" s="16"/>
      <c r="U32" s="16"/>
    </row>
    <row r="33" spans="1:21" ht="15" x14ac:dyDescent="0.25">
      <c r="A33" s="74" t="s">
        <v>126</v>
      </c>
      <c r="B33" s="4"/>
      <c r="C33" s="4"/>
      <c r="D33" s="4"/>
      <c r="E33" s="4"/>
      <c r="F33" s="4"/>
      <c r="G33" s="4"/>
      <c r="H33" s="22"/>
      <c r="I33" s="13"/>
      <c r="J33" s="13"/>
      <c r="K33" s="13"/>
      <c r="L33" s="13"/>
      <c r="M33" s="13"/>
      <c r="N33" s="16"/>
      <c r="O33" s="16"/>
      <c r="P33" s="16"/>
      <c r="Q33" s="16"/>
      <c r="R33" s="16"/>
      <c r="S33" s="16"/>
      <c r="T33" s="16"/>
      <c r="U33" s="16"/>
    </row>
    <row r="34" spans="1:21" ht="15" customHeight="1" x14ac:dyDescent="0.25">
      <c r="A34" s="76" t="s">
        <v>127</v>
      </c>
      <c r="B34" s="345" t="s">
        <v>128</v>
      </c>
      <c r="C34" s="345"/>
      <c r="D34" s="345"/>
      <c r="E34" s="345"/>
      <c r="F34" s="345"/>
      <c r="G34" s="345"/>
      <c r="H34" s="345"/>
      <c r="I34" s="347" t="s">
        <v>129</v>
      </c>
      <c r="J34" s="347"/>
      <c r="K34" s="347"/>
      <c r="L34" s="347"/>
      <c r="M34" s="347"/>
      <c r="N34" s="347"/>
      <c r="O34" s="347"/>
      <c r="P34" s="16"/>
      <c r="Q34" s="16"/>
      <c r="R34" s="16"/>
      <c r="S34" s="16"/>
      <c r="T34" s="16"/>
      <c r="U34" s="16"/>
    </row>
    <row r="35" spans="1:21" ht="33.75" customHeight="1" x14ac:dyDescent="0.25">
      <c r="A35" s="75">
        <v>11</v>
      </c>
      <c r="B35" s="348" t="s">
        <v>130</v>
      </c>
      <c r="C35" s="348"/>
      <c r="D35" s="348"/>
      <c r="E35" s="348"/>
      <c r="F35" s="348"/>
      <c r="G35" s="348"/>
      <c r="H35" s="348"/>
      <c r="I35" s="348" t="s">
        <v>132</v>
      </c>
      <c r="J35" s="348"/>
      <c r="K35" s="348"/>
      <c r="L35" s="348"/>
      <c r="M35" s="348"/>
      <c r="N35" s="348"/>
      <c r="O35" s="348"/>
      <c r="P35" s="16"/>
      <c r="Q35" s="16"/>
      <c r="R35" s="16"/>
      <c r="S35" s="16"/>
      <c r="T35" s="16"/>
      <c r="U35" s="16"/>
    </row>
    <row r="36" spans="1:21" x14ac:dyDescent="0.25">
      <c r="A36" s="13"/>
      <c r="B36" s="13"/>
      <c r="C36" s="19"/>
      <c r="D36" s="13"/>
      <c r="E36" s="13"/>
      <c r="F36" s="13"/>
      <c r="G36" s="13"/>
      <c r="H36" s="13"/>
      <c r="I36" s="13"/>
      <c r="J36" s="13"/>
      <c r="K36" s="13"/>
      <c r="L36" s="13"/>
      <c r="M36" s="13"/>
      <c r="N36" s="16"/>
      <c r="O36" s="16"/>
      <c r="P36" s="16"/>
      <c r="Q36" s="16"/>
      <c r="R36" s="16"/>
      <c r="S36" s="16"/>
      <c r="T36" s="16"/>
      <c r="U36" s="16"/>
    </row>
    <row r="37" spans="1:21" x14ac:dyDescent="0.25">
      <c r="A37" s="13"/>
      <c r="B37" s="13"/>
      <c r="C37" s="19"/>
      <c r="D37" s="13"/>
      <c r="E37" s="13"/>
      <c r="F37" s="13"/>
      <c r="G37" s="13"/>
      <c r="H37" s="13"/>
      <c r="I37" s="13"/>
      <c r="J37" s="13"/>
      <c r="K37" s="13"/>
      <c r="L37" s="13"/>
      <c r="M37" s="13"/>
      <c r="N37" s="16"/>
      <c r="O37" s="16"/>
      <c r="P37" s="16"/>
      <c r="Q37" s="16"/>
      <c r="R37" s="16"/>
      <c r="S37" s="16"/>
      <c r="T37" s="16"/>
      <c r="U37" s="16"/>
    </row>
    <row r="38" spans="1:21" x14ac:dyDescent="0.25">
      <c r="A38" s="13"/>
      <c r="B38" s="13"/>
      <c r="C38" s="19"/>
      <c r="D38" s="13"/>
      <c r="E38" s="13"/>
      <c r="F38" s="13"/>
      <c r="G38" s="13"/>
      <c r="H38" s="13"/>
      <c r="I38" s="13"/>
      <c r="J38" s="13"/>
      <c r="K38" s="13"/>
      <c r="L38" s="13"/>
      <c r="M38" s="13"/>
      <c r="N38" s="16"/>
      <c r="O38" s="16"/>
      <c r="P38" s="16"/>
      <c r="Q38" s="16"/>
      <c r="R38" s="16"/>
      <c r="S38" s="16"/>
      <c r="T38" s="16"/>
      <c r="U38" s="16"/>
    </row>
    <row r="39" spans="1:21" x14ac:dyDescent="0.25">
      <c r="A39" s="13"/>
      <c r="B39" s="13"/>
      <c r="C39" s="19"/>
      <c r="D39" s="13"/>
      <c r="E39" s="13"/>
      <c r="F39" s="13"/>
      <c r="G39" s="13"/>
      <c r="H39" s="13"/>
      <c r="I39" s="13"/>
      <c r="J39" s="13"/>
      <c r="K39" s="13"/>
      <c r="L39" s="13"/>
      <c r="M39" s="13"/>
      <c r="N39" s="16"/>
      <c r="O39" s="16"/>
      <c r="P39" s="16"/>
      <c r="Q39" s="16"/>
      <c r="R39" s="16"/>
      <c r="S39" s="16"/>
      <c r="T39" s="16"/>
      <c r="U39" s="16"/>
    </row>
    <row r="40" spans="1:21" x14ac:dyDescent="0.25">
      <c r="A40" s="13"/>
      <c r="B40" s="13"/>
      <c r="C40" s="19"/>
      <c r="D40" s="13"/>
      <c r="E40" s="13"/>
      <c r="F40" s="13"/>
      <c r="G40" s="13"/>
      <c r="H40" s="13"/>
      <c r="I40" s="13"/>
      <c r="J40" s="13"/>
      <c r="K40" s="13"/>
      <c r="L40" s="13"/>
      <c r="M40" s="13"/>
      <c r="N40" s="16"/>
      <c r="O40" s="16"/>
      <c r="P40" s="16"/>
      <c r="Q40" s="16"/>
      <c r="R40" s="16"/>
      <c r="S40" s="16"/>
      <c r="T40" s="16"/>
      <c r="U40" s="16"/>
    </row>
    <row r="41" spans="1:21" x14ac:dyDescent="0.25">
      <c r="A41" s="13"/>
      <c r="B41" s="13"/>
      <c r="C41" s="19"/>
      <c r="D41" s="13"/>
      <c r="E41" s="13"/>
      <c r="F41" s="13"/>
      <c r="G41" s="13"/>
      <c r="H41" s="13"/>
      <c r="I41" s="13"/>
      <c r="J41" s="13"/>
      <c r="K41" s="13"/>
      <c r="L41" s="13"/>
      <c r="M41" s="13"/>
      <c r="N41" s="16"/>
      <c r="O41" s="16"/>
      <c r="P41" s="16"/>
      <c r="Q41" s="16"/>
      <c r="R41" s="16"/>
      <c r="S41" s="16"/>
      <c r="T41" s="16"/>
      <c r="U41" s="16"/>
    </row>
    <row r="42" spans="1:21" x14ac:dyDescent="0.25">
      <c r="A42" s="13"/>
      <c r="B42" s="13"/>
      <c r="C42" s="19"/>
      <c r="D42" s="13"/>
      <c r="E42" s="13"/>
      <c r="F42" s="13"/>
      <c r="G42" s="13"/>
      <c r="H42" s="13"/>
      <c r="I42" s="13"/>
      <c r="J42" s="13"/>
      <c r="K42" s="13"/>
      <c r="L42" s="13"/>
      <c r="M42" s="13"/>
      <c r="N42" s="16"/>
      <c r="O42" s="16"/>
      <c r="P42" s="16"/>
      <c r="Q42" s="16"/>
      <c r="R42" s="16"/>
      <c r="S42" s="16"/>
      <c r="T42" s="16"/>
      <c r="U42" s="16"/>
    </row>
    <row r="43" spans="1:21" x14ac:dyDescent="0.25">
      <c r="A43" s="13"/>
      <c r="B43" s="13"/>
      <c r="C43" s="19"/>
      <c r="D43" s="13"/>
      <c r="E43" s="13"/>
      <c r="F43" s="13"/>
      <c r="G43" s="13"/>
      <c r="H43" s="13"/>
      <c r="I43" s="13"/>
      <c r="J43" s="13"/>
      <c r="K43" s="13"/>
      <c r="L43" s="13"/>
      <c r="M43" s="13"/>
      <c r="N43" s="16"/>
      <c r="O43" s="16"/>
      <c r="P43" s="16"/>
      <c r="Q43" s="16"/>
      <c r="R43" s="16"/>
      <c r="S43" s="16"/>
      <c r="T43" s="16"/>
      <c r="U43" s="16"/>
    </row>
    <row r="44" spans="1:21" x14ac:dyDescent="0.25">
      <c r="A44" s="13"/>
      <c r="B44" s="13"/>
      <c r="C44" s="19"/>
      <c r="D44" s="13"/>
      <c r="E44" s="13"/>
      <c r="F44" s="13"/>
      <c r="G44" s="13"/>
      <c r="H44" s="13"/>
      <c r="I44" s="13"/>
      <c r="J44" s="13"/>
      <c r="K44" s="13"/>
      <c r="L44" s="13"/>
      <c r="M44" s="13"/>
      <c r="N44" s="16"/>
      <c r="O44" s="16"/>
      <c r="P44" s="16"/>
      <c r="Q44" s="16"/>
      <c r="R44" s="16"/>
      <c r="S44" s="16"/>
      <c r="T44" s="16"/>
      <c r="U44" s="16"/>
    </row>
    <row r="45" spans="1:21" x14ac:dyDescent="0.25">
      <c r="A45" s="13"/>
      <c r="B45" s="13"/>
      <c r="C45" s="19"/>
      <c r="D45" s="13"/>
      <c r="E45" s="13"/>
      <c r="F45" s="13"/>
      <c r="G45" s="13"/>
      <c r="H45" s="13"/>
      <c r="I45" s="13"/>
      <c r="J45" s="13"/>
      <c r="K45" s="13"/>
      <c r="L45" s="13"/>
      <c r="M45" s="13"/>
      <c r="N45" s="16"/>
      <c r="O45" s="16"/>
      <c r="P45" s="16"/>
      <c r="Q45" s="16"/>
      <c r="R45" s="16"/>
      <c r="S45" s="16"/>
      <c r="T45" s="16"/>
      <c r="U45" s="16"/>
    </row>
    <row r="46" spans="1:21" x14ac:dyDescent="0.25">
      <c r="A46" s="13"/>
      <c r="B46" s="13"/>
      <c r="C46" s="19"/>
      <c r="D46" s="13"/>
      <c r="E46" s="13"/>
      <c r="F46" s="13"/>
      <c r="G46" s="13"/>
      <c r="H46" s="13"/>
      <c r="I46" s="13"/>
      <c r="J46" s="13"/>
      <c r="K46" s="13"/>
      <c r="L46" s="13"/>
      <c r="M46" s="13"/>
      <c r="N46" s="16"/>
      <c r="O46" s="16"/>
      <c r="P46" s="16"/>
      <c r="Q46" s="16"/>
      <c r="R46" s="16"/>
      <c r="S46" s="16"/>
      <c r="T46" s="16"/>
      <c r="U46" s="16"/>
    </row>
    <row r="47" spans="1:21" x14ac:dyDescent="0.25">
      <c r="A47" s="13"/>
      <c r="B47" s="13"/>
      <c r="C47" s="19"/>
      <c r="D47" s="13"/>
      <c r="E47" s="13"/>
      <c r="F47" s="13"/>
      <c r="G47" s="13"/>
      <c r="H47" s="13"/>
      <c r="I47" s="13"/>
      <c r="J47" s="13"/>
      <c r="K47" s="13"/>
      <c r="L47" s="13"/>
      <c r="M47" s="13"/>
      <c r="N47" s="16"/>
      <c r="O47" s="16"/>
      <c r="P47" s="16"/>
      <c r="Q47" s="16"/>
      <c r="R47" s="16"/>
      <c r="S47" s="16"/>
      <c r="T47" s="16"/>
      <c r="U47" s="16"/>
    </row>
    <row r="48" spans="1:21" x14ac:dyDescent="0.25">
      <c r="A48" s="13"/>
      <c r="B48" s="13"/>
      <c r="C48" s="19"/>
      <c r="D48" s="13"/>
      <c r="E48" s="13"/>
      <c r="F48" s="13"/>
      <c r="G48" s="13"/>
      <c r="H48" s="13"/>
      <c r="I48" s="13"/>
      <c r="J48" s="13"/>
      <c r="K48" s="13"/>
      <c r="L48" s="13"/>
      <c r="M48" s="13"/>
      <c r="N48" s="16"/>
      <c r="O48" s="16"/>
      <c r="P48" s="16"/>
      <c r="Q48" s="16"/>
      <c r="R48" s="16"/>
      <c r="S48" s="16"/>
      <c r="T48" s="16"/>
      <c r="U48" s="16"/>
    </row>
    <row r="49" spans="1:21" x14ac:dyDescent="0.25">
      <c r="A49" s="13"/>
      <c r="B49" s="13"/>
      <c r="C49" s="19"/>
      <c r="D49" s="13"/>
      <c r="E49" s="13"/>
      <c r="F49" s="13"/>
      <c r="G49" s="13"/>
      <c r="H49" s="13"/>
      <c r="I49" s="13"/>
      <c r="J49" s="13"/>
      <c r="K49" s="13"/>
      <c r="L49" s="13"/>
      <c r="M49" s="13"/>
      <c r="N49" s="16"/>
      <c r="O49" s="16"/>
      <c r="P49" s="16"/>
      <c r="Q49" s="16"/>
      <c r="R49" s="16"/>
      <c r="S49" s="16"/>
      <c r="T49" s="16"/>
      <c r="U49" s="16"/>
    </row>
    <row r="50" spans="1:21" x14ac:dyDescent="0.25">
      <c r="A50" s="13"/>
      <c r="B50" s="13"/>
      <c r="C50" s="19"/>
      <c r="D50" s="13"/>
      <c r="E50" s="13"/>
      <c r="F50" s="13"/>
      <c r="G50" s="13"/>
      <c r="H50" s="13"/>
      <c r="I50" s="13"/>
      <c r="J50" s="13"/>
      <c r="K50" s="13"/>
      <c r="L50" s="13"/>
      <c r="M50" s="13"/>
      <c r="N50" s="16"/>
      <c r="O50" s="16"/>
      <c r="P50" s="16"/>
      <c r="Q50" s="16"/>
      <c r="R50" s="16"/>
      <c r="S50" s="16"/>
      <c r="T50" s="16"/>
      <c r="U50" s="16"/>
    </row>
    <row r="51" spans="1:21" x14ac:dyDescent="0.25">
      <c r="A51" s="13"/>
      <c r="B51" s="13"/>
      <c r="C51" s="19"/>
      <c r="D51" s="13"/>
      <c r="E51" s="13"/>
      <c r="F51" s="13"/>
      <c r="G51" s="13"/>
      <c r="H51" s="13"/>
      <c r="I51" s="13"/>
      <c r="J51" s="13"/>
      <c r="K51" s="13"/>
      <c r="L51" s="13"/>
      <c r="M51" s="13"/>
      <c r="N51" s="16"/>
      <c r="O51" s="16"/>
      <c r="P51" s="16"/>
      <c r="Q51" s="16"/>
      <c r="R51" s="16"/>
      <c r="S51" s="16"/>
      <c r="T51" s="16"/>
      <c r="U51" s="16"/>
    </row>
    <row r="52" spans="1:21" x14ac:dyDescent="0.25">
      <c r="A52" s="13"/>
      <c r="B52" s="13"/>
      <c r="C52" s="19"/>
      <c r="D52" s="13"/>
      <c r="E52" s="13"/>
      <c r="F52" s="13"/>
      <c r="G52" s="13"/>
      <c r="H52" s="13"/>
      <c r="I52" s="13"/>
      <c r="J52" s="13"/>
      <c r="K52" s="13"/>
      <c r="L52" s="13"/>
      <c r="M52" s="13"/>
      <c r="N52" s="16"/>
      <c r="O52" s="16"/>
      <c r="P52" s="16"/>
      <c r="Q52" s="16"/>
      <c r="R52" s="16"/>
      <c r="S52" s="16"/>
      <c r="T52" s="16"/>
      <c r="U52" s="16"/>
    </row>
    <row r="53" spans="1:21" x14ac:dyDescent="0.25">
      <c r="A53" s="13"/>
      <c r="B53" s="13"/>
      <c r="C53" s="19"/>
      <c r="D53" s="13"/>
      <c r="E53" s="13"/>
      <c r="F53" s="13"/>
      <c r="G53" s="13"/>
      <c r="H53" s="13"/>
      <c r="I53" s="13"/>
      <c r="J53" s="13"/>
      <c r="K53" s="13"/>
      <c r="L53" s="13"/>
      <c r="M53" s="13"/>
      <c r="N53" s="16"/>
      <c r="O53" s="16"/>
      <c r="P53" s="16"/>
      <c r="Q53" s="16"/>
      <c r="R53" s="16"/>
      <c r="S53" s="16"/>
      <c r="T53" s="16"/>
      <c r="U53" s="16"/>
    </row>
    <row r="54" spans="1:21" x14ac:dyDescent="0.25">
      <c r="A54" s="13"/>
      <c r="B54" s="13"/>
      <c r="C54" s="19"/>
      <c r="D54" s="13"/>
      <c r="E54" s="13"/>
      <c r="F54" s="13"/>
      <c r="G54" s="13"/>
      <c r="H54" s="13"/>
      <c r="I54" s="13"/>
      <c r="J54" s="13"/>
      <c r="K54" s="13"/>
      <c r="L54" s="13"/>
      <c r="M54" s="13"/>
      <c r="N54" s="16"/>
      <c r="O54" s="16"/>
      <c r="P54" s="16"/>
      <c r="Q54" s="16"/>
      <c r="R54" s="16"/>
      <c r="S54" s="16"/>
      <c r="T54" s="16"/>
      <c r="U54" s="16"/>
    </row>
    <row r="55" spans="1:21" x14ac:dyDescent="0.25">
      <c r="A55" s="13"/>
      <c r="B55" s="13"/>
      <c r="C55" s="19"/>
      <c r="D55" s="13"/>
      <c r="E55" s="13"/>
      <c r="F55" s="13"/>
      <c r="G55" s="13"/>
      <c r="H55" s="13"/>
      <c r="I55" s="13"/>
      <c r="J55" s="13"/>
      <c r="K55" s="13"/>
      <c r="L55" s="13"/>
      <c r="M55" s="13"/>
      <c r="N55" s="16"/>
      <c r="O55" s="16"/>
      <c r="P55" s="16"/>
      <c r="Q55" s="16"/>
      <c r="R55" s="16"/>
      <c r="S55" s="16"/>
      <c r="T55" s="16"/>
      <c r="U55" s="16"/>
    </row>
    <row r="56" spans="1:21" x14ac:dyDescent="0.25">
      <c r="A56" s="13"/>
      <c r="B56" s="13"/>
      <c r="C56" s="19"/>
      <c r="D56" s="13"/>
      <c r="E56" s="13"/>
      <c r="F56" s="13"/>
      <c r="G56" s="13"/>
      <c r="H56" s="13"/>
      <c r="I56" s="13"/>
      <c r="J56" s="13"/>
      <c r="K56" s="13"/>
      <c r="L56" s="13"/>
      <c r="M56" s="13"/>
      <c r="N56" s="16"/>
      <c r="O56" s="16"/>
      <c r="P56" s="16"/>
      <c r="Q56" s="16"/>
      <c r="R56" s="16"/>
      <c r="S56" s="16"/>
      <c r="T56" s="16"/>
      <c r="U56" s="16"/>
    </row>
    <row r="57" spans="1:21" x14ac:dyDescent="0.25">
      <c r="A57" s="13"/>
      <c r="B57" s="13"/>
      <c r="C57" s="19"/>
      <c r="D57" s="13"/>
      <c r="E57" s="13"/>
      <c r="F57" s="13"/>
      <c r="G57" s="13"/>
      <c r="H57" s="13"/>
      <c r="I57" s="13"/>
      <c r="J57" s="13"/>
      <c r="K57" s="13"/>
      <c r="L57" s="13"/>
      <c r="M57" s="13"/>
      <c r="N57" s="16"/>
      <c r="O57" s="16"/>
      <c r="P57" s="16"/>
      <c r="Q57" s="16"/>
      <c r="R57" s="16"/>
      <c r="S57" s="16"/>
      <c r="T57" s="16"/>
      <c r="U57" s="16"/>
    </row>
    <row r="58" spans="1:21" x14ac:dyDescent="0.25">
      <c r="A58" s="13"/>
      <c r="B58" s="13"/>
      <c r="C58" s="19"/>
      <c r="D58" s="13"/>
      <c r="E58" s="13"/>
      <c r="F58" s="13"/>
      <c r="G58" s="13"/>
      <c r="H58" s="13"/>
      <c r="I58" s="13"/>
      <c r="J58" s="13"/>
      <c r="K58" s="13"/>
      <c r="L58" s="13"/>
      <c r="M58" s="13"/>
      <c r="N58" s="16"/>
      <c r="O58" s="16"/>
      <c r="P58" s="16"/>
      <c r="Q58" s="16"/>
      <c r="R58" s="16"/>
      <c r="S58" s="16"/>
      <c r="T58" s="16"/>
      <c r="U58" s="16"/>
    </row>
    <row r="59" spans="1:21" x14ac:dyDescent="0.25">
      <c r="A59" s="13"/>
      <c r="B59" s="13"/>
      <c r="C59" s="19"/>
      <c r="D59" s="13"/>
      <c r="E59" s="13"/>
      <c r="F59" s="13"/>
      <c r="G59" s="13"/>
      <c r="H59" s="13"/>
      <c r="I59" s="13"/>
      <c r="J59" s="13"/>
      <c r="K59" s="13"/>
      <c r="L59" s="13"/>
      <c r="M59" s="13"/>
      <c r="N59" s="16"/>
      <c r="O59" s="16"/>
      <c r="P59" s="16"/>
      <c r="Q59" s="16"/>
      <c r="R59" s="16"/>
      <c r="S59" s="16"/>
      <c r="T59" s="16"/>
      <c r="U59" s="16"/>
    </row>
    <row r="60" spans="1:21" x14ac:dyDescent="0.25">
      <c r="A60" s="13"/>
      <c r="B60" s="13"/>
      <c r="C60" s="19"/>
      <c r="D60" s="13"/>
      <c r="E60" s="13"/>
      <c r="F60" s="13"/>
      <c r="G60" s="13"/>
      <c r="H60" s="13"/>
      <c r="I60" s="13"/>
      <c r="J60" s="13"/>
      <c r="K60" s="13"/>
      <c r="L60" s="13"/>
      <c r="M60" s="13"/>
      <c r="N60" s="16"/>
      <c r="O60" s="16"/>
      <c r="P60" s="16"/>
      <c r="Q60" s="16"/>
      <c r="R60" s="16"/>
      <c r="S60" s="16"/>
      <c r="T60" s="16"/>
      <c r="U60" s="16"/>
    </row>
    <row r="61" spans="1:21" x14ac:dyDescent="0.25">
      <c r="A61" s="13"/>
      <c r="B61" s="13"/>
      <c r="C61" s="19"/>
      <c r="D61" s="13"/>
      <c r="E61" s="13"/>
      <c r="F61" s="13"/>
      <c r="G61" s="13"/>
      <c r="H61" s="13"/>
      <c r="I61" s="13"/>
      <c r="J61" s="13"/>
      <c r="K61" s="13"/>
      <c r="L61" s="13"/>
      <c r="M61" s="13"/>
      <c r="N61" s="16"/>
      <c r="O61" s="16"/>
      <c r="P61" s="16"/>
      <c r="Q61" s="16"/>
      <c r="R61" s="16"/>
      <c r="S61" s="16"/>
      <c r="T61" s="16"/>
      <c r="U61" s="16"/>
    </row>
    <row r="62" spans="1:21" x14ac:dyDescent="0.25">
      <c r="A62" s="13"/>
      <c r="B62" s="13"/>
      <c r="C62" s="19"/>
      <c r="D62" s="13"/>
      <c r="E62" s="13"/>
      <c r="F62" s="13"/>
      <c r="G62" s="13"/>
      <c r="H62" s="13"/>
      <c r="I62" s="13"/>
      <c r="J62" s="13"/>
      <c r="K62" s="13"/>
      <c r="L62" s="13"/>
      <c r="M62" s="13"/>
      <c r="N62" s="16"/>
      <c r="O62" s="16"/>
      <c r="P62" s="16"/>
      <c r="Q62" s="16"/>
      <c r="R62" s="16"/>
      <c r="S62" s="16"/>
      <c r="T62" s="16"/>
      <c r="U62" s="16"/>
    </row>
    <row r="63" spans="1:21" x14ac:dyDescent="0.25">
      <c r="A63" s="13"/>
      <c r="B63" s="13"/>
      <c r="C63" s="19"/>
      <c r="D63" s="13"/>
      <c r="E63" s="13"/>
      <c r="F63" s="13"/>
      <c r="G63" s="13"/>
      <c r="H63" s="13"/>
      <c r="I63" s="13"/>
      <c r="J63" s="13"/>
      <c r="K63" s="13"/>
      <c r="L63" s="13"/>
      <c r="M63" s="13"/>
      <c r="N63" s="16"/>
      <c r="O63" s="16"/>
      <c r="P63" s="16"/>
      <c r="Q63" s="16"/>
      <c r="R63" s="16"/>
      <c r="S63" s="16"/>
      <c r="T63" s="16"/>
      <c r="U63" s="16"/>
    </row>
    <row r="64" spans="1:21" x14ac:dyDescent="0.25">
      <c r="A64" s="13"/>
      <c r="B64" s="13"/>
      <c r="C64" s="19"/>
      <c r="D64" s="13"/>
      <c r="E64" s="13"/>
      <c r="F64" s="13"/>
      <c r="G64" s="13"/>
      <c r="H64" s="13"/>
      <c r="I64" s="13"/>
      <c r="J64" s="13"/>
      <c r="K64" s="13"/>
      <c r="L64" s="13"/>
      <c r="M64" s="13"/>
      <c r="N64" s="16"/>
      <c r="O64" s="16"/>
      <c r="P64" s="16"/>
      <c r="Q64" s="16"/>
      <c r="R64" s="16"/>
      <c r="S64" s="16"/>
      <c r="T64" s="16"/>
      <c r="U64" s="16"/>
    </row>
    <row r="65" spans="1:21" x14ac:dyDescent="0.25">
      <c r="A65" s="13"/>
      <c r="B65" s="13"/>
      <c r="C65" s="19"/>
      <c r="D65" s="13"/>
      <c r="E65" s="13"/>
      <c r="F65" s="13"/>
      <c r="G65" s="13"/>
      <c r="H65" s="13"/>
      <c r="I65" s="13"/>
      <c r="J65" s="13"/>
      <c r="K65" s="13"/>
      <c r="L65" s="13"/>
      <c r="M65" s="13"/>
      <c r="N65" s="16"/>
      <c r="O65" s="16"/>
      <c r="P65" s="16"/>
      <c r="Q65" s="16"/>
      <c r="R65" s="16"/>
      <c r="S65" s="16"/>
      <c r="T65" s="16"/>
      <c r="U65" s="16"/>
    </row>
    <row r="66" spans="1:21" x14ac:dyDescent="0.25">
      <c r="A66" s="13"/>
      <c r="B66" s="13"/>
      <c r="C66" s="19"/>
      <c r="D66" s="13"/>
      <c r="E66" s="13"/>
      <c r="F66" s="13"/>
      <c r="G66" s="13"/>
      <c r="H66" s="13"/>
      <c r="I66" s="13"/>
      <c r="J66" s="13"/>
      <c r="K66" s="13"/>
      <c r="L66" s="13"/>
      <c r="M66" s="13"/>
      <c r="N66" s="16"/>
      <c r="O66" s="16"/>
      <c r="P66" s="16"/>
      <c r="Q66" s="16"/>
      <c r="R66" s="16"/>
      <c r="S66" s="16"/>
      <c r="T66" s="16"/>
      <c r="U66" s="16"/>
    </row>
    <row r="67" spans="1:21" x14ac:dyDescent="0.25">
      <c r="A67" s="13"/>
      <c r="B67" s="13"/>
      <c r="C67" s="19"/>
      <c r="D67" s="13"/>
      <c r="E67" s="13"/>
      <c r="F67" s="13"/>
      <c r="G67" s="13"/>
      <c r="H67" s="13"/>
      <c r="I67" s="13"/>
      <c r="J67" s="13"/>
      <c r="K67" s="13"/>
      <c r="L67" s="13"/>
      <c r="M67" s="13"/>
      <c r="N67" s="16"/>
      <c r="O67" s="16"/>
      <c r="P67" s="16"/>
      <c r="Q67" s="16"/>
      <c r="R67" s="16"/>
      <c r="S67" s="16"/>
      <c r="T67" s="16"/>
      <c r="U67" s="16"/>
    </row>
    <row r="68" spans="1:21" x14ac:dyDescent="0.25">
      <c r="A68" s="13"/>
      <c r="B68" s="13"/>
      <c r="C68" s="19"/>
      <c r="D68" s="13"/>
      <c r="E68" s="13"/>
      <c r="F68" s="13"/>
      <c r="G68" s="13"/>
      <c r="H68" s="13"/>
      <c r="I68" s="13"/>
      <c r="J68" s="13"/>
      <c r="K68" s="13"/>
      <c r="L68" s="13"/>
      <c r="M68" s="13"/>
      <c r="N68" s="16"/>
      <c r="O68" s="16"/>
      <c r="P68" s="16"/>
      <c r="Q68" s="16"/>
      <c r="R68" s="16"/>
      <c r="S68" s="16"/>
      <c r="T68" s="16"/>
      <c r="U68" s="16"/>
    </row>
    <row r="69" spans="1:21" x14ac:dyDescent="0.25">
      <c r="A69" s="13"/>
      <c r="B69" s="13"/>
      <c r="C69" s="19"/>
      <c r="D69" s="13"/>
      <c r="E69" s="13"/>
      <c r="F69" s="13"/>
      <c r="G69" s="13"/>
      <c r="H69" s="13"/>
      <c r="I69" s="13"/>
      <c r="J69" s="13"/>
      <c r="K69" s="13"/>
      <c r="L69" s="13"/>
      <c r="M69" s="13"/>
      <c r="N69" s="16"/>
      <c r="O69" s="16"/>
      <c r="P69" s="16"/>
      <c r="Q69" s="16"/>
      <c r="R69" s="16"/>
      <c r="S69" s="16"/>
      <c r="T69" s="16"/>
      <c r="U69" s="16"/>
    </row>
    <row r="70" spans="1:21" x14ac:dyDescent="0.25">
      <c r="A70" s="13"/>
      <c r="B70" s="13"/>
      <c r="C70" s="19"/>
      <c r="D70" s="13"/>
      <c r="E70" s="13"/>
      <c r="F70" s="13"/>
      <c r="G70" s="13"/>
      <c r="H70" s="13"/>
      <c r="I70" s="13"/>
      <c r="J70" s="13"/>
      <c r="K70" s="13"/>
      <c r="L70" s="13"/>
      <c r="M70" s="13"/>
      <c r="N70" s="16"/>
      <c r="O70" s="16"/>
      <c r="P70" s="16"/>
      <c r="Q70" s="16"/>
      <c r="R70" s="16"/>
      <c r="S70" s="16"/>
      <c r="T70" s="16"/>
      <c r="U70" s="16"/>
    </row>
    <row r="71" spans="1:21" x14ac:dyDescent="0.25">
      <c r="A71" s="13"/>
      <c r="B71" s="13"/>
      <c r="C71" s="19"/>
      <c r="D71" s="13"/>
      <c r="E71" s="13"/>
      <c r="F71" s="13"/>
      <c r="G71" s="13"/>
      <c r="H71" s="13"/>
      <c r="I71" s="13"/>
      <c r="J71" s="13"/>
      <c r="K71" s="13"/>
      <c r="L71" s="13"/>
      <c r="M71" s="13"/>
      <c r="N71" s="16"/>
      <c r="O71" s="16"/>
      <c r="P71" s="16"/>
      <c r="Q71" s="16"/>
      <c r="R71" s="16"/>
      <c r="S71" s="16"/>
      <c r="T71" s="16"/>
      <c r="U71" s="16"/>
    </row>
    <row r="72" spans="1:21" x14ac:dyDescent="0.25">
      <c r="A72" s="13"/>
      <c r="B72" s="13"/>
      <c r="C72" s="19"/>
      <c r="D72" s="13"/>
      <c r="E72" s="13"/>
      <c r="F72" s="13"/>
      <c r="G72" s="13"/>
      <c r="H72" s="13"/>
      <c r="I72" s="13"/>
      <c r="J72" s="13"/>
      <c r="K72" s="13"/>
      <c r="L72" s="13"/>
      <c r="M72" s="13"/>
      <c r="N72" s="16"/>
      <c r="O72" s="16"/>
      <c r="P72" s="16"/>
      <c r="Q72" s="16"/>
      <c r="R72" s="16"/>
      <c r="S72" s="16"/>
      <c r="T72" s="16"/>
      <c r="U72" s="16"/>
    </row>
    <row r="73" spans="1:21" x14ac:dyDescent="0.25">
      <c r="A73" s="13"/>
      <c r="B73" s="13"/>
      <c r="C73" s="19"/>
      <c r="D73" s="13"/>
      <c r="E73" s="13"/>
      <c r="F73" s="13"/>
      <c r="G73" s="13"/>
      <c r="H73" s="13"/>
      <c r="I73" s="13"/>
      <c r="J73" s="13"/>
      <c r="K73" s="13"/>
      <c r="L73" s="13"/>
      <c r="M73" s="13"/>
      <c r="N73" s="16"/>
      <c r="O73" s="16"/>
      <c r="P73" s="16"/>
      <c r="Q73" s="16"/>
      <c r="R73" s="16"/>
      <c r="S73" s="16"/>
      <c r="T73" s="16"/>
      <c r="U73" s="16"/>
    </row>
    <row r="74" spans="1:21" x14ac:dyDescent="0.25">
      <c r="A74" s="13"/>
      <c r="B74" s="13"/>
      <c r="C74" s="19"/>
      <c r="D74" s="13"/>
      <c r="E74" s="13"/>
      <c r="F74" s="13"/>
      <c r="G74" s="13"/>
      <c r="H74" s="13"/>
      <c r="I74" s="13"/>
      <c r="J74" s="13"/>
      <c r="K74" s="13"/>
      <c r="L74" s="13"/>
      <c r="M74" s="13"/>
      <c r="N74" s="16"/>
      <c r="O74" s="16"/>
      <c r="P74" s="16"/>
      <c r="Q74" s="16"/>
      <c r="R74" s="16"/>
      <c r="S74" s="16"/>
      <c r="T74" s="16"/>
      <c r="U74" s="16"/>
    </row>
    <row r="75" spans="1:21" x14ac:dyDescent="0.25">
      <c r="A75" s="13"/>
      <c r="B75" s="13"/>
      <c r="C75" s="19"/>
      <c r="D75" s="13"/>
      <c r="E75" s="13"/>
      <c r="F75" s="13"/>
      <c r="G75" s="13"/>
      <c r="H75" s="13"/>
      <c r="I75" s="13"/>
      <c r="J75" s="13"/>
      <c r="K75" s="13"/>
      <c r="L75" s="13"/>
      <c r="M75" s="13"/>
      <c r="N75" s="16"/>
      <c r="O75" s="16"/>
      <c r="P75" s="16"/>
      <c r="Q75" s="16"/>
      <c r="R75" s="16"/>
      <c r="S75" s="16"/>
      <c r="T75" s="16"/>
      <c r="U75" s="16"/>
    </row>
    <row r="76" spans="1:21" x14ac:dyDescent="0.25">
      <c r="A76" s="13"/>
      <c r="B76" s="13"/>
      <c r="C76" s="19"/>
      <c r="D76" s="13"/>
      <c r="E76" s="13"/>
      <c r="F76" s="13"/>
      <c r="G76" s="13"/>
      <c r="H76" s="13"/>
      <c r="I76" s="13"/>
      <c r="J76" s="13"/>
      <c r="K76" s="13"/>
      <c r="L76" s="13"/>
      <c r="M76" s="13"/>
      <c r="N76" s="16"/>
      <c r="O76" s="16"/>
      <c r="P76" s="16"/>
      <c r="Q76" s="16"/>
      <c r="R76" s="16"/>
      <c r="S76" s="16"/>
      <c r="T76" s="16"/>
      <c r="U76" s="16"/>
    </row>
    <row r="77" spans="1:21" x14ac:dyDescent="0.25">
      <c r="A77" s="13"/>
      <c r="B77" s="13"/>
      <c r="C77" s="19"/>
      <c r="D77" s="13"/>
      <c r="E77" s="13"/>
      <c r="F77" s="13"/>
      <c r="G77" s="13"/>
      <c r="H77" s="13"/>
      <c r="I77" s="13"/>
      <c r="J77" s="13"/>
      <c r="K77" s="13"/>
      <c r="L77" s="13"/>
      <c r="M77" s="13"/>
      <c r="N77" s="16"/>
      <c r="O77" s="16"/>
      <c r="P77" s="16"/>
      <c r="Q77" s="16"/>
      <c r="R77" s="16"/>
      <c r="S77" s="16"/>
      <c r="T77" s="16"/>
      <c r="U77" s="16"/>
    </row>
    <row r="78" spans="1:21" x14ac:dyDescent="0.25">
      <c r="A78" s="13"/>
      <c r="B78" s="13"/>
      <c r="C78" s="19"/>
      <c r="D78" s="13"/>
      <c r="E78" s="13"/>
      <c r="F78" s="13"/>
      <c r="G78" s="13"/>
      <c r="H78" s="13"/>
      <c r="I78" s="13"/>
      <c r="J78" s="13"/>
      <c r="K78" s="13"/>
      <c r="L78" s="13"/>
      <c r="M78" s="13"/>
      <c r="N78" s="16"/>
      <c r="O78" s="16"/>
      <c r="P78" s="16"/>
      <c r="Q78" s="16"/>
      <c r="R78" s="16"/>
      <c r="S78" s="16"/>
      <c r="T78" s="16"/>
      <c r="U78" s="16"/>
    </row>
    <row r="79" spans="1:21" x14ac:dyDescent="0.25">
      <c r="A79" s="13"/>
      <c r="B79" s="13"/>
      <c r="C79" s="19"/>
      <c r="D79" s="13"/>
      <c r="E79" s="13"/>
      <c r="F79" s="13"/>
      <c r="G79" s="13"/>
      <c r="H79" s="13"/>
      <c r="I79" s="13"/>
      <c r="J79" s="13"/>
      <c r="K79" s="13"/>
      <c r="L79" s="13"/>
      <c r="M79" s="13"/>
      <c r="N79" s="16"/>
      <c r="O79" s="16"/>
      <c r="P79" s="16"/>
      <c r="Q79" s="16"/>
      <c r="R79" s="16"/>
      <c r="S79" s="16"/>
      <c r="T79" s="16"/>
      <c r="U79" s="16"/>
    </row>
    <row r="80" spans="1:21" x14ac:dyDescent="0.25">
      <c r="A80" s="13"/>
      <c r="B80" s="13"/>
      <c r="C80" s="19"/>
      <c r="D80" s="13"/>
      <c r="E80" s="13"/>
      <c r="F80" s="13"/>
      <c r="G80" s="13"/>
      <c r="H80" s="13"/>
      <c r="I80" s="13"/>
      <c r="J80" s="13"/>
      <c r="K80" s="13"/>
      <c r="L80" s="13"/>
      <c r="M80" s="13"/>
      <c r="N80" s="16"/>
      <c r="O80" s="16"/>
      <c r="P80" s="16"/>
      <c r="Q80" s="16"/>
      <c r="R80" s="16"/>
      <c r="S80" s="16"/>
      <c r="T80" s="16"/>
      <c r="U80" s="16"/>
    </row>
    <row r="81" spans="1:21" x14ac:dyDescent="0.25">
      <c r="A81" s="13"/>
      <c r="B81" s="13"/>
      <c r="C81" s="19"/>
      <c r="D81" s="13"/>
      <c r="E81" s="13"/>
      <c r="F81" s="13"/>
      <c r="G81" s="13"/>
      <c r="H81" s="13"/>
      <c r="I81" s="13"/>
      <c r="J81" s="13"/>
      <c r="K81" s="13"/>
      <c r="L81" s="13"/>
      <c r="M81" s="13"/>
      <c r="N81" s="16"/>
      <c r="O81" s="16"/>
      <c r="P81" s="16"/>
      <c r="Q81" s="16"/>
      <c r="R81" s="16"/>
      <c r="S81" s="16"/>
      <c r="T81" s="16"/>
      <c r="U81" s="16"/>
    </row>
    <row r="82" spans="1:21" x14ac:dyDescent="0.25">
      <c r="A82" s="13"/>
      <c r="B82" s="13"/>
      <c r="C82" s="19"/>
      <c r="D82" s="13"/>
      <c r="E82" s="13"/>
      <c r="F82" s="13"/>
      <c r="G82" s="13"/>
      <c r="H82" s="13"/>
      <c r="I82" s="13"/>
      <c r="J82" s="13"/>
      <c r="K82" s="13"/>
      <c r="L82" s="13"/>
      <c r="M82" s="13"/>
      <c r="N82" s="16"/>
      <c r="O82" s="16"/>
      <c r="P82" s="16"/>
      <c r="Q82" s="16"/>
      <c r="R82" s="16"/>
      <c r="S82" s="16"/>
      <c r="T82" s="16"/>
      <c r="U82" s="16"/>
    </row>
    <row r="83" spans="1:21" x14ac:dyDescent="0.25">
      <c r="A83" s="13"/>
      <c r="B83" s="13"/>
      <c r="C83" s="19"/>
      <c r="D83" s="13"/>
      <c r="E83" s="13"/>
      <c r="F83" s="13"/>
      <c r="G83" s="13"/>
      <c r="H83" s="13"/>
      <c r="I83" s="13"/>
      <c r="J83" s="13"/>
      <c r="K83" s="13"/>
      <c r="L83" s="13"/>
      <c r="M83" s="13"/>
      <c r="N83" s="16"/>
      <c r="O83" s="16"/>
      <c r="P83" s="16"/>
      <c r="Q83" s="16"/>
      <c r="R83" s="16"/>
      <c r="S83" s="16"/>
      <c r="T83" s="16"/>
      <c r="U83" s="16"/>
    </row>
    <row r="84" spans="1:21" x14ac:dyDescent="0.25">
      <c r="A84" s="13"/>
      <c r="B84" s="13"/>
      <c r="C84" s="19"/>
      <c r="D84" s="13"/>
      <c r="E84" s="13"/>
      <c r="F84" s="13"/>
      <c r="G84" s="13"/>
      <c r="H84" s="13"/>
      <c r="I84" s="13"/>
      <c r="J84" s="13"/>
      <c r="K84" s="13"/>
      <c r="L84" s="13"/>
      <c r="M84" s="13"/>
      <c r="N84" s="16"/>
      <c r="O84" s="16"/>
      <c r="P84" s="16"/>
      <c r="Q84" s="16"/>
      <c r="R84" s="16"/>
      <c r="S84" s="16"/>
      <c r="T84" s="16"/>
      <c r="U84" s="16"/>
    </row>
    <row r="85" spans="1:21" x14ac:dyDescent="0.25">
      <c r="A85" s="13"/>
      <c r="B85" s="13"/>
      <c r="C85" s="19"/>
      <c r="D85" s="13"/>
      <c r="E85" s="13"/>
      <c r="F85" s="13"/>
      <c r="G85" s="13"/>
      <c r="H85" s="13"/>
      <c r="I85" s="13"/>
      <c r="J85" s="13"/>
      <c r="K85" s="13"/>
      <c r="L85" s="13"/>
      <c r="M85" s="13"/>
      <c r="N85" s="16"/>
      <c r="O85" s="16"/>
      <c r="P85" s="16"/>
      <c r="Q85" s="16"/>
      <c r="R85" s="16"/>
      <c r="S85" s="16"/>
      <c r="T85" s="16"/>
      <c r="U85" s="16"/>
    </row>
    <row r="86" spans="1:21" x14ac:dyDescent="0.25">
      <c r="A86" s="13"/>
      <c r="B86" s="13"/>
      <c r="C86" s="19"/>
      <c r="D86" s="13"/>
      <c r="E86" s="13"/>
      <c r="F86" s="13"/>
      <c r="G86" s="13"/>
      <c r="H86" s="13"/>
      <c r="I86" s="13"/>
      <c r="J86" s="13"/>
      <c r="K86" s="13"/>
      <c r="L86" s="13"/>
      <c r="M86" s="13"/>
      <c r="N86" s="16"/>
      <c r="O86" s="16"/>
      <c r="P86" s="16"/>
      <c r="Q86" s="16"/>
      <c r="R86" s="16"/>
      <c r="S86" s="16"/>
      <c r="T86" s="16"/>
      <c r="U86" s="16"/>
    </row>
    <row r="87" spans="1:21" x14ac:dyDescent="0.25">
      <c r="A87" s="13"/>
      <c r="B87" s="13"/>
      <c r="C87" s="19"/>
      <c r="D87" s="13"/>
      <c r="E87" s="13"/>
      <c r="F87" s="13"/>
      <c r="G87" s="13"/>
      <c r="H87" s="13"/>
      <c r="I87" s="13"/>
      <c r="J87" s="13"/>
      <c r="K87" s="13"/>
      <c r="L87" s="13"/>
      <c r="M87" s="13"/>
      <c r="N87" s="16"/>
      <c r="O87" s="16"/>
      <c r="P87" s="16"/>
      <c r="Q87" s="16"/>
      <c r="R87" s="16"/>
      <c r="S87" s="16"/>
      <c r="T87" s="16"/>
      <c r="U87" s="16"/>
    </row>
    <row r="88" spans="1:21" x14ac:dyDescent="0.25">
      <c r="A88" s="13"/>
      <c r="B88" s="13"/>
      <c r="C88" s="19"/>
      <c r="D88" s="13"/>
      <c r="E88" s="13"/>
      <c r="F88" s="13"/>
      <c r="G88" s="13"/>
      <c r="H88" s="13"/>
      <c r="I88" s="13"/>
      <c r="J88" s="13"/>
      <c r="K88" s="13"/>
      <c r="L88" s="13"/>
      <c r="M88" s="13"/>
      <c r="N88" s="16"/>
      <c r="O88" s="16"/>
      <c r="P88" s="16"/>
      <c r="Q88" s="16"/>
      <c r="R88" s="16"/>
      <c r="S88" s="16"/>
      <c r="T88" s="16"/>
      <c r="U88" s="16"/>
    </row>
    <row r="89" spans="1:21" x14ac:dyDescent="0.25">
      <c r="A89" s="13"/>
      <c r="B89" s="13"/>
      <c r="C89" s="19"/>
      <c r="D89" s="13"/>
      <c r="E89" s="13"/>
      <c r="F89" s="13"/>
      <c r="G89" s="13"/>
      <c r="H89" s="13"/>
      <c r="I89" s="13"/>
      <c r="J89" s="13"/>
      <c r="K89" s="13"/>
      <c r="L89" s="13"/>
      <c r="M89" s="13"/>
      <c r="N89" s="16"/>
      <c r="O89" s="16"/>
      <c r="P89" s="16"/>
      <c r="Q89" s="16"/>
      <c r="R89" s="16"/>
      <c r="S89" s="16"/>
      <c r="T89" s="16"/>
      <c r="U89" s="16"/>
    </row>
    <row r="90" spans="1:21" x14ac:dyDescent="0.25">
      <c r="A90" s="13"/>
      <c r="B90" s="13"/>
      <c r="C90" s="19"/>
      <c r="D90" s="13"/>
      <c r="E90" s="13"/>
      <c r="F90" s="13"/>
      <c r="G90" s="13"/>
      <c r="H90" s="13"/>
      <c r="I90" s="13"/>
      <c r="J90" s="13"/>
      <c r="K90" s="13"/>
      <c r="L90" s="13"/>
      <c r="M90" s="13"/>
      <c r="N90" s="16"/>
      <c r="O90" s="16"/>
      <c r="P90" s="16"/>
      <c r="Q90" s="16"/>
      <c r="R90" s="16"/>
      <c r="S90" s="16"/>
      <c r="T90" s="16"/>
      <c r="U90" s="16"/>
    </row>
    <row r="91" spans="1:21" x14ac:dyDescent="0.25">
      <c r="A91" s="13"/>
      <c r="B91" s="13"/>
      <c r="C91" s="19"/>
      <c r="D91" s="13"/>
      <c r="E91" s="13"/>
      <c r="F91" s="13"/>
      <c r="G91" s="13"/>
      <c r="H91" s="13"/>
      <c r="I91" s="13"/>
      <c r="J91" s="13"/>
      <c r="K91" s="13"/>
      <c r="L91" s="13"/>
      <c r="M91" s="13"/>
      <c r="N91" s="16"/>
      <c r="O91" s="16"/>
      <c r="P91" s="16"/>
      <c r="Q91" s="16"/>
      <c r="R91" s="16"/>
      <c r="S91" s="16"/>
      <c r="T91" s="16"/>
      <c r="U91" s="16"/>
    </row>
    <row r="92" spans="1:21" x14ac:dyDescent="0.25">
      <c r="A92" s="13"/>
      <c r="B92" s="13"/>
      <c r="C92" s="19"/>
      <c r="D92" s="13"/>
      <c r="E92" s="13"/>
      <c r="F92" s="13"/>
      <c r="G92" s="13"/>
      <c r="H92" s="13"/>
      <c r="I92" s="13"/>
      <c r="J92" s="13"/>
      <c r="K92" s="13"/>
      <c r="L92" s="13"/>
      <c r="M92" s="13"/>
      <c r="N92" s="16"/>
      <c r="O92" s="16"/>
      <c r="P92" s="16"/>
      <c r="Q92" s="16"/>
      <c r="R92" s="16"/>
      <c r="S92" s="16"/>
      <c r="T92" s="16"/>
      <c r="U92" s="16"/>
    </row>
    <row r="93" spans="1:21" x14ac:dyDescent="0.25">
      <c r="A93" s="13"/>
      <c r="B93" s="13"/>
      <c r="C93" s="19"/>
      <c r="D93" s="13"/>
      <c r="E93" s="13"/>
      <c r="F93" s="13"/>
      <c r="G93" s="13"/>
      <c r="H93" s="13"/>
      <c r="I93" s="13"/>
      <c r="J93" s="13"/>
      <c r="K93" s="13"/>
      <c r="L93" s="13"/>
      <c r="M93" s="13"/>
      <c r="N93" s="16"/>
      <c r="O93" s="16"/>
      <c r="P93" s="16"/>
      <c r="Q93" s="16"/>
      <c r="R93" s="16"/>
      <c r="S93" s="16"/>
      <c r="T93" s="16"/>
      <c r="U93" s="16"/>
    </row>
    <row r="94" spans="1:21" x14ac:dyDescent="0.25">
      <c r="A94" s="13"/>
      <c r="B94" s="13"/>
      <c r="C94" s="19"/>
      <c r="D94" s="13"/>
      <c r="E94" s="13"/>
      <c r="F94" s="13"/>
      <c r="G94" s="13"/>
      <c r="H94" s="13"/>
      <c r="I94" s="13"/>
      <c r="J94" s="13"/>
      <c r="K94" s="13"/>
      <c r="L94" s="13"/>
      <c r="M94" s="13"/>
      <c r="N94" s="16"/>
      <c r="O94" s="16"/>
      <c r="P94" s="16"/>
      <c r="Q94" s="16"/>
      <c r="R94" s="16"/>
      <c r="S94" s="16"/>
      <c r="T94" s="16"/>
      <c r="U94" s="16"/>
    </row>
    <row r="95" spans="1:21" x14ac:dyDescent="0.25">
      <c r="A95" s="13"/>
      <c r="B95" s="13"/>
      <c r="C95" s="19"/>
      <c r="D95" s="13"/>
      <c r="E95" s="13"/>
      <c r="F95" s="13"/>
      <c r="G95" s="13"/>
      <c r="H95" s="13"/>
      <c r="I95" s="13"/>
      <c r="J95" s="13"/>
      <c r="K95" s="13"/>
      <c r="L95" s="13"/>
      <c r="M95" s="13"/>
      <c r="N95" s="16"/>
      <c r="O95" s="16"/>
      <c r="P95" s="16"/>
      <c r="Q95" s="16"/>
      <c r="R95" s="16"/>
      <c r="S95" s="16"/>
      <c r="T95" s="16"/>
      <c r="U95" s="16"/>
    </row>
    <row r="96" spans="1:21" x14ac:dyDescent="0.25">
      <c r="A96" s="13"/>
      <c r="B96" s="13"/>
      <c r="C96" s="19"/>
      <c r="D96" s="13"/>
      <c r="E96" s="13"/>
      <c r="F96" s="13"/>
      <c r="G96" s="13"/>
      <c r="H96" s="13"/>
      <c r="I96" s="13"/>
      <c r="J96" s="13"/>
      <c r="K96" s="13"/>
      <c r="L96" s="13"/>
      <c r="M96" s="13"/>
      <c r="N96" s="16"/>
      <c r="O96" s="16"/>
      <c r="P96" s="16"/>
      <c r="Q96" s="16"/>
      <c r="R96" s="16"/>
      <c r="S96" s="16"/>
      <c r="T96" s="16"/>
      <c r="U96" s="16"/>
    </row>
    <row r="97" spans="1:21" x14ac:dyDescent="0.25">
      <c r="A97" s="13"/>
      <c r="B97" s="13"/>
      <c r="C97" s="19"/>
      <c r="D97" s="13"/>
      <c r="E97" s="13"/>
      <c r="F97" s="13"/>
      <c r="G97" s="13"/>
      <c r="H97" s="13"/>
      <c r="I97" s="13"/>
      <c r="J97" s="13"/>
      <c r="K97" s="13"/>
      <c r="L97" s="13"/>
      <c r="M97" s="13"/>
      <c r="N97" s="16"/>
      <c r="O97" s="16"/>
      <c r="P97" s="16"/>
      <c r="Q97" s="16"/>
      <c r="R97" s="16"/>
      <c r="S97" s="16"/>
      <c r="T97" s="16"/>
      <c r="U97" s="16"/>
    </row>
    <row r="98" spans="1:21" x14ac:dyDescent="0.25">
      <c r="C98" s="19"/>
      <c r="D98" s="13"/>
      <c r="E98" s="13"/>
      <c r="F98" s="13"/>
      <c r="G98" s="13"/>
      <c r="H98" s="13"/>
      <c r="I98" s="13"/>
      <c r="J98" s="13"/>
      <c r="K98" s="13"/>
      <c r="L98" s="13"/>
      <c r="M98" s="13"/>
      <c r="N98" s="16"/>
    </row>
    <row r="99" spans="1:21" x14ac:dyDescent="0.25">
      <c r="C99" s="19"/>
      <c r="D99" s="13"/>
      <c r="E99" s="13"/>
      <c r="F99" s="13"/>
      <c r="G99" s="13"/>
      <c r="H99" s="13"/>
      <c r="I99" s="13"/>
      <c r="J99" s="13"/>
      <c r="K99" s="13"/>
      <c r="L99" s="13"/>
      <c r="M99" s="13"/>
      <c r="N99" s="16"/>
    </row>
    <row r="100" spans="1:21" x14ac:dyDescent="0.25">
      <c r="C100" s="19"/>
      <c r="D100" s="13"/>
      <c r="E100" s="13"/>
      <c r="F100" s="13"/>
      <c r="G100" s="13"/>
      <c r="H100" s="13"/>
      <c r="I100" s="13"/>
      <c r="J100" s="13"/>
      <c r="K100" s="13"/>
      <c r="L100" s="13"/>
      <c r="M100" s="13"/>
      <c r="N100" s="16"/>
    </row>
    <row r="101" spans="1:21" x14ac:dyDescent="0.25">
      <c r="C101" s="19"/>
      <c r="D101" s="13"/>
      <c r="E101" s="13"/>
      <c r="F101" s="13"/>
      <c r="G101" s="13"/>
      <c r="H101" s="13"/>
      <c r="I101" s="13"/>
      <c r="J101" s="13"/>
      <c r="K101" s="13"/>
      <c r="L101" s="13"/>
      <c r="M101" s="13"/>
      <c r="N101" s="16"/>
    </row>
  </sheetData>
  <mergeCells count="90">
    <mergeCell ref="D5:AH5"/>
    <mergeCell ref="B28:B29"/>
    <mergeCell ref="V28:V29"/>
    <mergeCell ref="V12:V13"/>
    <mergeCell ref="V22:V23"/>
    <mergeCell ref="V24:V25"/>
    <mergeCell ref="V10:V11"/>
    <mergeCell ref="V14:V15"/>
    <mergeCell ref="V16:V17"/>
    <mergeCell ref="V18:V19"/>
    <mergeCell ref="V20:V21"/>
    <mergeCell ref="D22:D23"/>
    <mergeCell ref="E22:E23"/>
    <mergeCell ref="C24:C25"/>
    <mergeCell ref="U12:U13"/>
    <mergeCell ref="U22:U23"/>
    <mergeCell ref="B35:H35"/>
    <mergeCell ref="B34:H34"/>
    <mergeCell ref="I34:O34"/>
    <mergeCell ref="I35:O35"/>
    <mergeCell ref="U28:U29"/>
    <mergeCell ref="A30:S30"/>
    <mergeCell ref="T28:T29"/>
    <mergeCell ref="D28:D29"/>
    <mergeCell ref="E28:E29"/>
    <mergeCell ref="C28:C29"/>
    <mergeCell ref="U24:U25"/>
    <mergeCell ref="C22:C23"/>
    <mergeCell ref="T18:T21"/>
    <mergeCell ref="U18:U19"/>
    <mergeCell ref="U20:U21"/>
    <mergeCell ref="T22:T27"/>
    <mergeCell ref="C26:C27"/>
    <mergeCell ref="D26:D27"/>
    <mergeCell ref="E26:E27"/>
    <mergeCell ref="D24:D25"/>
    <mergeCell ref="E24:E25"/>
    <mergeCell ref="V26:V27"/>
    <mergeCell ref="U8:U9"/>
    <mergeCell ref="U26:U27"/>
    <mergeCell ref="E12:E13"/>
    <mergeCell ref="C8:C9"/>
    <mergeCell ref="D8:D9"/>
    <mergeCell ref="E8:E9"/>
    <mergeCell ref="V8:V9"/>
    <mergeCell ref="C12:C13"/>
    <mergeCell ref="D12:D13"/>
    <mergeCell ref="C10:C11"/>
    <mergeCell ref="C14:C15"/>
    <mergeCell ref="C16:C17"/>
    <mergeCell ref="C18:C19"/>
    <mergeCell ref="C20:C21"/>
    <mergeCell ref="T8:T9"/>
    <mergeCell ref="B12:B17"/>
    <mergeCell ref="B18:B21"/>
    <mergeCell ref="T6:U6"/>
    <mergeCell ref="V6:V7"/>
    <mergeCell ref="A1:C3"/>
    <mergeCell ref="D1:V1"/>
    <mergeCell ref="D2:V2"/>
    <mergeCell ref="C6:C7"/>
    <mergeCell ref="D6:E6"/>
    <mergeCell ref="F6:S6"/>
    <mergeCell ref="A5:C5"/>
    <mergeCell ref="A4:C4"/>
    <mergeCell ref="A6:A7"/>
    <mergeCell ref="B6:B7"/>
    <mergeCell ref="D3:U3"/>
    <mergeCell ref="D4:AH4"/>
    <mergeCell ref="B22:B27"/>
    <mergeCell ref="A8:A11"/>
    <mergeCell ref="A18:A29"/>
    <mergeCell ref="D10:D11"/>
    <mergeCell ref="E10:E11"/>
    <mergeCell ref="D14:D15"/>
    <mergeCell ref="E14:E15"/>
    <mergeCell ref="D16:D17"/>
    <mergeCell ref="E16:E17"/>
    <mergeCell ref="D18:D19"/>
    <mergeCell ref="E18:E19"/>
    <mergeCell ref="D20:D21"/>
    <mergeCell ref="E20:E21"/>
    <mergeCell ref="A12:A17"/>
    <mergeCell ref="B8:B9"/>
    <mergeCell ref="B10:B11"/>
    <mergeCell ref="T10:T11"/>
    <mergeCell ref="U10:U11"/>
    <mergeCell ref="T12:T17"/>
    <mergeCell ref="U14:U15"/>
    <mergeCell ref="U16:U17"/>
  </mergeCells>
  <printOptions horizontalCentered="1" verticalCentered="1"/>
  <pageMargins left="0" right="0" top="0" bottom="0.78740157480314965" header="0.31496062992125984" footer="0"/>
  <pageSetup scale="55"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605"/>
  <sheetViews>
    <sheetView zoomScale="44" zoomScaleNormal="44" workbookViewId="0">
      <selection activeCell="U20" sqref="U20:U23"/>
    </sheetView>
  </sheetViews>
  <sheetFormatPr baseColWidth="10" defaultRowHeight="15" x14ac:dyDescent="0.25"/>
  <cols>
    <col min="2" max="2" width="34.42578125" customWidth="1"/>
    <col min="3" max="3" width="33.5703125" customWidth="1"/>
    <col min="4" max="4" width="16.28515625" customWidth="1"/>
    <col min="5" max="5" width="24.140625" customWidth="1"/>
    <col min="6" max="6" width="19.42578125" customWidth="1"/>
    <col min="7" max="7" width="18.7109375" style="30" hidden="1" customWidth="1"/>
    <col min="8" max="9" width="18.7109375" hidden="1" customWidth="1"/>
    <col min="10" max="10" width="18.7109375" customWidth="1"/>
    <col min="11" max="11" width="18.7109375" hidden="1" customWidth="1"/>
    <col min="12" max="12" width="18.7109375" style="29" hidden="1" customWidth="1"/>
    <col min="13" max="13" width="18.7109375" hidden="1" customWidth="1"/>
    <col min="14" max="14" width="17.42578125" customWidth="1"/>
    <col min="15" max="15" width="16.140625" customWidth="1"/>
    <col min="16" max="16" width="19.42578125" customWidth="1"/>
    <col min="17" max="18" width="20.85546875" customWidth="1"/>
    <col min="19" max="19" width="14" customWidth="1"/>
    <col min="20" max="21" width="14.7109375" customWidth="1"/>
    <col min="22" max="22" width="9.85546875" customWidth="1"/>
    <col min="23" max="23" width="11.7109375" customWidth="1"/>
    <col min="24" max="24" width="15.28515625" customWidth="1"/>
    <col min="25" max="25" width="23.140625" customWidth="1"/>
  </cols>
  <sheetData>
    <row r="1" spans="1:25" ht="31.5" customHeight="1" x14ac:dyDescent="0.25">
      <c r="A1" s="350"/>
      <c r="B1" s="351"/>
      <c r="C1" s="351"/>
      <c r="D1" s="351"/>
      <c r="E1" s="429" t="s">
        <v>136</v>
      </c>
      <c r="F1" s="430"/>
      <c r="G1" s="430"/>
      <c r="H1" s="430"/>
      <c r="I1" s="430"/>
      <c r="J1" s="430"/>
      <c r="K1" s="430"/>
      <c r="L1" s="430"/>
      <c r="M1" s="430"/>
      <c r="N1" s="430"/>
      <c r="O1" s="430"/>
      <c r="P1" s="430"/>
      <c r="Q1" s="430"/>
      <c r="R1" s="430"/>
      <c r="S1" s="430"/>
      <c r="T1" s="430"/>
      <c r="U1" s="430"/>
      <c r="V1" s="430"/>
      <c r="W1" s="430"/>
      <c r="X1" s="430"/>
      <c r="Y1" s="431"/>
    </row>
    <row r="2" spans="1:25" ht="55.5" customHeight="1" x14ac:dyDescent="0.25">
      <c r="A2" s="315"/>
      <c r="B2" s="316"/>
      <c r="C2" s="316"/>
      <c r="D2" s="316"/>
      <c r="E2" s="432" t="s">
        <v>135</v>
      </c>
      <c r="F2" s="433"/>
      <c r="G2" s="433"/>
      <c r="H2" s="433"/>
      <c r="I2" s="433"/>
      <c r="J2" s="433"/>
      <c r="K2" s="433"/>
      <c r="L2" s="433"/>
      <c r="M2" s="433"/>
      <c r="N2" s="433"/>
      <c r="O2" s="433"/>
      <c r="P2" s="433"/>
      <c r="Q2" s="433"/>
      <c r="R2" s="433"/>
      <c r="S2" s="433"/>
      <c r="T2" s="433"/>
      <c r="U2" s="433"/>
      <c r="V2" s="433"/>
      <c r="W2" s="433"/>
      <c r="X2" s="433"/>
      <c r="Y2" s="434"/>
    </row>
    <row r="3" spans="1:25" ht="31.5" customHeight="1" thickBot="1" x14ac:dyDescent="0.3">
      <c r="A3" s="354"/>
      <c r="B3" s="355"/>
      <c r="C3" s="355"/>
      <c r="D3" s="355"/>
      <c r="E3" s="508" t="s">
        <v>124</v>
      </c>
      <c r="F3" s="509"/>
      <c r="G3" s="509"/>
      <c r="H3" s="509"/>
      <c r="I3" s="509"/>
      <c r="J3" s="509"/>
      <c r="K3" s="509"/>
      <c r="L3" s="509"/>
      <c r="M3" s="509"/>
      <c r="N3" s="509"/>
      <c r="O3" s="509"/>
      <c r="P3" s="509"/>
      <c r="Q3" s="509"/>
      <c r="R3" s="509"/>
      <c r="S3" s="506" t="s">
        <v>125</v>
      </c>
      <c r="T3" s="506"/>
      <c r="U3" s="506"/>
      <c r="V3" s="506"/>
      <c r="W3" s="506"/>
      <c r="X3" s="506"/>
      <c r="Y3" s="507"/>
    </row>
    <row r="4" spans="1:25" ht="29.25" customHeight="1" x14ac:dyDescent="0.25">
      <c r="A4" s="500" t="s">
        <v>32</v>
      </c>
      <c r="B4" s="501"/>
      <c r="C4" s="501"/>
      <c r="D4" s="502"/>
      <c r="E4" s="497" t="s">
        <v>142</v>
      </c>
      <c r="F4" s="498"/>
      <c r="G4" s="498"/>
      <c r="H4" s="498"/>
      <c r="I4" s="498"/>
      <c r="J4" s="498"/>
      <c r="K4" s="498"/>
      <c r="L4" s="498"/>
      <c r="M4" s="498"/>
      <c r="N4" s="498"/>
      <c r="O4" s="498"/>
      <c r="P4" s="498"/>
      <c r="Q4" s="498"/>
      <c r="R4" s="498"/>
      <c r="S4" s="498"/>
      <c r="T4" s="498"/>
      <c r="U4" s="498"/>
      <c r="V4" s="498"/>
      <c r="W4" s="498"/>
      <c r="X4" s="498"/>
      <c r="Y4" s="499"/>
    </row>
    <row r="5" spans="1:25" ht="27.75" customHeight="1" thickBot="1" x14ac:dyDescent="0.3">
      <c r="A5" s="503" t="s">
        <v>33</v>
      </c>
      <c r="B5" s="504"/>
      <c r="C5" s="504"/>
      <c r="D5" s="505"/>
      <c r="E5" s="511">
        <v>2019</v>
      </c>
      <c r="F5" s="512"/>
      <c r="G5" s="512"/>
      <c r="H5" s="512"/>
      <c r="I5" s="512"/>
      <c r="J5" s="512"/>
      <c r="K5" s="512"/>
      <c r="L5" s="512"/>
      <c r="M5" s="512"/>
      <c r="N5" s="512"/>
      <c r="O5" s="512"/>
      <c r="P5" s="512"/>
      <c r="Q5" s="512"/>
      <c r="R5" s="512"/>
      <c r="S5" s="512"/>
      <c r="T5" s="512"/>
      <c r="U5" s="512"/>
      <c r="V5" s="512"/>
      <c r="W5" s="512"/>
      <c r="X5" s="512"/>
      <c r="Y5" s="513"/>
    </row>
    <row r="6" spans="1:25" ht="26.25" customHeight="1" x14ac:dyDescent="0.25">
      <c r="A6" s="484" t="s">
        <v>40</v>
      </c>
      <c r="B6" s="486" t="s">
        <v>41</v>
      </c>
      <c r="C6" s="486" t="s">
        <v>110</v>
      </c>
      <c r="D6" s="486" t="s">
        <v>42</v>
      </c>
      <c r="E6" s="486" t="s">
        <v>43</v>
      </c>
      <c r="F6" s="495" t="s">
        <v>109</v>
      </c>
      <c r="G6" s="496"/>
      <c r="H6" s="496"/>
      <c r="I6" s="496"/>
      <c r="J6" s="486" t="s">
        <v>168</v>
      </c>
      <c r="K6" s="486"/>
      <c r="L6" s="486"/>
      <c r="M6" s="486"/>
      <c r="N6" s="486" t="s">
        <v>44</v>
      </c>
      <c r="O6" s="486"/>
      <c r="P6" s="486"/>
      <c r="Q6" s="486"/>
      <c r="R6" s="486"/>
      <c r="S6" s="486" t="s">
        <v>50</v>
      </c>
      <c r="T6" s="486"/>
      <c r="U6" s="486"/>
      <c r="V6" s="486"/>
      <c r="W6" s="486"/>
      <c r="X6" s="486"/>
      <c r="Y6" s="510"/>
    </row>
    <row r="7" spans="1:25" ht="27.75" customHeight="1" thickBot="1" x14ac:dyDescent="0.3">
      <c r="A7" s="485" t="s">
        <v>34</v>
      </c>
      <c r="B7" s="487"/>
      <c r="C7" s="487"/>
      <c r="D7" s="487"/>
      <c r="E7" s="487"/>
      <c r="F7" s="67" t="s">
        <v>108</v>
      </c>
      <c r="G7" s="67" t="s">
        <v>107</v>
      </c>
      <c r="H7" s="67" t="s">
        <v>106</v>
      </c>
      <c r="I7" s="67" t="s">
        <v>105</v>
      </c>
      <c r="J7" s="67" t="s">
        <v>108</v>
      </c>
      <c r="K7" s="67" t="s">
        <v>107</v>
      </c>
      <c r="L7" s="67" t="s">
        <v>106</v>
      </c>
      <c r="M7" s="67" t="s">
        <v>105</v>
      </c>
      <c r="N7" s="64" t="s">
        <v>45</v>
      </c>
      <c r="O7" s="64" t="s">
        <v>46</v>
      </c>
      <c r="P7" s="64" t="s">
        <v>47</v>
      </c>
      <c r="Q7" s="64" t="s">
        <v>48</v>
      </c>
      <c r="R7" s="64" t="s">
        <v>49</v>
      </c>
      <c r="S7" s="64" t="s">
        <v>51</v>
      </c>
      <c r="T7" s="64" t="s">
        <v>52</v>
      </c>
      <c r="U7" s="64" t="s">
        <v>104</v>
      </c>
      <c r="V7" s="64" t="s">
        <v>53</v>
      </c>
      <c r="W7" s="64" t="s">
        <v>54</v>
      </c>
      <c r="X7" s="65" t="s">
        <v>55</v>
      </c>
      <c r="Y7" s="66" t="s">
        <v>56</v>
      </c>
    </row>
    <row r="8" spans="1:25" ht="24" customHeight="1" x14ac:dyDescent="0.25">
      <c r="A8" s="527">
        <v>1</v>
      </c>
      <c r="B8" s="489" t="s">
        <v>164</v>
      </c>
      <c r="C8" s="492" t="s">
        <v>103</v>
      </c>
      <c r="D8" s="60" t="s">
        <v>35</v>
      </c>
      <c r="E8" s="117">
        <f>+INVERSIÓN!Y10</f>
        <v>1</v>
      </c>
      <c r="F8" s="117">
        <f>+INVERSIÓN!Z10</f>
        <v>1</v>
      </c>
      <c r="G8" s="43"/>
      <c r="H8" s="41"/>
      <c r="I8" s="41"/>
      <c r="J8" s="129">
        <f>+INVERSIÓN!AK10</f>
        <v>0.22</v>
      </c>
      <c r="K8" s="41"/>
      <c r="L8" s="42"/>
      <c r="M8" s="41"/>
      <c r="N8" s="477" t="s">
        <v>103</v>
      </c>
      <c r="O8" s="474" t="s">
        <v>169</v>
      </c>
      <c r="P8" s="474" t="s">
        <v>169</v>
      </c>
      <c r="Q8" s="474" t="s">
        <v>169</v>
      </c>
      <c r="R8" s="474" t="s">
        <v>170</v>
      </c>
      <c r="S8" s="481" t="s">
        <v>171</v>
      </c>
      <c r="T8" s="481" t="s">
        <v>171</v>
      </c>
      <c r="U8" s="481" t="s">
        <v>171</v>
      </c>
      <c r="V8" s="422" t="s">
        <v>172</v>
      </c>
      <c r="W8" s="422" t="s">
        <v>172</v>
      </c>
      <c r="X8" s="422" t="s">
        <v>173</v>
      </c>
      <c r="Y8" s="471">
        <v>8281030</v>
      </c>
    </row>
    <row r="9" spans="1:25" ht="24" customHeight="1" x14ac:dyDescent="0.25">
      <c r="A9" s="488"/>
      <c r="B9" s="490"/>
      <c r="C9" s="493"/>
      <c r="D9" s="61" t="s">
        <v>36</v>
      </c>
      <c r="E9" s="93">
        <f>+INVERSIÓN!Y11</f>
        <v>69600000</v>
      </c>
      <c r="F9" s="93">
        <f>+INVERSIÓN!Z11</f>
        <v>69600000</v>
      </c>
      <c r="G9" s="37"/>
      <c r="H9" s="39"/>
      <c r="I9" s="39"/>
      <c r="J9" s="93">
        <f>+INVERSIÓN!AK11</f>
        <v>63679000</v>
      </c>
      <c r="K9" s="39"/>
      <c r="L9" s="37"/>
      <c r="M9" s="39"/>
      <c r="N9" s="478"/>
      <c r="O9" s="475"/>
      <c r="P9" s="475"/>
      <c r="Q9" s="475"/>
      <c r="R9" s="475"/>
      <c r="S9" s="482"/>
      <c r="T9" s="482"/>
      <c r="U9" s="482"/>
      <c r="V9" s="423"/>
      <c r="W9" s="423"/>
      <c r="X9" s="423"/>
      <c r="Y9" s="472"/>
    </row>
    <row r="10" spans="1:25" ht="24" customHeight="1" x14ac:dyDescent="0.25">
      <c r="A10" s="488"/>
      <c r="B10" s="490"/>
      <c r="C10" s="493"/>
      <c r="D10" s="59" t="s">
        <v>37</v>
      </c>
      <c r="E10" s="119">
        <f>+INVERSIÓN!Y12</f>
        <v>0</v>
      </c>
      <c r="F10" s="119">
        <f>+INVERSIÓN!Z12</f>
        <v>0</v>
      </c>
      <c r="G10" s="120"/>
      <c r="H10" s="121"/>
      <c r="I10" s="121"/>
      <c r="J10" s="119">
        <f>+INVERSIÓN!AK12</f>
        <v>0</v>
      </c>
      <c r="K10" s="39"/>
      <c r="L10" s="40"/>
      <c r="M10" s="39"/>
      <c r="N10" s="478"/>
      <c r="O10" s="475"/>
      <c r="P10" s="475"/>
      <c r="Q10" s="475"/>
      <c r="R10" s="475"/>
      <c r="S10" s="482"/>
      <c r="T10" s="482"/>
      <c r="U10" s="482"/>
      <c r="V10" s="423"/>
      <c r="W10" s="423"/>
      <c r="X10" s="423"/>
      <c r="Y10" s="472"/>
    </row>
    <row r="11" spans="1:25" ht="24" customHeight="1" thickBot="1" x14ac:dyDescent="0.3">
      <c r="A11" s="488"/>
      <c r="B11" s="491"/>
      <c r="C11" s="494"/>
      <c r="D11" s="61" t="s">
        <v>38</v>
      </c>
      <c r="E11" s="124">
        <f>+INVERSIÓN!Y13</f>
        <v>6746833</v>
      </c>
      <c r="F11" s="124">
        <f>+INVERSIÓN!Z13</f>
        <v>6746833</v>
      </c>
      <c r="G11" s="125"/>
      <c r="H11" s="126"/>
      <c r="I11" s="126"/>
      <c r="J11" s="124">
        <f>+INVERSIÓN!AK13</f>
        <v>6746833</v>
      </c>
      <c r="K11" s="39"/>
      <c r="L11" s="37"/>
      <c r="M11" s="39"/>
      <c r="N11" s="479"/>
      <c r="O11" s="476"/>
      <c r="P11" s="476"/>
      <c r="Q11" s="476"/>
      <c r="R11" s="476"/>
      <c r="S11" s="483"/>
      <c r="T11" s="483"/>
      <c r="U11" s="483"/>
      <c r="V11" s="470"/>
      <c r="W11" s="470"/>
      <c r="X11" s="470"/>
      <c r="Y11" s="473"/>
    </row>
    <row r="12" spans="1:25" ht="24" customHeight="1" x14ac:dyDescent="0.25">
      <c r="A12" s="488">
        <v>2</v>
      </c>
      <c r="B12" s="489" t="s">
        <v>165</v>
      </c>
      <c r="C12" s="492" t="s">
        <v>166</v>
      </c>
      <c r="D12" s="60" t="s">
        <v>35</v>
      </c>
      <c r="E12" s="117">
        <f>+INVERSIÓN!Y16</f>
        <v>1</v>
      </c>
      <c r="F12" s="117">
        <f>+INVERSIÓN!Z16</f>
        <v>1</v>
      </c>
      <c r="G12" s="43"/>
      <c r="H12" s="41"/>
      <c r="I12" s="41"/>
      <c r="J12" s="129">
        <f>+INVERSIÓN!AK16</f>
        <v>0.16</v>
      </c>
      <c r="K12" s="39"/>
      <c r="L12" s="37"/>
      <c r="M12" s="39"/>
      <c r="N12" s="477" t="s">
        <v>103</v>
      </c>
      <c r="O12" s="480" t="s">
        <v>169</v>
      </c>
      <c r="P12" s="480" t="s">
        <v>169</v>
      </c>
      <c r="Q12" s="480" t="s">
        <v>169</v>
      </c>
      <c r="R12" s="480" t="s">
        <v>170</v>
      </c>
      <c r="S12" s="481" t="s">
        <v>171</v>
      </c>
      <c r="T12" s="481" t="s">
        <v>171</v>
      </c>
      <c r="U12" s="481" t="s">
        <v>171</v>
      </c>
      <c r="V12" s="422" t="s">
        <v>172</v>
      </c>
      <c r="W12" s="422" t="s">
        <v>172</v>
      </c>
      <c r="X12" s="422" t="s">
        <v>173</v>
      </c>
      <c r="Y12" s="471">
        <v>8281030</v>
      </c>
    </row>
    <row r="13" spans="1:25" ht="24" customHeight="1" x14ac:dyDescent="0.25">
      <c r="A13" s="488"/>
      <c r="B13" s="490"/>
      <c r="C13" s="493"/>
      <c r="D13" s="61" t="s">
        <v>36</v>
      </c>
      <c r="E13" s="93">
        <f>+INVERSIÓN!Y17</f>
        <v>158048000</v>
      </c>
      <c r="F13" s="93">
        <f>+INVERSIÓN!Z17</f>
        <v>158048000</v>
      </c>
      <c r="G13" s="37"/>
      <c r="H13" s="39"/>
      <c r="I13" s="39"/>
      <c r="J13" s="93">
        <f>+INVERSIÓN!AK17</f>
        <v>53400000</v>
      </c>
      <c r="K13" s="39"/>
      <c r="L13" s="37"/>
      <c r="M13" s="39"/>
      <c r="N13" s="478"/>
      <c r="O13" s="475"/>
      <c r="P13" s="475"/>
      <c r="Q13" s="475"/>
      <c r="R13" s="475"/>
      <c r="S13" s="482"/>
      <c r="T13" s="482"/>
      <c r="U13" s="482"/>
      <c r="V13" s="423"/>
      <c r="W13" s="423"/>
      <c r="X13" s="423"/>
      <c r="Y13" s="472"/>
    </row>
    <row r="14" spans="1:25" ht="24" customHeight="1" x14ac:dyDescent="0.25">
      <c r="A14" s="488"/>
      <c r="B14" s="490"/>
      <c r="C14" s="493"/>
      <c r="D14" s="59" t="s">
        <v>37</v>
      </c>
      <c r="E14" s="119">
        <f>+INVERSIÓN!Y18</f>
        <v>0</v>
      </c>
      <c r="F14" s="119">
        <f>+INVERSIÓN!Z18</f>
        <v>0</v>
      </c>
      <c r="G14" s="120"/>
      <c r="H14" s="121"/>
      <c r="I14" s="121"/>
      <c r="J14" s="119">
        <f>+INVERSIÓN!AK18</f>
        <v>0</v>
      </c>
      <c r="K14" s="39"/>
      <c r="L14" s="37"/>
      <c r="M14" s="39"/>
      <c r="N14" s="478"/>
      <c r="O14" s="475"/>
      <c r="P14" s="475"/>
      <c r="Q14" s="475"/>
      <c r="R14" s="475"/>
      <c r="S14" s="482"/>
      <c r="T14" s="482"/>
      <c r="U14" s="482"/>
      <c r="V14" s="423"/>
      <c r="W14" s="423"/>
      <c r="X14" s="423"/>
      <c r="Y14" s="472"/>
    </row>
    <row r="15" spans="1:25" ht="24" customHeight="1" thickBot="1" x14ac:dyDescent="0.3">
      <c r="A15" s="488"/>
      <c r="B15" s="491"/>
      <c r="C15" s="494"/>
      <c r="D15" s="61" t="s">
        <v>38</v>
      </c>
      <c r="E15" s="124">
        <f>+INVERSIÓN!Y19</f>
        <v>13502333</v>
      </c>
      <c r="F15" s="124">
        <f>+INVERSIÓN!Z19</f>
        <v>13502333</v>
      </c>
      <c r="G15" s="125"/>
      <c r="H15" s="126"/>
      <c r="I15" s="126"/>
      <c r="J15" s="124">
        <f>+INVERSIÓN!AK19</f>
        <v>13502333</v>
      </c>
      <c r="K15" s="39"/>
      <c r="L15" s="37"/>
      <c r="M15" s="39"/>
      <c r="N15" s="479"/>
      <c r="O15" s="476"/>
      <c r="P15" s="476"/>
      <c r="Q15" s="476"/>
      <c r="R15" s="476"/>
      <c r="S15" s="483"/>
      <c r="T15" s="483"/>
      <c r="U15" s="483"/>
      <c r="V15" s="470"/>
      <c r="W15" s="470"/>
      <c r="X15" s="470"/>
      <c r="Y15" s="473"/>
    </row>
    <row r="16" spans="1:25" ht="24" customHeight="1" x14ac:dyDescent="0.25">
      <c r="A16" s="488">
        <v>3</v>
      </c>
      <c r="B16" s="489" t="s">
        <v>167</v>
      </c>
      <c r="C16" s="492" t="s">
        <v>103</v>
      </c>
      <c r="D16" s="60" t="s">
        <v>35</v>
      </c>
      <c r="E16" s="118">
        <f>+INVERSIÓN!Y22</f>
        <v>2</v>
      </c>
      <c r="F16" s="118">
        <f>+INVERSIÓN!Z22</f>
        <v>2</v>
      </c>
      <c r="G16" s="43"/>
      <c r="H16" s="41"/>
      <c r="I16" s="41"/>
      <c r="J16" s="130">
        <f>+INVERSIÓN!AK22</f>
        <v>0.5</v>
      </c>
      <c r="K16" s="39"/>
      <c r="L16" s="37"/>
      <c r="M16" s="39"/>
      <c r="N16" s="477" t="s">
        <v>103</v>
      </c>
      <c r="O16" s="480" t="s">
        <v>169</v>
      </c>
      <c r="P16" s="480" t="s">
        <v>169</v>
      </c>
      <c r="Q16" s="480" t="s">
        <v>169</v>
      </c>
      <c r="R16" s="480" t="s">
        <v>170</v>
      </c>
      <c r="S16" s="481" t="s">
        <v>171</v>
      </c>
      <c r="T16" s="481" t="s">
        <v>171</v>
      </c>
      <c r="U16" s="481" t="s">
        <v>171</v>
      </c>
      <c r="V16" s="422" t="s">
        <v>172</v>
      </c>
      <c r="W16" s="422" t="s">
        <v>172</v>
      </c>
      <c r="X16" s="422" t="s">
        <v>173</v>
      </c>
      <c r="Y16" s="471">
        <v>8281030</v>
      </c>
    </row>
    <row r="17" spans="1:25" ht="24" customHeight="1" x14ac:dyDescent="0.25">
      <c r="A17" s="488"/>
      <c r="B17" s="490"/>
      <c r="C17" s="493"/>
      <c r="D17" s="61" t="s">
        <v>36</v>
      </c>
      <c r="E17" s="93">
        <f>+INVERSIÓN!Y23</f>
        <v>2370803000</v>
      </c>
      <c r="F17" s="93">
        <f>+INVERSIÓN!Z23</f>
        <v>2370803000</v>
      </c>
      <c r="G17" s="37"/>
      <c r="H17" s="39"/>
      <c r="I17" s="39"/>
      <c r="J17" s="93">
        <f>+INVERSIÓN!AK23</f>
        <v>827950000</v>
      </c>
      <c r="K17" s="39"/>
      <c r="L17" s="37"/>
      <c r="M17" s="39"/>
      <c r="N17" s="478"/>
      <c r="O17" s="475"/>
      <c r="P17" s="475"/>
      <c r="Q17" s="475"/>
      <c r="R17" s="475"/>
      <c r="S17" s="482"/>
      <c r="T17" s="482"/>
      <c r="U17" s="482"/>
      <c r="V17" s="423"/>
      <c r="W17" s="423"/>
      <c r="X17" s="423"/>
      <c r="Y17" s="472"/>
    </row>
    <row r="18" spans="1:25" ht="24" customHeight="1" x14ac:dyDescent="0.25">
      <c r="A18" s="488"/>
      <c r="B18" s="490"/>
      <c r="C18" s="493"/>
      <c r="D18" s="59" t="s">
        <v>37</v>
      </c>
      <c r="E18" s="122">
        <f>+INVERSIÓN!Y24</f>
        <v>0</v>
      </c>
      <c r="F18" s="122">
        <f>+INVERSIÓN!Z24</f>
        <v>0</v>
      </c>
      <c r="G18" s="120"/>
      <c r="H18" s="121"/>
      <c r="I18" s="121"/>
      <c r="J18" s="122">
        <f>+INVERSIÓN!AK24</f>
        <v>0</v>
      </c>
      <c r="K18" s="39"/>
      <c r="L18" s="37"/>
      <c r="M18" s="39"/>
      <c r="N18" s="478"/>
      <c r="O18" s="475"/>
      <c r="P18" s="475"/>
      <c r="Q18" s="475"/>
      <c r="R18" s="475"/>
      <c r="S18" s="482"/>
      <c r="T18" s="482"/>
      <c r="U18" s="482"/>
      <c r="V18" s="423"/>
      <c r="W18" s="423"/>
      <c r="X18" s="423"/>
      <c r="Y18" s="472"/>
    </row>
    <row r="19" spans="1:25" ht="24" customHeight="1" thickBot="1" x14ac:dyDescent="0.3">
      <c r="A19" s="488"/>
      <c r="B19" s="491"/>
      <c r="C19" s="494"/>
      <c r="D19" s="61" t="s">
        <v>38</v>
      </c>
      <c r="E19" s="124">
        <f>+INVERSIÓN!Y25</f>
        <v>224210948</v>
      </c>
      <c r="F19" s="124">
        <f>+INVERSIÓN!Z25</f>
        <v>224210948</v>
      </c>
      <c r="G19" s="125"/>
      <c r="H19" s="126"/>
      <c r="I19" s="126"/>
      <c r="J19" s="124">
        <f>+INVERSIÓN!AK25</f>
        <v>175233480</v>
      </c>
      <c r="K19" s="39"/>
      <c r="L19" s="37"/>
      <c r="M19" s="39"/>
      <c r="N19" s="479"/>
      <c r="O19" s="476"/>
      <c r="P19" s="476"/>
      <c r="Q19" s="476"/>
      <c r="R19" s="476"/>
      <c r="S19" s="483"/>
      <c r="T19" s="483"/>
      <c r="U19" s="483"/>
      <c r="V19" s="470"/>
      <c r="W19" s="470"/>
      <c r="X19" s="470"/>
      <c r="Y19" s="473"/>
    </row>
    <row r="20" spans="1:25" ht="24" customHeight="1" x14ac:dyDescent="0.25">
      <c r="A20" s="488">
        <v>4</v>
      </c>
      <c r="B20" s="489" t="s">
        <v>156</v>
      </c>
      <c r="C20" s="492" t="s">
        <v>103</v>
      </c>
      <c r="D20" s="60" t="s">
        <v>35</v>
      </c>
      <c r="E20" s="118">
        <f>+INVERSIÓN!Y28</f>
        <v>3</v>
      </c>
      <c r="F20" s="118">
        <f>+INVERSIÓN!Z28</f>
        <v>3</v>
      </c>
      <c r="G20" s="43"/>
      <c r="H20" s="41"/>
      <c r="I20" s="41"/>
      <c r="J20" s="130">
        <f>+INVERSIÓN!AK28</f>
        <v>0.49</v>
      </c>
      <c r="K20" s="39"/>
      <c r="L20" s="37"/>
      <c r="M20" s="39"/>
      <c r="N20" s="477" t="s">
        <v>103</v>
      </c>
      <c r="O20" s="480" t="s">
        <v>169</v>
      </c>
      <c r="P20" s="480" t="s">
        <v>169</v>
      </c>
      <c r="Q20" s="480" t="s">
        <v>169</v>
      </c>
      <c r="R20" s="480" t="s">
        <v>170</v>
      </c>
      <c r="S20" s="481" t="s">
        <v>171</v>
      </c>
      <c r="T20" s="481" t="s">
        <v>171</v>
      </c>
      <c r="U20" s="481" t="s">
        <v>171</v>
      </c>
      <c r="V20" s="422" t="s">
        <v>172</v>
      </c>
      <c r="W20" s="422" t="s">
        <v>172</v>
      </c>
      <c r="X20" s="422" t="s">
        <v>173</v>
      </c>
      <c r="Y20" s="471">
        <v>8281030</v>
      </c>
    </row>
    <row r="21" spans="1:25" ht="24" customHeight="1" x14ac:dyDescent="0.25">
      <c r="A21" s="488"/>
      <c r="B21" s="490"/>
      <c r="C21" s="493"/>
      <c r="D21" s="61" t="s">
        <v>36</v>
      </c>
      <c r="E21" s="93">
        <f>+INVERSIÓN!Y29</f>
        <v>279305000</v>
      </c>
      <c r="F21" s="93">
        <f>+INVERSIÓN!Z29</f>
        <v>279305000</v>
      </c>
      <c r="G21" s="37"/>
      <c r="H21" s="39"/>
      <c r="I21" s="39"/>
      <c r="J21" s="93">
        <f>+INVERSIÓN!AK29</f>
        <v>177488000</v>
      </c>
      <c r="K21" s="39"/>
      <c r="L21" s="37"/>
      <c r="M21" s="39"/>
      <c r="N21" s="478"/>
      <c r="O21" s="475"/>
      <c r="P21" s="475"/>
      <c r="Q21" s="475"/>
      <c r="R21" s="475"/>
      <c r="S21" s="482"/>
      <c r="T21" s="482"/>
      <c r="U21" s="482"/>
      <c r="V21" s="423"/>
      <c r="W21" s="423"/>
      <c r="X21" s="423"/>
      <c r="Y21" s="472"/>
    </row>
    <row r="22" spans="1:25" ht="24" customHeight="1" x14ac:dyDescent="0.25">
      <c r="A22" s="488"/>
      <c r="B22" s="490"/>
      <c r="C22" s="493"/>
      <c r="D22" s="59" t="s">
        <v>37</v>
      </c>
      <c r="E22" s="122">
        <f>+INVERSIÓN!Y30</f>
        <v>0</v>
      </c>
      <c r="F22" s="122">
        <f>+INVERSIÓN!Z30</f>
        <v>0</v>
      </c>
      <c r="G22" s="120"/>
      <c r="H22" s="121"/>
      <c r="I22" s="121"/>
      <c r="J22" s="122">
        <f>+INVERSIÓN!AK30</f>
        <v>0</v>
      </c>
      <c r="K22" s="39"/>
      <c r="L22" s="37"/>
      <c r="M22" s="39"/>
      <c r="N22" s="478"/>
      <c r="O22" s="475"/>
      <c r="P22" s="475"/>
      <c r="Q22" s="475"/>
      <c r="R22" s="475"/>
      <c r="S22" s="482"/>
      <c r="T22" s="482"/>
      <c r="U22" s="482"/>
      <c r="V22" s="423"/>
      <c r="W22" s="423"/>
      <c r="X22" s="423"/>
      <c r="Y22" s="472"/>
    </row>
    <row r="23" spans="1:25" ht="24" customHeight="1" thickBot="1" x14ac:dyDescent="0.3">
      <c r="A23" s="488"/>
      <c r="B23" s="491"/>
      <c r="C23" s="494"/>
      <c r="D23" s="61" t="s">
        <v>38</v>
      </c>
      <c r="E23" s="124">
        <f>+INVERSIÓN!Y31</f>
        <v>33091817</v>
      </c>
      <c r="F23" s="124">
        <f>+INVERSIÓN!Z31</f>
        <v>33091817</v>
      </c>
      <c r="G23" s="125"/>
      <c r="H23" s="126"/>
      <c r="I23" s="126"/>
      <c r="J23" s="124">
        <f>+INVERSIÓN!AK31</f>
        <v>33091817</v>
      </c>
      <c r="K23" s="39"/>
      <c r="L23" s="37"/>
      <c r="M23" s="39"/>
      <c r="N23" s="479"/>
      <c r="O23" s="476"/>
      <c r="P23" s="476"/>
      <c r="Q23" s="476"/>
      <c r="R23" s="476"/>
      <c r="S23" s="483"/>
      <c r="T23" s="483"/>
      <c r="U23" s="483"/>
      <c r="V23" s="470"/>
      <c r="W23" s="470"/>
      <c r="X23" s="470"/>
      <c r="Y23" s="473"/>
    </row>
    <row r="24" spans="1:25" ht="24" customHeight="1" x14ac:dyDescent="0.25">
      <c r="A24" s="488">
        <v>5</v>
      </c>
      <c r="B24" s="489" t="s">
        <v>157</v>
      </c>
      <c r="C24" s="492" t="s">
        <v>103</v>
      </c>
      <c r="D24" s="60" t="s">
        <v>35</v>
      </c>
      <c r="E24" s="118">
        <f>+INVERSIÓN!Y34</f>
        <v>4</v>
      </c>
      <c r="F24" s="118">
        <f>+INVERSIÓN!Z34</f>
        <v>4</v>
      </c>
      <c r="G24" s="43"/>
      <c r="H24" s="41"/>
      <c r="I24" s="41"/>
      <c r="J24" s="130">
        <f>+INVERSIÓN!AK34</f>
        <v>1</v>
      </c>
      <c r="K24" s="39"/>
      <c r="L24" s="40"/>
      <c r="M24" s="39"/>
      <c r="N24" s="477" t="s">
        <v>103</v>
      </c>
      <c r="O24" s="480" t="s">
        <v>169</v>
      </c>
      <c r="P24" s="480" t="s">
        <v>169</v>
      </c>
      <c r="Q24" s="480" t="s">
        <v>169</v>
      </c>
      <c r="R24" s="480" t="s">
        <v>170</v>
      </c>
      <c r="S24" s="481" t="s">
        <v>171</v>
      </c>
      <c r="T24" s="481" t="s">
        <v>171</v>
      </c>
      <c r="U24" s="481" t="s">
        <v>171</v>
      </c>
      <c r="V24" s="422" t="s">
        <v>172</v>
      </c>
      <c r="W24" s="422" t="s">
        <v>172</v>
      </c>
      <c r="X24" s="422" t="s">
        <v>173</v>
      </c>
      <c r="Y24" s="471">
        <v>8281030</v>
      </c>
    </row>
    <row r="25" spans="1:25" ht="24" customHeight="1" x14ac:dyDescent="0.25">
      <c r="A25" s="488"/>
      <c r="B25" s="490"/>
      <c r="C25" s="493"/>
      <c r="D25" s="61" t="s">
        <v>36</v>
      </c>
      <c r="E25" s="93">
        <f>+INVERSIÓN!Y35</f>
        <v>539376000</v>
      </c>
      <c r="F25" s="93">
        <f>+INVERSIÓN!Z35</f>
        <v>539376000</v>
      </c>
      <c r="G25" s="37"/>
      <c r="H25" s="38"/>
      <c r="I25" s="38"/>
      <c r="J25" s="93">
        <f>+INVERSIÓN!AK35</f>
        <v>415214000</v>
      </c>
      <c r="K25" s="38"/>
      <c r="L25" s="37"/>
      <c r="M25" s="38"/>
      <c r="N25" s="478"/>
      <c r="O25" s="475"/>
      <c r="P25" s="475"/>
      <c r="Q25" s="475"/>
      <c r="R25" s="475"/>
      <c r="S25" s="482"/>
      <c r="T25" s="482"/>
      <c r="U25" s="482"/>
      <c r="V25" s="423"/>
      <c r="W25" s="423"/>
      <c r="X25" s="423"/>
      <c r="Y25" s="472"/>
    </row>
    <row r="26" spans="1:25" ht="24" customHeight="1" x14ac:dyDescent="0.25">
      <c r="A26" s="488"/>
      <c r="B26" s="490"/>
      <c r="C26" s="493"/>
      <c r="D26" s="59" t="s">
        <v>37</v>
      </c>
      <c r="E26" s="122">
        <f>+INVERSIÓN!Y36</f>
        <v>0</v>
      </c>
      <c r="F26" s="122">
        <f>+INVERSIÓN!Z36</f>
        <v>0</v>
      </c>
      <c r="G26" s="120"/>
      <c r="H26" s="123"/>
      <c r="I26" s="123"/>
      <c r="J26" s="122">
        <f>+INVERSIÓN!AK36</f>
        <v>0</v>
      </c>
      <c r="K26" s="38"/>
      <c r="L26" s="37"/>
      <c r="M26" s="38"/>
      <c r="N26" s="478"/>
      <c r="O26" s="475"/>
      <c r="P26" s="475"/>
      <c r="Q26" s="475"/>
      <c r="R26" s="475"/>
      <c r="S26" s="482"/>
      <c r="T26" s="482"/>
      <c r="U26" s="482"/>
      <c r="V26" s="423"/>
      <c r="W26" s="423"/>
      <c r="X26" s="423"/>
      <c r="Y26" s="472"/>
    </row>
    <row r="27" spans="1:25" ht="24" customHeight="1" thickBot="1" x14ac:dyDescent="0.3">
      <c r="A27" s="488"/>
      <c r="B27" s="491"/>
      <c r="C27" s="494"/>
      <c r="D27" s="62" t="s">
        <v>38</v>
      </c>
      <c r="E27" s="124">
        <f>+INVERSIÓN!Y37</f>
        <v>44890900</v>
      </c>
      <c r="F27" s="124">
        <f>+INVERSIÓN!Z37</f>
        <v>44890900</v>
      </c>
      <c r="G27" s="125"/>
      <c r="H27" s="128"/>
      <c r="I27" s="128"/>
      <c r="J27" s="124">
        <f>+INVERSIÓN!AK37</f>
        <v>44890900</v>
      </c>
      <c r="K27" s="36"/>
      <c r="L27" s="35"/>
      <c r="M27" s="36"/>
      <c r="N27" s="479"/>
      <c r="O27" s="476"/>
      <c r="P27" s="476"/>
      <c r="Q27" s="476"/>
      <c r="R27" s="476"/>
      <c r="S27" s="483"/>
      <c r="T27" s="483"/>
      <c r="U27" s="483"/>
      <c r="V27" s="470"/>
      <c r="W27" s="470"/>
      <c r="X27" s="470"/>
      <c r="Y27" s="473"/>
    </row>
    <row r="28" spans="1:25" ht="30" customHeight="1" x14ac:dyDescent="0.25">
      <c r="A28" s="488">
        <v>6</v>
      </c>
      <c r="B28" s="528" t="s">
        <v>158</v>
      </c>
      <c r="C28" s="492" t="s">
        <v>103</v>
      </c>
      <c r="D28" s="94" t="s">
        <v>35</v>
      </c>
      <c r="E28" s="118">
        <f>+INVERSIÓN!Y40</f>
        <v>6</v>
      </c>
      <c r="F28" s="118">
        <f>+INVERSIÓN!Z40</f>
        <v>6</v>
      </c>
      <c r="G28" s="43"/>
      <c r="H28" s="127"/>
      <c r="I28" s="127"/>
      <c r="J28" s="130">
        <f>+INVERSIÓN!AK40</f>
        <v>1</v>
      </c>
      <c r="K28" s="38"/>
      <c r="L28" s="37"/>
      <c r="M28" s="38"/>
      <c r="N28" s="477" t="s">
        <v>103</v>
      </c>
      <c r="O28" s="480" t="s">
        <v>169</v>
      </c>
      <c r="P28" s="480" t="s">
        <v>169</v>
      </c>
      <c r="Q28" s="480" t="s">
        <v>169</v>
      </c>
      <c r="R28" s="480" t="s">
        <v>170</v>
      </c>
      <c r="S28" s="481" t="s">
        <v>171</v>
      </c>
      <c r="T28" s="481" t="s">
        <v>171</v>
      </c>
      <c r="U28" s="481" t="s">
        <v>171</v>
      </c>
      <c r="V28" s="422" t="s">
        <v>172</v>
      </c>
      <c r="W28" s="422" t="s">
        <v>172</v>
      </c>
      <c r="X28" s="422" t="s">
        <v>173</v>
      </c>
      <c r="Y28" s="471">
        <v>8281030</v>
      </c>
    </row>
    <row r="29" spans="1:25" ht="30" customHeight="1" x14ac:dyDescent="0.25">
      <c r="A29" s="488"/>
      <c r="B29" s="529"/>
      <c r="C29" s="493"/>
      <c r="D29" s="61" t="s">
        <v>36</v>
      </c>
      <c r="E29" s="93">
        <f>+INVERSIÓN!Y41</f>
        <v>132868000</v>
      </c>
      <c r="F29" s="93">
        <f>+INVERSIÓN!Z41</f>
        <v>132868000</v>
      </c>
      <c r="G29" s="37"/>
      <c r="H29" s="38"/>
      <c r="I29" s="38"/>
      <c r="J29" s="93">
        <f>+INVERSIÓN!AK41</f>
        <v>95069000</v>
      </c>
      <c r="K29" s="38"/>
      <c r="L29" s="37"/>
      <c r="M29" s="38"/>
      <c r="N29" s="478"/>
      <c r="O29" s="475"/>
      <c r="P29" s="475"/>
      <c r="Q29" s="475"/>
      <c r="R29" s="475"/>
      <c r="S29" s="482"/>
      <c r="T29" s="482"/>
      <c r="U29" s="482"/>
      <c r="V29" s="423"/>
      <c r="W29" s="423"/>
      <c r="X29" s="423"/>
      <c r="Y29" s="472"/>
    </row>
    <row r="30" spans="1:25" ht="30" customHeight="1" x14ac:dyDescent="0.25">
      <c r="A30" s="488"/>
      <c r="B30" s="529"/>
      <c r="C30" s="493"/>
      <c r="D30" s="94" t="s">
        <v>37</v>
      </c>
      <c r="E30" s="122">
        <f>+INVERSIÓN!Y42</f>
        <v>0</v>
      </c>
      <c r="F30" s="122">
        <f>+INVERSIÓN!Z42</f>
        <v>0</v>
      </c>
      <c r="G30" s="120"/>
      <c r="H30" s="123"/>
      <c r="I30" s="123"/>
      <c r="J30" s="122">
        <f>+INVERSIÓN!AK42</f>
        <v>0</v>
      </c>
      <c r="K30" s="38"/>
      <c r="L30" s="37"/>
      <c r="M30" s="38"/>
      <c r="N30" s="478"/>
      <c r="O30" s="475"/>
      <c r="P30" s="475"/>
      <c r="Q30" s="475"/>
      <c r="R30" s="475"/>
      <c r="S30" s="482"/>
      <c r="T30" s="482"/>
      <c r="U30" s="482"/>
      <c r="V30" s="423"/>
      <c r="W30" s="423"/>
      <c r="X30" s="423"/>
      <c r="Y30" s="472"/>
    </row>
    <row r="31" spans="1:25" ht="30" customHeight="1" thickBot="1" x14ac:dyDescent="0.3">
      <c r="A31" s="488"/>
      <c r="B31" s="530"/>
      <c r="C31" s="494"/>
      <c r="D31" s="61" t="s">
        <v>38</v>
      </c>
      <c r="E31" s="124">
        <f>+INVERSIÓN!Y43</f>
        <v>41810733</v>
      </c>
      <c r="F31" s="124">
        <f>+INVERSIÓN!Z43</f>
        <v>41810733</v>
      </c>
      <c r="G31" s="125"/>
      <c r="H31" s="128"/>
      <c r="I31" s="128"/>
      <c r="J31" s="124">
        <f>+INVERSIÓN!AK43</f>
        <v>41810240</v>
      </c>
      <c r="K31" s="38"/>
      <c r="L31" s="37"/>
      <c r="M31" s="38"/>
      <c r="N31" s="479"/>
      <c r="O31" s="476"/>
      <c r="P31" s="476"/>
      <c r="Q31" s="476"/>
      <c r="R31" s="476"/>
      <c r="S31" s="483"/>
      <c r="T31" s="483"/>
      <c r="U31" s="483"/>
      <c r="V31" s="470"/>
      <c r="W31" s="470"/>
      <c r="X31" s="470"/>
      <c r="Y31" s="473"/>
    </row>
    <row r="32" spans="1:25" ht="29.25" customHeight="1" x14ac:dyDescent="0.25">
      <c r="A32" s="484" t="s">
        <v>39</v>
      </c>
      <c r="B32" s="486"/>
      <c r="C32" s="510"/>
      <c r="D32" s="70" t="s">
        <v>102</v>
      </c>
      <c r="E32" s="95">
        <f>+E29+E25+E21+E17+E13+E9</f>
        <v>3550000000</v>
      </c>
      <c r="F32" s="95">
        <f>+F29+F25+F21+F17+F13+F9</f>
        <v>3550000000</v>
      </c>
      <c r="G32" s="95">
        <f t="shared" ref="G32:J32" si="0">+G29+G25+G21+G17+G13+G9</f>
        <v>0</v>
      </c>
      <c r="H32" s="95">
        <f t="shared" si="0"/>
        <v>0</v>
      </c>
      <c r="I32" s="95">
        <f t="shared" si="0"/>
        <v>0</v>
      </c>
      <c r="J32" s="95">
        <f t="shared" si="0"/>
        <v>1632800000</v>
      </c>
      <c r="K32" s="68"/>
      <c r="L32" s="68"/>
      <c r="M32" s="68"/>
      <c r="N32" s="514"/>
      <c r="O32" s="515"/>
      <c r="P32" s="515"/>
      <c r="Q32" s="515"/>
      <c r="R32" s="515"/>
      <c r="S32" s="515"/>
      <c r="T32" s="515"/>
      <c r="U32" s="515"/>
      <c r="V32" s="515"/>
      <c r="W32" s="515"/>
      <c r="X32" s="515"/>
      <c r="Y32" s="516"/>
    </row>
    <row r="33" spans="1:25" ht="29.25" customHeight="1" x14ac:dyDescent="0.25">
      <c r="A33" s="523"/>
      <c r="B33" s="524"/>
      <c r="C33" s="525"/>
      <c r="D33" s="72" t="s">
        <v>101</v>
      </c>
      <c r="E33" s="96">
        <f>+E31+E27+E23+E19+E15+E11</f>
        <v>364253564</v>
      </c>
      <c r="F33" s="96">
        <f>+F31+F27+F23+F19+F15+F11</f>
        <v>364253564</v>
      </c>
      <c r="G33" s="96">
        <f t="shared" ref="G33:J33" si="1">+G31+G27+G23+G19+G15+G11</f>
        <v>0</v>
      </c>
      <c r="H33" s="96">
        <f t="shared" si="1"/>
        <v>0</v>
      </c>
      <c r="I33" s="96">
        <f t="shared" si="1"/>
        <v>0</v>
      </c>
      <c r="J33" s="96">
        <f t="shared" si="1"/>
        <v>315275603</v>
      </c>
      <c r="K33" s="73"/>
      <c r="L33" s="73"/>
      <c r="M33" s="73"/>
      <c r="N33" s="517"/>
      <c r="O33" s="518"/>
      <c r="P33" s="518"/>
      <c r="Q33" s="518"/>
      <c r="R33" s="518"/>
      <c r="S33" s="518"/>
      <c r="T33" s="518"/>
      <c r="U33" s="518"/>
      <c r="V33" s="518"/>
      <c r="W33" s="518"/>
      <c r="X33" s="518"/>
      <c r="Y33" s="519"/>
    </row>
    <row r="34" spans="1:25" ht="29.25" customHeight="1" thickBot="1" x14ac:dyDescent="0.3">
      <c r="A34" s="485"/>
      <c r="B34" s="487"/>
      <c r="C34" s="526"/>
      <c r="D34" s="71" t="s">
        <v>100</v>
      </c>
      <c r="E34" s="97">
        <f>+E32+E33</f>
        <v>3914253564</v>
      </c>
      <c r="F34" s="97">
        <f t="shared" ref="F34:J34" si="2">+F32+F33</f>
        <v>3914253564</v>
      </c>
      <c r="G34" s="97">
        <f t="shared" si="2"/>
        <v>0</v>
      </c>
      <c r="H34" s="97">
        <f t="shared" si="2"/>
        <v>0</v>
      </c>
      <c r="I34" s="97">
        <f t="shared" si="2"/>
        <v>0</v>
      </c>
      <c r="J34" s="97">
        <f t="shared" si="2"/>
        <v>1948075603</v>
      </c>
      <c r="K34" s="69"/>
      <c r="L34" s="69"/>
      <c r="M34" s="69"/>
      <c r="N34" s="520"/>
      <c r="O34" s="521"/>
      <c r="P34" s="521"/>
      <c r="Q34" s="521"/>
      <c r="R34" s="521"/>
      <c r="S34" s="521"/>
      <c r="T34" s="521"/>
      <c r="U34" s="521"/>
      <c r="V34" s="521"/>
      <c r="W34" s="521"/>
      <c r="X34" s="521"/>
      <c r="Y34" s="522"/>
    </row>
    <row r="35" spans="1:25" x14ac:dyDescent="0.25">
      <c r="A35" s="4"/>
      <c r="B35" s="32"/>
      <c r="C35" s="32"/>
      <c r="D35" s="32"/>
      <c r="E35" s="4"/>
      <c r="F35" s="4"/>
      <c r="G35" s="4"/>
      <c r="H35" s="4"/>
      <c r="I35" s="4"/>
      <c r="J35" s="4"/>
      <c r="K35" s="4"/>
      <c r="L35" s="4"/>
      <c r="M35" s="4"/>
      <c r="N35" s="4"/>
      <c r="O35" s="4"/>
      <c r="P35" s="4"/>
      <c r="Q35" s="32"/>
      <c r="R35" s="32"/>
      <c r="S35" s="32"/>
      <c r="T35" s="32"/>
      <c r="U35" s="32"/>
      <c r="V35" s="32"/>
      <c r="W35" s="32"/>
      <c r="X35" s="32"/>
      <c r="Y35" s="32"/>
    </row>
    <row r="36" spans="1:25" ht="18" x14ac:dyDescent="0.25">
      <c r="A36" s="4"/>
      <c r="B36" s="32"/>
      <c r="C36" s="32"/>
      <c r="D36" s="32"/>
      <c r="E36" s="4"/>
      <c r="F36" s="4"/>
      <c r="G36" s="4"/>
      <c r="H36" s="4"/>
      <c r="I36" s="4"/>
      <c r="J36" s="4"/>
      <c r="K36" s="4"/>
      <c r="L36" s="4"/>
      <c r="M36" s="4"/>
      <c r="N36" s="4"/>
      <c r="O36" s="4"/>
      <c r="P36" s="4"/>
      <c r="Q36" s="31"/>
      <c r="R36" s="31"/>
      <c r="S36" s="31"/>
      <c r="T36" s="31"/>
      <c r="U36" s="31"/>
      <c r="V36" s="34"/>
      <c r="W36" s="34"/>
      <c r="X36" s="34"/>
      <c r="Y36" s="34"/>
    </row>
    <row r="37" spans="1:25" ht="18" x14ac:dyDescent="0.25">
      <c r="A37" s="79" t="s">
        <v>126</v>
      </c>
      <c r="B37" s="4"/>
      <c r="C37" s="4"/>
      <c r="D37" s="4"/>
      <c r="E37" s="4"/>
      <c r="F37" s="4"/>
      <c r="G37" s="4"/>
      <c r="H37" s="4"/>
      <c r="I37" s="4"/>
      <c r="J37" s="4"/>
      <c r="K37" s="4"/>
      <c r="L37" s="4"/>
      <c r="M37" s="4"/>
      <c r="N37" s="4"/>
      <c r="O37" s="4"/>
      <c r="P37" s="4"/>
      <c r="Q37" s="31"/>
      <c r="R37" s="31"/>
      <c r="S37" s="31"/>
      <c r="T37" s="31"/>
      <c r="U37" s="31"/>
      <c r="V37" s="33"/>
      <c r="W37" s="33"/>
      <c r="X37" s="33"/>
      <c r="Y37" s="33"/>
    </row>
    <row r="38" spans="1:25" ht="30" customHeight="1" x14ac:dyDescent="0.25">
      <c r="A38" s="76" t="s">
        <v>127</v>
      </c>
      <c r="B38" s="345" t="s">
        <v>128</v>
      </c>
      <c r="C38" s="345"/>
      <c r="D38" s="345"/>
      <c r="E38" s="345"/>
      <c r="F38" s="347" t="s">
        <v>129</v>
      </c>
      <c r="G38" s="347"/>
      <c r="H38" s="347"/>
      <c r="I38" s="4"/>
      <c r="J38" s="4"/>
      <c r="K38" s="4"/>
      <c r="L38" s="4"/>
      <c r="M38" s="4"/>
      <c r="N38" s="4"/>
      <c r="O38" s="4"/>
      <c r="P38" s="4"/>
      <c r="Q38" s="31"/>
      <c r="R38" s="31"/>
      <c r="S38" s="31"/>
      <c r="T38" s="31"/>
      <c r="U38" s="31"/>
      <c r="V38" s="31"/>
      <c r="W38" s="31"/>
      <c r="X38" s="31"/>
      <c r="Y38" s="31"/>
    </row>
    <row r="39" spans="1:25" x14ac:dyDescent="0.25">
      <c r="A39" s="75">
        <v>11</v>
      </c>
      <c r="B39" s="346" t="s">
        <v>130</v>
      </c>
      <c r="C39" s="346"/>
      <c r="D39" s="346"/>
      <c r="E39" s="346"/>
      <c r="F39" s="346" t="s">
        <v>132</v>
      </c>
      <c r="G39" s="346"/>
      <c r="H39" s="346"/>
      <c r="I39" s="4"/>
      <c r="J39" s="4"/>
      <c r="K39" s="4"/>
      <c r="L39" s="4"/>
      <c r="M39" s="4"/>
      <c r="N39" s="4"/>
      <c r="O39" s="4"/>
      <c r="P39" s="4"/>
      <c r="Q39" s="4"/>
      <c r="R39" s="4"/>
      <c r="S39" s="4"/>
      <c r="T39" s="4"/>
      <c r="U39" s="4"/>
      <c r="V39" s="4"/>
      <c r="W39" s="4"/>
      <c r="X39" s="4"/>
      <c r="Y39" s="4"/>
    </row>
    <row r="40" spans="1:25" x14ac:dyDescent="0.25">
      <c r="E40" s="1"/>
      <c r="F40" s="1"/>
      <c r="G40" s="1"/>
      <c r="H40" s="1"/>
      <c r="I40" s="1"/>
      <c r="J40" s="1"/>
      <c r="K40" s="1"/>
      <c r="L40" s="1"/>
      <c r="M40" s="1"/>
      <c r="N40" s="1"/>
      <c r="O40" s="1"/>
      <c r="P40" s="1"/>
    </row>
    <row r="41" spans="1:25" x14ac:dyDescent="0.25">
      <c r="G41" s="1"/>
      <c r="H41" s="1"/>
      <c r="I41" s="1"/>
      <c r="J41" s="1"/>
      <c r="K41" s="1"/>
      <c r="L41" s="1"/>
    </row>
    <row r="42" spans="1:25" x14ac:dyDescent="0.25">
      <c r="G42" s="1"/>
      <c r="H42" s="1"/>
      <c r="I42" s="1"/>
      <c r="J42" s="1"/>
      <c r="K42" s="1"/>
      <c r="L42" s="1"/>
    </row>
    <row r="43" spans="1:25" x14ac:dyDescent="0.25">
      <c r="G43" s="1"/>
      <c r="H43" s="1"/>
      <c r="I43" s="1"/>
      <c r="J43" s="1"/>
      <c r="K43" s="1"/>
      <c r="L43" s="1"/>
    </row>
    <row r="44" spans="1:25" x14ac:dyDescent="0.25">
      <c r="G44" s="1"/>
      <c r="H44" s="1"/>
      <c r="I44" s="1"/>
      <c r="J44" s="1"/>
      <c r="K44" s="1"/>
      <c r="L44" s="1"/>
    </row>
    <row r="45" spans="1:25" x14ac:dyDescent="0.25">
      <c r="G45" s="1"/>
      <c r="H45" s="1"/>
      <c r="I45" s="1"/>
      <c r="J45" s="1"/>
      <c r="K45" s="1"/>
      <c r="L45" s="1"/>
    </row>
    <row r="46" spans="1:25" x14ac:dyDescent="0.25">
      <c r="G46" s="1"/>
      <c r="H46" s="1"/>
      <c r="I46" s="1"/>
      <c r="J46" s="1"/>
      <c r="K46" s="1"/>
      <c r="L46" s="1"/>
    </row>
    <row r="47" spans="1:25" x14ac:dyDescent="0.25">
      <c r="G47" s="1"/>
      <c r="H47" s="1"/>
      <c r="I47" s="1"/>
      <c r="J47" s="1"/>
      <c r="K47" s="1"/>
      <c r="L47" s="1"/>
    </row>
    <row r="48" spans="1:25" x14ac:dyDescent="0.25">
      <c r="G48" s="1"/>
      <c r="H48" s="1"/>
      <c r="I48" s="1"/>
      <c r="J48" s="1"/>
      <c r="K48" s="1"/>
      <c r="L48" s="1"/>
    </row>
    <row r="49" spans="7:12" x14ac:dyDescent="0.25">
      <c r="G49" s="1"/>
      <c r="H49" s="1"/>
      <c r="I49" s="1"/>
      <c r="J49" s="1"/>
      <c r="K49" s="1"/>
      <c r="L49" s="1"/>
    </row>
    <row r="50" spans="7:12" x14ac:dyDescent="0.25">
      <c r="G50" s="1"/>
      <c r="H50" s="1"/>
      <c r="I50" s="1"/>
      <c r="J50" s="1"/>
      <c r="K50" s="1"/>
      <c r="L50" s="1"/>
    </row>
    <row r="51" spans="7:12" x14ac:dyDescent="0.25">
      <c r="G51" s="1"/>
      <c r="H51" s="1"/>
      <c r="I51" s="1"/>
      <c r="J51" s="1"/>
      <c r="K51" s="1"/>
      <c r="L51" s="1"/>
    </row>
    <row r="52" spans="7:12" x14ac:dyDescent="0.25">
      <c r="G52" s="1"/>
      <c r="H52" s="1"/>
      <c r="I52" s="1"/>
      <c r="J52" s="1"/>
      <c r="K52" s="1"/>
      <c r="L52" s="1"/>
    </row>
    <row r="53" spans="7:12" x14ac:dyDescent="0.25">
      <c r="G53" s="1"/>
      <c r="H53" s="1"/>
      <c r="I53" s="1"/>
      <c r="J53" s="1"/>
      <c r="K53" s="1"/>
      <c r="L53" s="1"/>
    </row>
    <row r="54" spans="7:12" x14ac:dyDescent="0.25">
      <c r="G54" s="1"/>
      <c r="H54" s="1"/>
      <c r="I54" s="1"/>
      <c r="J54" s="1"/>
      <c r="K54" s="1"/>
      <c r="L54" s="1"/>
    </row>
    <row r="55" spans="7:12" x14ac:dyDescent="0.25">
      <c r="G55" s="1"/>
      <c r="H55" s="1"/>
      <c r="I55" s="1"/>
      <c r="J55" s="1"/>
      <c r="K55" s="1"/>
      <c r="L55" s="1"/>
    </row>
    <row r="56" spans="7:12" x14ac:dyDescent="0.25">
      <c r="G56" s="1"/>
      <c r="H56" s="1"/>
      <c r="I56" s="1"/>
      <c r="J56" s="1"/>
      <c r="K56" s="1"/>
      <c r="L56" s="1"/>
    </row>
    <row r="57" spans="7:12" x14ac:dyDescent="0.25">
      <c r="G57" s="1"/>
      <c r="H57" s="1"/>
      <c r="I57" s="1"/>
      <c r="J57" s="1"/>
      <c r="K57" s="1"/>
      <c r="L57" s="1"/>
    </row>
    <row r="58" spans="7:12" x14ac:dyDescent="0.25">
      <c r="G58" s="1"/>
      <c r="H58" s="1"/>
      <c r="I58" s="1"/>
      <c r="J58" s="1"/>
      <c r="K58" s="1"/>
      <c r="L58" s="1"/>
    </row>
    <row r="59" spans="7:12" x14ac:dyDescent="0.25">
      <c r="G59" s="1"/>
      <c r="H59" s="1"/>
      <c r="I59" s="1"/>
      <c r="J59" s="1"/>
      <c r="K59" s="1"/>
      <c r="L59" s="1"/>
    </row>
    <row r="60" spans="7:12" x14ac:dyDescent="0.25">
      <c r="G60" s="1"/>
      <c r="H60" s="1"/>
      <c r="I60" s="1"/>
      <c r="J60" s="1"/>
      <c r="K60" s="1"/>
      <c r="L60" s="1"/>
    </row>
    <row r="61" spans="7:12" x14ac:dyDescent="0.25">
      <c r="G61" s="1"/>
      <c r="H61" s="1"/>
      <c r="I61" s="1"/>
      <c r="J61" s="1"/>
      <c r="K61" s="1"/>
      <c r="L61" s="1"/>
    </row>
    <row r="62" spans="7:12" x14ac:dyDescent="0.25">
      <c r="G62" s="1"/>
      <c r="H62" s="1"/>
      <c r="I62" s="1"/>
      <c r="J62" s="1"/>
      <c r="K62" s="1"/>
      <c r="L62" s="1"/>
    </row>
    <row r="63" spans="7:12" x14ac:dyDescent="0.25">
      <c r="G63" s="1"/>
      <c r="H63" s="1"/>
      <c r="I63" s="1"/>
      <c r="J63" s="1"/>
      <c r="K63" s="1"/>
      <c r="L63" s="1"/>
    </row>
    <row r="64" spans="7:12" x14ac:dyDescent="0.25">
      <c r="G64" s="1"/>
      <c r="H64" s="1"/>
      <c r="I64" s="1"/>
      <c r="J64" s="1"/>
      <c r="K64" s="1"/>
      <c r="L64" s="1"/>
    </row>
    <row r="65" spans="7:12" x14ac:dyDescent="0.25">
      <c r="G65" s="1"/>
      <c r="H65" s="1"/>
      <c r="I65" s="1"/>
      <c r="J65" s="1"/>
      <c r="K65" s="1"/>
      <c r="L65" s="1"/>
    </row>
    <row r="66" spans="7:12" x14ac:dyDescent="0.25">
      <c r="G66" s="1"/>
      <c r="H66" s="1"/>
      <c r="I66" s="1"/>
      <c r="J66" s="1"/>
      <c r="K66" s="1"/>
      <c r="L66" s="1"/>
    </row>
    <row r="67" spans="7:12" x14ac:dyDescent="0.25">
      <c r="G67" s="1"/>
      <c r="H67" s="1"/>
      <c r="I67" s="1"/>
      <c r="J67" s="1"/>
      <c r="K67" s="1"/>
      <c r="L67" s="1"/>
    </row>
    <row r="68" spans="7:12" x14ac:dyDescent="0.25">
      <c r="G68" s="1"/>
      <c r="H68" s="1"/>
      <c r="I68" s="1"/>
      <c r="J68" s="1"/>
      <c r="K68" s="1"/>
      <c r="L68" s="1"/>
    </row>
    <row r="69" spans="7:12" x14ac:dyDescent="0.25">
      <c r="G69" s="1"/>
      <c r="H69" s="1"/>
      <c r="I69" s="1"/>
      <c r="J69" s="1"/>
      <c r="K69" s="1"/>
      <c r="L69" s="1"/>
    </row>
    <row r="70" spans="7:12" x14ac:dyDescent="0.25">
      <c r="G70" s="1"/>
      <c r="H70" s="1"/>
      <c r="I70" s="1"/>
      <c r="J70" s="1"/>
      <c r="K70" s="1"/>
      <c r="L70" s="1"/>
    </row>
    <row r="71" spans="7:12" x14ac:dyDescent="0.25">
      <c r="G71" s="1"/>
      <c r="H71" s="1"/>
      <c r="I71" s="1"/>
      <c r="J71" s="1"/>
      <c r="K71" s="1"/>
      <c r="L71" s="1"/>
    </row>
    <row r="72" spans="7:12" x14ac:dyDescent="0.25">
      <c r="G72" s="1"/>
      <c r="H72" s="1"/>
      <c r="I72" s="1"/>
      <c r="J72" s="1"/>
      <c r="K72" s="1"/>
      <c r="L72" s="1"/>
    </row>
    <row r="73" spans="7:12" x14ac:dyDescent="0.25">
      <c r="G73" s="1"/>
      <c r="H73" s="1"/>
      <c r="I73" s="1"/>
      <c r="J73" s="1"/>
      <c r="K73" s="1"/>
      <c r="L73" s="1"/>
    </row>
    <row r="74" spans="7:12" x14ac:dyDescent="0.25">
      <c r="G74" s="1"/>
      <c r="H74" s="1"/>
      <c r="I74" s="1"/>
      <c r="J74" s="1"/>
      <c r="K74" s="1"/>
      <c r="L74" s="1"/>
    </row>
    <row r="75" spans="7:12" x14ac:dyDescent="0.25">
      <c r="G75" s="1"/>
      <c r="H75" s="1"/>
      <c r="I75" s="1"/>
      <c r="J75" s="1"/>
      <c r="K75" s="1"/>
      <c r="L75" s="1"/>
    </row>
    <row r="76" spans="7:12" x14ac:dyDescent="0.25">
      <c r="G76" s="1"/>
      <c r="H76" s="1"/>
      <c r="I76" s="1"/>
      <c r="J76" s="1"/>
      <c r="K76" s="1"/>
      <c r="L76" s="1"/>
    </row>
    <row r="77" spans="7:12" x14ac:dyDescent="0.25">
      <c r="G77" s="1"/>
      <c r="H77" s="1"/>
      <c r="I77" s="1"/>
      <c r="J77" s="1"/>
      <c r="K77" s="1"/>
      <c r="L77" s="1"/>
    </row>
    <row r="78" spans="7:12" x14ac:dyDescent="0.25">
      <c r="G78" s="1"/>
      <c r="H78" s="1"/>
      <c r="I78" s="1"/>
      <c r="J78" s="1"/>
      <c r="K78" s="1"/>
      <c r="L78" s="1"/>
    </row>
    <row r="79" spans="7:12" x14ac:dyDescent="0.25">
      <c r="G79" s="1"/>
      <c r="H79" s="1"/>
      <c r="I79" s="1"/>
      <c r="J79" s="1"/>
      <c r="K79" s="1"/>
      <c r="L79" s="1"/>
    </row>
    <row r="80" spans="7:12" x14ac:dyDescent="0.25">
      <c r="G80" s="1"/>
      <c r="H80" s="1"/>
      <c r="I80" s="1"/>
      <c r="J80" s="1"/>
      <c r="K80" s="1"/>
      <c r="L80" s="1"/>
    </row>
    <row r="81" spans="7:12" x14ac:dyDescent="0.25">
      <c r="G81" s="1"/>
      <c r="H81" s="1"/>
      <c r="I81" s="1"/>
      <c r="J81" s="1"/>
      <c r="K81" s="1"/>
      <c r="L81" s="1"/>
    </row>
    <row r="82" spans="7:12" x14ac:dyDescent="0.25">
      <c r="G82" s="1"/>
      <c r="H82" s="1"/>
      <c r="I82" s="1"/>
      <c r="J82" s="1"/>
      <c r="K82" s="1"/>
      <c r="L82" s="1"/>
    </row>
    <row r="83" spans="7:12" x14ac:dyDescent="0.25">
      <c r="G83" s="1"/>
      <c r="H83" s="1"/>
      <c r="I83" s="1"/>
      <c r="J83" s="1"/>
      <c r="K83" s="1"/>
      <c r="L83" s="1"/>
    </row>
    <row r="84" spans="7:12" x14ac:dyDescent="0.25">
      <c r="G84" s="1"/>
      <c r="H84" s="1"/>
      <c r="I84" s="1"/>
      <c r="J84" s="1"/>
      <c r="K84" s="1"/>
      <c r="L84" s="1"/>
    </row>
    <row r="85" spans="7:12" x14ac:dyDescent="0.25">
      <c r="G85" s="1"/>
      <c r="H85" s="1"/>
      <c r="I85" s="1"/>
      <c r="J85" s="1"/>
      <c r="K85" s="1"/>
      <c r="L85" s="1"/>
    </row>
    <row r="86" spans="7:12" x14ac:dyDescent="0.25">
      <c r="G86" s="1"/>
      <c r="H86" s="1"/>
      <c r="I86" s="1"/>
      <c r="J86" s="1"/>
      <c r="K86" s="1"/>
      <c r="L86" s="1"/>
    </row>
    <row r="87" spans="7:12" x14ac:dyDescent="0.25">
      <c r="G87" s="1"/>
      <c r="H87" s="1"/>
      <c r="I87" s="1"/>
      <c r="J87" s="1"/>
      <c r="K87" s="1"/>
      <c r="L87" s="1"/>
    </row>
    <row r="88" spans="7:12" x14ac:dyDescent="0.25">
      <c r="G88" s="1"/>
      <c r="H88" s="1"/>
      <c r="I88" s="1"/>
      <c r="J88" s="1"/>
      <c r="K88" s="1"/>
      <c r="L88" s="1"/>
    </row>
    <row r="89" spans="7:12" x14ac:dyDescent="0.25">
      <c r="G89" s="1"/>
      <c r="H89" s="1"/>
      <c r="I89" s="1"/>
      <c r="J89" s="1"/>
      <c r="K89" s="1"/>
      <c r="L89" s="1"/>
    </row>
    <row r="90" spans="7:12" x14ac:dyDescent="0.25">
      <c r="G90" s="1"/>
      <c r="H90" s="1"/>
      <c r="I90" s="1"/>
      <c r="J90" s="1"/>
      <c r="K90" s="1"/>
      <c r="L90" s="1"/>
    </row>
    <row r="91" spans="7:12" x14ac:dyDescent="0.25">
      <c r="G91" s="1"/>
      <c r="H91" s="1"/>
      <c r="I91" s="1"/>
      <c r="J91" s="1"/>
      <c r="K91" s="1"/>
      <c r="L91" s="1"/>
    </row>
    <row r="92" spans="7:12" x14ac:dyDescent="0.25">
      <c r="G92" s="1"/>
      <c r="H92" s="1"/>
      <c r="I92" s="1"/>
      <c r="J92" s="1"/>
      <c r="K92" s="1"/>
      <c r="L92" s="1"/>
    </row>
    <row r="93" spans="7:12" x14ac:dyDescent="0.25">
      <c r="G93" s="1"/>
      <c r="H93" s="1"/>
      <c r="I93" s="1"/>
      <c r="J93" s="1"/>
      <c r="K93" s="1"/>
      <c r="L93" s="1"/>
    </row>
    <row r="94" spans="7:12" x14ac:dyDescent="0.25">
      <c r="G94" s="1"/>
      <c r="H94" s="1"/>
      <c r="I94" s="1"/>
      <c r="J94" s="1"/>
      <c r="K94" s="1"/>
      <c r="L94" s="1"/>
    </row>
    <row r="95" spans="7:12" x14ac:dyDescent="0.25">
      <c r="G95" s="1"/>
      <c r="H95" s="1"/>
      <c r="I95" s="1"/>
      <c r="J95" s="1"/>
      <c r="K95" s="1"/>
      <c r="L95" s="1"/>
    </row>
    <row r="96" spans="7:12" x14ac:dyDescent="0.25">
      <c r="G96" s="1"/>
      <c r="H96" s="1"/>
      <c r="I96" s="1"/>
      <c r="J96" s="1"/>
      <c r="K96" s="1"/>
      <c r="L96" s="1"/>
    </row>
    <row r="97" spans="7:12" x14ac:dyDescent="0.25">
      <c r="G97" s="1"/>
      <c r="H97" s="1"/>
      <c r="I97" s="1"/>
      <c r="J97" s="1"/>
      <c r="K97" s="1"/>
      <c r="L97" s="1"/>
    </row>
    <row r="98" spans="7:12" x14ac:dyDescent="0.25">
      <c r="G98" s="1"/>
      <c r="H98" s="1"/>
      <c r="I98" s="1"/>
      <c r="J98" s="1"/>
      <c r="K98" s="1"/>
      <c r="L98" s="1"/>
    </row>
    <row r="99" spans="7:12" x14ac:dyDescent="0.25">
      <c r="G99" s="1"/>
      <c r="H99" s="1"/>
      <c r="I99" s="1"/>
      <c r="J99" s="1"/>
      <c r="K99" s="1"/>
      <c r="L99" s="1"/>
    </row>
    <row r="100" spans="7:12" x14ac:dyDescent="0.25">
      <c r="G100" s="1"/>
      <c r="H100" s="1"/>
      <c r="I100" s="1"/>
      <c r="J100" s="1"/>
      <c r="K100" s="1"/>
      <c r="L100" s="1"/>
    </row>
    <row r="101" spans="7:12" x14ac:dyDescent="0.25">
      <c r="G101" s="1"/>
      <c r="H101" s="1"/>
      <c r="I101" s="1"/>
      <c r="J101" s="1"/>
      <c r="K101" s="1"/>
      <c r="L101" s="1"/>
    </row>
    <row r="102" spans="7:12" x14ac:dyDescent="0.25">
      <c r="G102" s="1"/>
      <c r="H102" s="1"/>
      <c r="I102" s="1"/>
      <c r="J102" s="1"/>
      <c r="K102" s="1"/>
      <c r="L102" s="1"/>
    </row>
    <row r="103" spans="7:12" x14ac:dyDescent="0.25">
      <c r="G103" s="1"/>
      <c r="H103" s="1"/>
      <c r="I103" s="1"/>
      <c r="J103" s="1"/>
      <c r="K103" s="1"/>
      <c r="L103" s="1"/>
    </row>
    <row r="104" spans="7:12" x14ac:dyDescent="0.25">
      <c r="G104" s="1"/>
      <c r="H104" s="1"/>
      <c r="I104" s="1"/>
      <c r="J104" s="1"/>
      <c r="K104" s="1"/>
      <c r="L104" s="1"/>
    </row>
    <row r="105" spans="7:12" x14ac:dyDescent="0.25">
      <c r="G105" s="1"/>
      <c r="H105" s="1"/>
      <c r="I105" s="1"/>
      <c r="J105" s="1"/>
      <c r="K105" s="1"/>
      <c r="L105" s="1"/>
    </row>
    <row r="106" spans="7:12" x14ac:dyDescent="0.25">
      <c r="G106" s="1"/>
      <c r="H106" s="1"/>
      <c r="I106" s="1"/>
      <c r="J106" s="1"/>
      <c r="K106" s="1"/>
      <c r="L106" s="1"/>
    </row>
    <row r="107" spans="7:12" x14ac:dyDescent="0.25">
      <c r="G107" s="1"/>
      <c r="H107" s="1"/>
      <c r="I107" s="1"/>
      <c r="J107" s="1"/>
      <c r="K107" s="1"/>
      <c r="L107" s="1"/>
    </row>
    <row r="108" spans="7:12" x14ac:dyDescent="0.25">
      <c r="G108" s="1"/>
      <c r="H108" s="1"/>
      <c r="I108" s="1"/>
      <c r="J108" s="1"/>
      <c r="K108" s="1"/>
      <c r="L108" s="1"/>
    </row>
    <row r="109" spans="7:12" x14ac:dyDescent="0.25">
      <c r="G109" s="1"/>
      <c r="H109" s="1"/>
      <c r="I109" s="1"/>
      <c r="J109" s="1"/>
      <c r="K109" s="1"/>
      <c r="L109" s="1"/>
    </row>
    <row r="110" spans="7:12" x14ac:dyDescent="0.25">
      <c r="G110" s="1"/>
      <c r="H110" s="1"/>
      <c r="I110" s="1"/>
      <c r="J110" s="1"/>
      <c r="K110" s="1"/>
      <c r="L110" s="1"/>
    </row>
    <row r="111" spans="7:12" x14ac:dyDescent="0.25">
      <c r="G111" s="1"/>
      <c r="H111" s="1"/>
      <c r="I111" s="1"/>
      <c r="J111" s="1"/>
      <c r="K111" s="1"/>
      <c r="L111" s="1"/>
    </row>
    <row r="112" spans="7:12" x14ac:dyDescent="0.25">
      <c r="G112" s="1"/>
      <c r="H112" s="1"/>
      <c r="I112" s="1"/>
      <c r="J112" s="1"/>
      <c r="K112" s="1"/>
      <c r="L112" s="1"/>
    </row>
    <row r="113" spans="7:12" x14ac:dyDescent="0.25">
      <c r="G113" s="1"/>
      <c r="H113" s="1"/>
      <c r="I113" s="1"/>
      <c r="J113" s="1"/>
      <c r="K113" s="1"/>
      <c r="L113" s="1"/>
    </row>
    <row r="114" spans="7:12" x14ac:dyDescent="0.25">
      <c r="G114" s="1"/>
      <c r="H114" s="1"/>
      <c r="I114" s="1"/>
      <c r="J114" s="1"/>
      <c r="K114" s="1"/>
      <c r="L114" s="1"/>
    </row>
    <row r="115" spans="7:12" x14ac:dyDescent="0.25">
      <c r="G115" s="1"/>
      <c r="H115" s="1"/>
      <c r="I115" s="1"/>
      <c r="J115" s="1"/>
      <c r="K115" s="1"/>
      <c r="L115" s="1"/>
    </row>
    <row r="116" spans="7:12" x14ac:dyDescent="0.25">
      <c r="G116" s="1"/>
      <c r="H116" s="1"/>
      <c r="I116" s="1"/>
      <c r="J116" s="1"/>
      <c r="K116" s="1"/>
      <c r="L116" s="1"/>
    </row>
    <row r="117" spans="7:12" x14ac:dyDescent="0.25">
      <c r="G117" s="1"/>
      <c r="H117" s="1"/>
      <c r="I117" s="1"/>
      <c r="J117" s="1"/>
      <c r="K117" s="1"/>
      <c r="L117" s="1"/>
    </row>
    <row r="118" spans="7:12" x14ac:dyDescent="0.25">
      <c r="G118" s="1"/>
      <c r="H118" s="1"/>
      <c r="I118" s="1"/>
      <c r="J118" s="1"/>
      <c r="K118" s="1"/>
      <c r="L118" s="1"/>
    </row>
    <row r="119" spans="7:12" x14ac:dyDescent="0.25">
      <c r="G119" s="1"/>
      <c r="H119" s="1"/>
      <c r="I119" s="1"/>
      <c r="J119" s="1"/>
      <c r="K119" s="1"/>
      <c r="L119" s="1"/>
    </row>
    <row r="120" spans="7:12" x14ac:dyDescent="0.25">
      <c r="G120" s="1"/>
      <c r="H120" s="1"/>
      <c r="I120" s="1"/>
      <c r="J120" s="1"/>
      <c r="K120" s="1"/>
      <c r="L120" s="1"/>
    </row>
    <row r="121" spans="7:12" x14ac:dyDescent="0.25">
      <c r="G121" s="1"/>
      <c r="H121" s="1"/>
      <c r="I121" s="1"/>
      <c r="J121" s="1"/>
      <c r="K121" s="1"/>
      <c r="L121" s="1"/>
    </row>
    <row r="122" spans="7:12" x14ac:dyDescent="0.25">
      <c r="G122" s="1"/>
      <c r="H122" s="1"/>
      <c r="I122" s="1"/>
      <c r="J122" s="1"/>
      <c r="K122" s="1"/>
      <c r="L122" s="1"/>
    </row>
    <row r="123" spans="7:12" x14ac:dyDescent="0.25">
      <c r="G123" s="1"/>
      <c r="H123" s="1"/>
      <c r="I123" s="1"/>
      <c r="J123" s="1"/>
      <c r="K123" s="1"/>
      <c r="L123" s="1"/>
    </row>
    <row r="124" spans="7:12" x14ac:dyDescent="0.25">
      <c r="G124" s="1"/>
      <c r="H124" s="1"/>
      <c r="I124" s="1"/>
      <c r="J124" s="1"/>
      <c r="K124" s="1"/>
      <c r="L124" s="1"/>
    </row>
    <row r="125" spans="7:12" x14ac:dyDescent="0.25">
      <c r="G125" s="1"/>
      <c r="H125" s="1"/>
      <c r="I125" s="1"/>
      <c r="J125" s="1"/>
      <c r="K125" s="1"/>
      <c r="L125" s="1"/>
    </row>
    <row r="126" spans="7:12" x14ac:dyDescent="0.25">
      <c r="G126" s="1"/>
      <c r="H126" s="1"/>
      <c r="I126" s="1"/>
      <c r="J126" s="1"/>
      <c r="K126" s="1"/>
      <c r="L126" s="1"/>
    </row>
    <row r="127" spans="7:12" x14ac:dyDescent="0.25">
      <c r="G127" s="1"/>
      <c r="H127" s="1"/>
      <c r="I127" s="1"/>
      <c r="J127" s="1"/>
      <c r="K127" s="1"/>
      <c r="L127" s="1"/>
    </row>
    <row r="128" spans="7:12" x14ac:dyDescent="0.25">
      <c r="G128" s="1"/>
      <c r="H128" s="1"/>
      <c r="I128" s="1"/>
      <c r="J128" s="1"/>
      <c r="K128" s="1"/>
      <c r="L128" s="1"/>
    </row>
    <row r="129" spans="7:12" x14ac:dyDescent="0.25">
      <c r="G129" s="1"/>
      <c r="H129" s="1"/>
      <c r="I129" s="1"/>
      <c r="J129" s="1"/>
      <c r="K129" s="1"/>
      <c r="L129" s="1"/>
    </row>
    <row r="130" spans="7:12" x14ac:dyDescent="0.25">
      <c r="G130" s="1"/>
      <c r="H130" s="1"/>
      <c r="I130" s="1"/>
      <c r="J130" s="1"/>
      <c r="K130" s="1"/>
      <c r="L130" s="1"/>
    </row>
    <row r="131" spans="7:12" x14ac:dyDescent="0.25">
      <c r="G131" s="1"/>
      <c r="H131" s="1"/>
      <c r="I131" s="1"/>
      <c r="J131" s="1"/>
      <c r="K131" s="1"/>
      <c r="L131" s="1"/>
    </row>
    <row r="132" spans="7:12" x14ac:dyDescent="0.25">
      <c r="G132" s="1"/>
      <c r="H132" s="1"/>
      <c r="I132" s="1"/>
      <c r="J132" s="1"/>
      <c r="K132" s="1"/>
      <c r="L132" s="1"/>
    </row>
    <row r="133" spans="7:12" x14ac:dyDescent="0.25">
      <c r="G133" s="1"/>
      <c r="H133" s="1"/>
      <c r="I133" s="1"/>
      <c r="J133" s="1"/>
      <c r="K133" s="1"/>
      <c r="L133" s="1"/>
    </row>
    <row r="134" spans="7:12" x14ac:dyDescent="0.25">
      <c r="G134" s="1"/>
      <c r="H134" s="1"/>
      <c r="I134" s="1"/>
      <c r="J134" s="1"/>
      <c r="K134" s="1"/>
      <c r="L134" s="1"/>
    </row>
    <row r="135" spans="7:12" x14ac:dyDescent="0.25">
      <c r="G135" s="1"/>
      <c r="H135" s="1"/>
      <c r="I135" s="1"/>
      <c r="J135" s="1"/>
      <c r="K135" s="1"/>
      <c r="L135" s="1"/>
    </row>
    <row r="136" spans="7:12" x14ac:dyDescent="0.25">
      <c r="G136" s="1"/>
      <c r="H136" s="1"/>
      <c r="I136" s="1"/>
      <c r="J136" s="1"/>
      <c r="K136" s="1"/>
      <c r="L136" s="1"/>
    </row>
    <row r="137" spans="7:12" x14ac:dyDescent="0.25">
      <c r="G137" s="1"/>
      <c r="H137" s="1"/>
      <c r="I137" s="1"/>
      <c r="J137" s="1"/>
      <c r="K137" s="1"/>
      <c r="L137" s="1"/>
    </row>
    <row r="138" spans="7:12" x14ac:dyDescent="0.25">
      <c r="G138" s="1"/>
      <c r="H138" s="1"/>
      <c r="I138" s="1"/>
      <c r="J138" s="1"/>
      <c r="K138" s="1"/>
      <c r="L138" s="1"/>
    </row>
    <row r="139" spans="7:12" x14ac:dyDescent="0.25">
      <c r="G139" s="1"/>
      <c r="H139" s="1"/>
      <c r="I139" s="1"/>
      <c r="J139" s="1"/>
      <c r="K139" s="1"/>
      <c r="L139" s="1"/>
    </row>
    <row r="140" spans="7:12" x14ac:dyDescent="0.25">
      <c r="G140" s="1"/>
      <c r="H140" s="1"/>
      <c r="I140" s="1"/>
      <c r="J140" s="1"/>
      <c r="K140" s="1"/>
      <c r="L140" s="1"/>
    </row>
    <row r="141" spans="7:12" x14ac:dyDescent="0.25">
      <c r="G141" s="1"/>
      <c r="H141" s="1"/>
      <c r="I141" s="1"/>
      <c r="J141" s="1"/>
      <c r="K141" s="1"/>
      <c r="L141" s="1"/>
    </row>
    <row r="142" spans="7:12" x14ac:dyDescent="0.25">
      <c r="G142" s="1"/>
      <c r="H142" s="1"/>
      <c r="I142" s="1"/>
      <c r="J142" s="1"/>
      <c r="K142" s="1"/>
      <c r="L142" s="1"/>
    </row>
    <row r="143" spans="7:12" x14ac:dyDescent="0.25">
      <c r="G143" s="1"/>
      <c r="H143" s="1"/>
      <c r="I143" s="1"/>
      <c r="J143" s="1"/>
      <c r="K143" s="1"/>
      <c r="L143" s="1"/>
    </row>
    <row r="144" spans="7:12" x14ac:dyDescent="0.25">
      <c r="G144" s="1"/>
      <c r="H144" s="1"/>
      <c r="I144" s="1"/>
      <c r="J144" s="1"/>
      <c r="K144" s="1"/>
      <c r="L144" s="1"/>
    </row>
    <row r="145" spans="7:12" x14ac:dyDescent="0.25">
      <c r="G145" s="1"/>
      <c r="H145" s="1"/>
      <c r="I145" s="1"/>
      <c r="J145" s="1"/>
      <c r="K145" s="1"/>
      <c r="L145" s="1"/>
    </row>
    <row r="146" spans="7:12" x14ac:dyDescent="0.25">
      <c r="G146" s="1"/>
      <c r="H146" s="1"/>
      <c r="I146" s="1"/>
      <c r="J146" s="1"/>
      <c r="K146" s="1"/>
      <c r="L146" s="1"/>
    </row>
    <row r="147" spans="7:12" x14ac:dyDescent="0.25">
      <c r="G147" s="1"/>
      <c r="H147" s="1"/>
      <c r="I147" s="1"/>
      <c r="J147" s="1"/>
      <c r="K147" s="1"/>
      <c r="L147" s="1"/>
    </row>
    <row r="148" spans="7:12" x14ac:dyDescent="0.25">
      <c r="G148" s="1"/>
      <c r="H148" s="1"/>
      <c r="I148" s="1"/>
      <c r="J148" s="1"/>
      <c r="K148" s="1"/>
      <c r="L148" s="1"/>
    </row>
    <row r="149" spans="7:12" x14ac:dyDescent="0.25">
      <c r="G149" s="1"/>
      <c r="H149" s="1"/>
      <c r="I149" s="1"/>
      <c r="J149" s="1"/>
      <c r="K149" s="1"/>
      <c r="L149" s="1"/>
    </row>
    <row r="150" spans="7:12" x14ac:dyDescent="0.25">
      <c r="G150" s="1"/>
      <c r="H150" s="1"/>
      <c r="I150" s="1"/>
      <c r="J150" s="1"/>
      <c r="K150" s="1"/>
      <c r="L150" s="1"/>
    </row>
    <row r="151" spans="7:12" x14ac:dyDescent="0.25">
      <c r="G151" s="1"/>
      <c r="H151" s="1"/>
      <c r="I151" s="1"/>
      <c r="J151" s="1"/>
      <c r="K151" s="1"/>
      <c r="L151" s="1"/>
    </row>
    <row r="152" spans="7:12" x14ac:dyDescent="0.25">
      <c r="G152" s="1"/>
      <c r="H152" s="1"/>
      <c r="I152" s="1"/>
      <c r="J152" s="1"/>
      <c r="K152" s="1"/>
      <c r="L152" s="1"/>
    </row>
    <row r="153" spans="7:12" x14ac:dyDescent="0.25">
      <c r="G153" s="1"/>
      <c r="H153" s="1"/>
      <c r="I153" s="1"/>
      <c r="J153" s="1"/>
      <c r="K153" s="1"/>
      <c r="L153" s="1"/>
    </row>
    <row r="154" spans="7:12" x14ac:dyDescent="0.25">
      <c r="G154" s="1"/>
      <c r="H154" s="1"/>
      <c r="I154" s="1"/>
      <c r="J154" s="1"/>
      <c r="K154" s="1"/>
      <c r="L154" s="1"/>
    </row>
    <row r="155" spans="7:12" x14ac:dyDescent="0.25">
      <c r="G155" s="1"/>
      <c r="H155" s="1"/>
      <c r="I155" s="1"/>
      <c r="J155" s="1"/>
      <c r="K155" s="1"/>
      <c r="L155" s="1"/>
    </row>
    <row r="156" spans="7:12" x14ac:dyDescent="0.25">
      <c r="G156" s="1"/>
      <c r="H156" s="1"/>
      <c r="I156" s="1"/>
      <c r="J156" s="1"/>
      <c r="K156" s="1"/>
      <c r="L156" s="1"/>
    </row>
    <row r="157" spans="7:12" x14ac:dyDescent="0.25">
      <c r="G157" s="1"/>
      <c r="H157" s="1"/>
      <c r="I157" s="1"/>
      <c r="J157" s="1"/>
      <c r="K157" s="1"/>
      <c r="L157" s="1"/>
    </row>
    <row r="158" spans="7:12" x14ac:dyDescent="0.25">
      <c r="G158" s="1"/>
      <c r="H158" s="1"/>
      <c r="I158" s="1"/>
      <c r="J158" s="1"/>
      <c r="K158" s="1"/>
      <c r="L158" s="1"/>
    </row>
    <row r="159" spans="7:12" x14ac:dyDescent="0.25">
      <c r="G159" s="1"/>
      <c r="H159" s="1"/>
      <c r="I159" s="1"/>
      <c r="J159" s="1"/>
      <c r="K159" s="1"/>
      <c r="L159" s="1"/>
    </row>
    <row r="160" spans="7:12" x14ac:dyDescent="0.25">
      <c r="G160" s="1"/>
      <c r="H160" s="1"/>
      <c r="I160" s="1"/>
      <c r="J160" s="1"/>
      <c r="K160" s="1"/>
      <c r="L160" s="1"/>
    </row>
    <row r="161" spans="7:12" x14ac:dyDescent="0.25">
      <c r="G161" s="1"/>
      <c r="H161" s="1"/>
      <c r="I161" s="1"/>
      <c r="J161" s="1"/>
      <c r="K161" s="1"/>
      <c r="L161" s="1"/>
    </row>
    <row r="162" spans="7:12" x14ac:dyDescent="0.25">
      <c r="G162" s="1"/>
      <c r="H162" s="1"/>
      <c r="I162" s="1"/>
      <c r="J162" s="1"/>
      <c r="K162" s="1"/>
      <c r="L162" s="1"/>
    </row>
    <row r="163" spans="7:12" x14ac:dyDescent="0.25">
      <c r="G163" s="1"/>
      <c r="H163" s="1"/>
      <c r="I163" s="1"/>
      <c r="J163" s="1"/>
      <c r="K163" s="1"/>
      <c r="L163" s="1"/>
    </row>
    <row r="164" spans="7:12" x14ac:dyDescent="0.25">
      <c r="G164" s="1"/>
      <c r="H164" s="1"/>
      <c r="I164" s="1"/>
      <c r="J164" s="1"/>
      <c r="K164" s="1"/>
      <c r="L164" s="1"/>
    </row>
    <row r="165" spans="7:12" x14ac:dyDescent="0.25">
      <c r="G165" s="1"/>
      <c r="H165" s="1"/>
      <c r="I165" s="1"/>
      <c r="J165" s="1"/>
      <c r="K165" s="1"/>
      <c r="L165" s="1"/>
    </row>
    <row r="166" spans="7:12" x14ac:dyDescent="0.25">
      <c r="G166" s="1"/>
      <c r="H166" s="1"/>
      <c r="I166" s="1"/>
      <c r="J166" s="1"/>
      <c r="K166" s="1"/>
      <c r="L166" s="1"/>
    </row>
    <row r="167" spans="7:12" x14ac:dyDescent="0.25">
      <c r="G167" s="1"/>
      <c r="H167" s="1"/>
      <c r="I167" s="1"/>
      <c r="J167" s="1"/>
      <c r="K167" s="1"/>
      <c r="L167" s="1"/>
    </row>
    <row r="168" spans="7:12" x14ac:dyDescent="0.25">
      <c r="G168" s="1"/>
      <c r="H168" s="1"/>
      <c r="I168" s="1"/>
      <c r="J168" s="1"/>
      <c r="K168" s="1"/>
      <c r="L168" s="1"/>
    </row>
    <row r="169" spans="7:12" x14ac:dyDescent="0.25">
      <c r="G169" s="1"/>
      <c r="H169" s="1"/>
      <c r="I169" s="1"/>
      <c r="J169" s="1"/>
      <c r="K169" s="1"/>
      <c r="L169" s="1"/>
    </row>
    <row r="170" spans="7:12" x14ac:dyDescent="0.25">
      <c r="G170" s="1"/>
      <c r="H170" s="1"/>
      <c r="I170" s="1"/>
      <c r="J170" s="1"/>
      <c r="K170" s="1"/>
      <c r="L170" s="1"/>
    </row>
    <row r="171" spans="7:12" x14ac:dyDescent="0.25">
      <c r="G171" s="1"/>
      <c r="H171" s="1"/>
      <c r="I171" s="1"/>
      <c r="J171" s="1"/>
      <c r="K171" s="1"/>
      <c r="L171" s="1"/>
    </row>
    <row r="172" spans="7:12" x14ac:dyDescent="0.25">
      <c r="G172" s="1"/>
      <c r="H172" s="1"/>
      <c r="I172" s="1"/>
      <c r="J172" s="1"/>
      <c r="K172" s="1"/>
      <c r="L172" s="1"/>
    </row>
    <row r="173" spans="7:12" x14ac:dyDescent="0.25">
      <c r="G173" s="1"/>
      <c r="H173" s="1"/>
      <c r="I173" s="1"/>
      <c r="J173" s="1"/>
      <c r="K173" s="1"/>
      <c r="L173" s="1"/>
    </row>
    <row r="174" spans="7:12" x14ac:dyDescent="0.25">
      <c r="G174" s="1"/>
      <c r="H174" s="1"/>
      <c r="I174" s="1"/>
      <c r="J174" s="1"/>
      <c r="K174" s="1"/>
      <c r="L174" s="1"/>
    </row>
    <row r="175" spans="7:12" x14ac:dyDescent="0.25">
      <c r="G175" s="1"/>
      <c r="H175" s="1"/>
      <c r="I175" s="1"/>
      <c r="J175" s="1"/>
      <c r="K175" s="1"/>
      <c r="L175" s="1"/>
    </row>
    <row r="176" spans="7:12" x14ac:dyDescent="0.25">
      <c r="G176" s="1"/>
      <c r="H176" s="1"/>
      <c r="I176" s="1"/>
      <c r="J176" s="1"/>
      <c r="K176" s="1"/>
      <c r="L176" s="1"/>
    </row>
    <row r="177" spans="7:12" x14ac:dyDescent="0.25">
      <c r="G177" s="1"/>
      <c r="H177" s="1"/>
      <c r="I177" s="1"/>
      <c r="J177" s="1"/>
      <c r="K177" s="1"/>
      <c r="L177" s="1"/>
    </row>
    <row r="178" spans="7:12" x14ac:dyDescent="0.25">
      <c r="G178" s="1"/>
      <c r="H178" s="1"/>
      <c r="I178" s="1"/>
      <c r="J178" s="1"/>
      <c r="K178" s="1"/>
      <c r="L178" s="1"/>
    </row>
    <row r="179" spans="7:12" x14ac:dyDescent="0.25">
      <c r="G179" s="1"/>
      <c r="H179" s="1"/>
      <c r="I179" s="1"/>
      <c r="J179" s="1"/>
      <c r="K179" s="1"/>
      <c r="L179" s="1"/>
    </row>
    <row r="180" spans="7:12" x14ac:dyDescent="0.25">
      <c r="G180" s="1"/>
      <c r="H180" s="1"/>
      <c r="I180" s="1"/>
      <c r="J180" s="1"/>
      <c r="K180" s="1"/>
      <c r="L180" s="1"/>
    </row>
    <row r="181" spans="7:12" x14ac:dyDescent="0.25">
      <c r="G181" s="1"/>
      <c r="H181" s="1"/>
      <c r="I181" s="1"/>
      <c r="J181" s="1"/>
      <c r="K181" s="1"/>
      <c r="L181" s="1"/>
    </row>
    <row r="182" spans="7:12" x14ac:dyDescent="0.25">
      <c r="G182" s="1"/>
      <c r="H182" s="1"/>
      <c r="I182" s="1"/>
      <c r="J182" s="1"/>
      <c r="K182" s="1"/>
      <c r="L182" s="1"/>
    </row>
    <row r="183" spans="7:12" x14ac:dyDescent="0.25">
      <c r="G183" s="1"/>
      <c r="H183" s="1"/>
      <c r="I183" s="1"/>
      <c r="J183" s="1"/>
      <c r="K183" s="1"/>
      <c r="L183" s="1"/>
    </row>
    <row r="184" spans="7:12" x14ac:dyDescent="0.25">
      <c r="G184" s="1"/>
      <c r="H184" s="1"/>
      <c r="I184" s="1"/>
      <c r="J184" s="1"/>
      <c r="K184" s="1"/>
      <c r="L184" s="1"/>
    </row>
    <row r="185" spans="7:12" x14ac:dyDescent="0.25">
      <c r="G185" s="1"/>
      <c r="H185" s="1"/>
      <c r="I185" s="1"/>
      <c r="J185" s="1"/>
      <c r="K185" s="1"/>
      <c r="L185" s="1"/>
    </row>
    <row r="186" spans="7:12" x14ac:dyDescent="0.25">
      <c r="G186" s="1"/>
      <c r="H186" s="1"/>
      <c r="I186" s="1"/>
      <c r="J186" s="1"/>
      <c r="K186" s="1"/>
      <c r="L186" s="1"/>
    </row>
    <row r="187" spans="7:12" x14ac:dyDescent="0.25">
      <c r="G187" s="1"/>
      <c r="H187" s="1"/>
      <c r="I187" s="1"/>
      <c r="J187" s="1"/>
      <c r="K187" s="1"/>
      <c r="L187" s="1"/>
    </row>
    <row r="188" spans="7:12" x14ac:dyDescent="0.25">
      <c r="G188" s="1"/>
      <c r="H188" s="1"/>
      <c r="I188" s="1"/>
      <c r="J188" s="1"/>
      <c r="K188" s="1"/>
      <c r="L188" s="1"/>
    </row>
    <row r="189" spans="7:12" x14ac:dyDescent="0.25">
      <c r="G189" s="1"/>
      <c r="H189" s="1"/>
      <c r="I189" s="1"/>
      <c r="J189" s="1"/>
      <c r="K189" s="1"/>
      <c r="L189" s="1"/>
    </row>
    <row r="190" spans="7:12" x14ac:dyDescent="0.25">
      <c r="G190" s="1"/>
      <c r="H190" s="1"/>
      <c r="I190" s="1"/>
      <c r="J190" s="1"/>
      <c r="K190" s="1"/>
      <c r="L190" s="1"/>
    </row>
    <row r="191" spans="7:12" x14ac:dyDescent="0.25">
      <c r="G191" s="1"/>
      <c r="H191" s="1"/>
      <c r="I191" s="1"/>
      <c r="J191" s="1"/>
      <c r="K191" s="1"/>
      <c r="L191" s="1"/>
    </row>
    <row r="192" spans="7:12" x14ac:dyDescent="0.25">
      <c r="G192" s="1"/>
      <c r="H192" s="1"/>
      <c r="I192" s="1"/>
      <c r="J192" s="1"/>
      <c r="K192" s="1"/>
      <c r="L192" s="1"/>
    </row>
    <row r="193" spans="7:12" x14ac:dyDescent="0.25">
      <c r="G193" s="1"/>
      <c r="H193" s="1"/>
      <c r="I193" s="1"/>
      <c r="J193" s="1"/>
      <c r="K193" s="1"/>
      <c r="L193" s="1"/>
    </row>
    <row r="194" spans="7:12" x14ac:dyDescent="0.25">
      <c r="G194" s="1"/>
      <c r="H194" s="1"/>
      <c r="I194" s="1"/>
      <c r="J194" s="1"/>
      <c r="K194" s="1"/>
      <c r="L194" s="1"/>
    </row>
    <row r="195" spans="7:12" x14ac:dyDescent="0.25">
      <c r="G195" s="1"/>
      <c r="H195" s="1"/>
      <c r="I195" s="1"/>
      <c r="J195" s="1"/>
      <c r="K195" s="1"/>
      <c r="L195" s="1"/>
    </row>
    <row r="196" spans="7:12" x14ac:dyDescent="0.25">
      <c r="G196" s="1"/>
      <c r="H196" s="1"/>
      <c r="I196" s="1"/>
      <c r="J196" s="1"/>
      <c r="K196" s="1"/>
      <c r="L196" s="1"/>
    </row>
    <row r="197" spans="7:12" x14ac:dyDescent="0.25">
      <c r="G197" s="1"/>
      <c r="H197" s="1"/>
      <c r="I197" s="1"/>
      <c r="J197" s="1"/>
      <c r="K197" s="1"/>
      <c r="L197" s="1"/>
    </row>
    <row r="198" spans="7:12" x14ac:dyDescent="0.25">
      <c r="G198" s="1"/>
      <c r="H198" s="1"/>
      <c r="I198" s="1"/>
      <c r="J198" s="1"/>
      <c r="K198" s="1"/>
      <c r="L198" s="1"/>
    </row>
    <row r="199" spans="7:12" x14ac:dyDescent="0.25">
      <c r="G199" s="1"/>
      <c r="H199" s="1"/>
      <c r="I199" s="1"/>
      <c r="J199" s="1"/>
      <c r="K199" s="1"/>
      <c r="L199" s="1"/>
    </row>
    <row r="200" spans="7:12" x14ac:dyDescent="0.25">
      <c r="G200" s="1"/>
      <c r="H200" s="1"/>
      <c r="I200" s="1"/>
      <c r="J200" s="1"/>
      <c r="K200" s="1"/>
      <c r="L200" s="1"/>
    </row>
    <row r="201" spans="7:12" x14ac:dyDescent="0.25">
      <c r="G201" s="1"/>
      <c r="H201" s="1"/>
      <c r="I201" s="1"/>
      <c r="J201" s="1"/>
      <c r="K201" s="1"/>
      <c r="L201" s="1"/>
    </row>
    <row r="202" spans="7:12" x14ac:dyDescent="0.25">
      <c r="G202" s="1"/>
      <c r="H202" s="1"/>
      <c r="I202" s="1"/>
      <c r="J202" s="1"/>
      <c r="K202" s="1"/>
      <c r="L202" s="1"/>
    </row>
    <row r="203" spans="7:12" x14ac:dyDescent="0.25">
      <c r="G203" s="1"/>
      <c r="H203" s="1"/>
      <c r="I203" s="1"/>
      <c r="J203" s="1"/>
      <c r="K203" s="1"/>
      <c r="L203" s="1"/>
    </row>
    <row r="204" spans="7:12" x14ac:dyDescent="0.25">
      <c r="G204" s="1"/>
      <c r="H204" s="1"/>
      <c r="I204" s="1"/>
      <c r="J204" s="1"/>
      <c r="K204" s="1"/>
      <c r="L204" s="1"/>
    </row>
    <row r="205" spans="7:12" x14ac:dyDescent="0.25">
      <c r="G205" s="1"/>
      <c r="H205" s="1"/>
      <c r="I205" s="1"/>
      <c r="J205" s="1"/>
      <c r="K205" s="1"/>
      <c r="L205" s="1"/>
    </row>
    <row r="206" spans="7:12" x14ac:dyDescent="0.25">
      <c r="G206" s="1"/>
      <c r="H206" s="1"/>
      <c r="I206" s="1"/>
      <c r="J206" s="1"/>
      <c r="K206" s="1"/>
      <c r="L206" s="1"/>
    </row>
    <row r="207" spans="7:12" x14ac:dyDescent="0.25">
      <c r="G207" s="1"/>
      <c r="H207" s="1"/>
      <c r="I207" s="1"/>
      <c r="J207" s="1"/>
      <c r="K207" s="1"/>
      <c r="L207" s="1"/>
    </row>
    <row r="208" spans="7:12" x14ac:dyDescent="0.25">
      <c r="G208" s="1"/>
      <c r="H208" s="1"/>
      <c r="I208" s="1"/>
      <c r="J208" s="1"/>
      <c r="K208" s="1"/>
      <c r="L208" s="1"/>
    </row>
    <row r="209" spans="7:12" x14ac:dyDescent="0.25">
      <c r="G209" s="1"/>
      <c r="H209" s="1"/>
      <c r="I209" s="1"/>
      <c r="J209" s="1"/>
      <c r="K209" s="1"/>
      <c r="L209" s="1"/>
    </row>
    <row r="210" spans="7:12" x14ac:dyDescent="0.25">
      <c r="G210" s="1"/>
      <c r="H210" s="1"/>
      <c r="I210" s="1"/>
      <c r="J210" s="1"/>
      <c r="K210" s="1"/>
      <c r="L210" s="1"/>
    </row>
    <row r="211" spans="7:12" x14ac:dyDescent="0.25">
      <c r="G211" s="1"/>
      <c r="H211" s="1"/>
      <c r="I211" s="1"/>
      <c r="J211" s="1"/>
      <c r="K211" s="1"/>
      <c r="L211" s="1"/>
    </row>
    <row r="212" spans="7:12" x14ac:dyDescent="0.25">
      <c r="G212" s="1"/>
      <c r="H212" s="1"/>
      <c r="I212" s="1"/>
      <c r="J212" s="1"/>
      <c r="K212" s="1"/>
      <c r="L212" s="1"/>
    </row>
    <row r="213" spans="7:12" x14ac:dyDescent="0.25">
      <c r="G213" s="1"/>
      <c r="H213" s="1"/>
      <c r="I213" s="1"/>
      <c r="J213" s="1"/>
      <c r="K213" s="1"/>
      <c r="L213" s="1"/>
    </row>
    <row r="214" spans="7:12" x14ac:dyDescent="0.25">
      <c r="G214" s="1"/>
      <c r="H214" s="1"/>
      <c r="I214" s="1"/>
      <c r="J214" s="1"/>
      <c r="K214" s="1"/>
      <c r="L214" s="1"/>
    </row>
    <row r="215" spans="7:12" x14ac:dyDescent="0.25">
      <c r="G215" s="1"/>
      <c r="H215" s="1"/>
      <c r="I215" s="1"/>
      <c r="J215" s="1"/>
      <c r="K215" s="1"/>
      <c r="L215" s="1"/>
    </row>
    <row r="216" spans="7:12" x14ac:dyDescent="0.25">
      <c r="G216" s="1"/>
      <c r="H216" s="1"/>
      <c r="I216" s="1"/>
      <c r="J216" s="1"/>
      <c r="K216" s="1"/>
      <c r="L216" s="1"/>
    </row>
    <row r="217" spans="7:12" x14ac:dyDescent="0.25">
      <c r="G217" s="1"/>
      <c r="H217" s="1"/>
      <c r="I217" s="1"/>
      <c r="J217" s="1"/>
      <c r="K217" s="1"/>
      <c r="L217" s="1"/>
    </row>
    <row r="218" spans="7:12" x14ac:dyDescent="0.25">
      <c r="G218" s="1"/>
      <c r="H218" s="1"/>
      <c r="I218" s="1"/>
      <c r="J218" s="1"/>
      <c r="K218" s="1"/>
      <c r="L218" s="1"/>
    </row>
    <row r="219" spans="7:12" x14ac:dyDescent="0.25">
      <c r="G219" s="1"/>
      <c r="H219" s="1"/>
      <c r="I219" s="1"/>
      <c r="J219" s="1"/>
      <c r="K219" s="1"/>
      <c r="L219" s="1"/>
    </row>
    <row r="220" spans="7:12" x14ac:dyDescent="0.25">
      <c r="G220" s="1"/>
      <c r="H220" s="1"/>
      <c r="I220" s="1"/>
      <c r="J220" s="1"/>
      <c r="K220" s="1"/>
      <c r="L220" s="1"/>
    </row>
    <row r="221" spans="7:12" x14ac:dyDescent="0.25">
      <c r="G221" s="1"/>
      <c r="H221" s="1"/>
      <c r="I221" s="1"/>
      <c r="J221" s="1"/>
      <c r="K221" s="1"/>
      <c r="L221" s="1"/>
    </row>
    <row r="222" spans="7:12" x14ac:dyDescent="0.25">
      <c r="G222" s="1"/>
      <c r="H222" s="1"/>
      <c r="I222" s="1"/>
      <c r="J222" s="1"/>
      <c r="K222" s="1"/>
      <c r="L222" s="1"/>
    </row>
    <row r="223" spans="7:12" x14ac:dyDescent="0.25">
      <c r="G223" s="1"/>
      <c r="H223" s="1"/>
      <c r="I223" s="1"/>
      <c r="J223" s="1"/>
      <c r="K223" s="1"/>
      <c r="L223" s="1"/>
    </row>
    <row r="224" spans="7:12" x14ac:dyDescent="0.25">
      <c r="G224" s="1"/>
      <c r="H224" s="1"/>
      <c r="I224" s="1"/>
      <c r="J224" s="1"/>
      <c r="K224" s="1"/>
      <c r="L224" s="1"/>
    </row>
    <row r="225" spans="7:12" x14ac:dyDescent="0.25">
      <c r="G225" s="1"/>
      <c r="H225" s="1"/>
      <c r="I225" s="1"/>
      <c r="J225" s="1"/>
      <c r="K225" s="1"/>
      <c r="L225" s="1"/>
    </row>
    <row r="226" spans="7:12" x14ac:dyDescent="0.25">
      <c r="G226" s="1"/>
      <c r="H226" s="1"/>
      <c r="I226" s="1"/>
      <c r="J226" s="1"/>
      <c r="K226" s="1"/>
      <c r="L226" s="1"/>
    </row>
    <row r="227" spans="7:12" x14ac:dyDescent="0.25">
      <c r="G227" s="1"/>
      <c r="H227" s="1"/>
      <c r="I227" s="1"/>
      <c r="J227" s="1"/>
      <c r="K227" s="1"/>
      <c r="L227" s="1"/>
    </row>
    <row r="228" spans="7:12" x14ac:dyDescent="0.25">
      <c r="G228" s="1"/>
      <c r="H228" s="1"/>
      <c r="I228" s="1"/>
      <c r="J228" s="1"/>
      <c r="K228" s="1"/>
      <c r="L228" s="1"/>
    </row>
    <row r="229" spans="7:12" x14ac:dyDescent="0.25">
      <c r="G229" s="1"/>
      <c r="H229" s="1"/>
      <c r="I229" s="1"/>
      <c r="J229" s="1"/>
      <c r="K229" s="1"/>
      <c r="L229" s="1"/>
    </row>
    <row r="230" spans="7:12" x14ac:dyDescent="0.25">
      <c r="G230" s="1"/>
      <c r="H230" s="1"/>
      <c r="I230" s="1"/>
      <c r="J230" s="1"/>
      <c r="K230" s="1"/>
      <c r="L230" s="1"/>
    </row>
    <row r="231" spans="7:12" x14ac:dyDescent="0.25">
      <c r="G231" s="1"/>
      <c r="H231" s="1"/>
      <c r="I231" s="1"/>
      <c r="J231" s="1"/>
      <c r="K231" s="1"/>
      <c r="L231" s="1"/>
    </row>
    <row r="232" spans="7:12" x14ac:dyDescent="0.25">
      <c r="G232" s="1"/>
      <c r="H232" s="1"/>
      <c r="I232" s="1"/>
      <c r="J232" s="1"/>
      <c r="K232" s="1"/>
      <c r="L232" s="1"/>
    </row>
    <row r="233" spans="7:12" x14ac:dyDescent="0.25">
      <c r="G233" s="1"/>
      <c r="H233" s="1"/>
      <c r="I233" s="1"/>
      <c r="J233" s="1"/>
      <c r="K233" s="1"/>
      <c r="L233" s="1"/>
    </row>
    <row r="234" spans="7:12" x14ac:dyDescent="0.25">
      <c r="G234" s="1"/>
      <c r="H234" s="1"/>
      <c r="I234" s="1"/>
      <c r="J234" s="1"/>
      <c r="K234" s="1"/>
      <c r="L234" s="1"/>
    </row>
    <row r="235" spans="7:12" x14ac:dyDescent="0.25">
      <c r="G235" s="1"/>
      <c r="H235" s="1"/>
      <c r="I235" s="1"/>
      <c r="J235" s="1"/>
      <c r="K235" s="1"/>
      <c r="L235" s="1"/>
    </row>
    <row r="236" spans="7:12" x14ac:dyDescent="0.25">
      <c r="G236" s="1"/>
      <c r="H236" s="1"/>
      <c r="I236" s="1"/>
      <c r="J236" s="1"/>
      <c r="K236" s="1"/>
      <c r="L236" s="1"/>
    </row>
    <row r="237" spans="7:12" x14ac:dyDescent="0.25">
      <c r="G237" s="1"/>
      <c r="H237" s="1"/>
      <c r="I237" s="1"/>
      <c r="J237" s="1"/>
      <c r="K237" s="1"/>
      <c r="L237" s="1"/>
    </row>
    <row r="238" spans="7:12" x14ac:dyDescent="0.25">
      <c r="G238" s="1"/>
      <c r="H238" s="1"/>
      <c r="I238" s="1"/>
      <c r="J238" s="1"/>
      <c r="K238" s="1"/>
      <c r="L238" s="1"/>
    </row>
    <row r="239" spans="7:12" x14ac:dyDescent="0.25">
      <c r="G239" s="1"/>
      <c r="H239" s="1"/>
      <c r="I239" s="1"/>
      <c r="J239" s="1"/>
      <c r="K239" s="1"/>
      <c r="L239" s="1"/>
    </row>
    <row r="240" spans="7:12" x14ac:dyDescent="0.25">
      <c r="G240" s="1"/>
      <c r="H240" s="1"/>
      <c r="I240" s="1"/>
      <c r="J240" s="1"/>
      <c r="K240" s="1"/>
      <c r="L240" s="1"/>
    </row>
    <row r="241" spans="7:12" x14ac:dyDescent="0.25">
      <c r="G241" s="1"/>
      <c r="H241" s="1"/>
      <c r="I241" s="1"/>
      <c r="J241" s="1"/>
      <c r="K241" s="1"/>
      <c r="L241" s="1"/>
    </row>
    <row r="242" spans="7:12" x14ac:dyDescent="0.25">
      <c r="G242" s="1"/>
      <c r="H242" s="1"/>
      <c r="I242" s="1"/>
      <c r="J242" s="1"/>
      <c r="K242" s="1"/>
      <c r="L242" s="1"/>
    </row>
    <row r="243" spans="7:12" x14ac:dyDescent="0.25">
      <c r="G243" s="1"/>
      <c r="H243" s="1"/>
      <c r="I243" s="1"/>
      <c r="J243" s="1"/>
      <c r="K243" s="1"/>
      <c r="L243" s="1"/>
    </row>
    <row r="244" spans="7:12" x14ac:dyDescent="0.25">
      <c r="G244" s="1"/>
      <c r="H244" s="1"/>
      <c r="I244" s="1"/>
      <c r="J244" s="1"/>
      <c r="K244" s="1"/>
      <c r="L244" s="1"/>
    </row>
    <row r="245" spans="7:12" x14ac:dyDescent="0.25">
      <c r="G245" s="1"/>
      <c r="H245" s="1"/>
      <c r="I245" s="1"/>
      <c r="J245" s="1"/>
      <c r="K245" s="1"/>
      <c r="L245" s="1"/>
    </row>
    <row r="246" spans="7:12" x14ac:dyDescent="0.25">
      <c r="G246" s="1"/>
      <c r="H246" s="1"/>
      <c r="I246" s="1"/>
      <c r="J246" s="1"/>
      <c r="K246" s="1"/>
      <c r="L246" s="1"/>
    </row>
    <row r="247" spans="7:12" x14ac:dyDescent="0.25">
      <c r="G247" s="1"/>
      <c r="H247" s="1"/>
      <c r="I247" s="1"/>
      <c r="J247" s="1"/>
      <c r="K247" s="1"/>
      <c r="L247" s="1"/>
    </row>
    <row r="248" spans="7:12" x14ac:dyDescent="0.25">
      <c r="G248" s="1"/>
      <c r="H248" s="1"/>
      <c r="I248" s="1"/>
      <c r="J248" s="1"/>
      <c r="K248" s="1"/>
      <c r="L248" s="1"/>
    </row>
    <row r="249" spans="7:12" x14ac:dyDescent="0.25">
      <c r="G249" s="1"/>
      <c r="H249" s="1"/>
      <c r="I249" s="1"/>
      <c r="J249" s="1"/>
      <c r="K249" s="1"/>
      <c r="L249" s="1"/>
    </row>
    <row r="250" spans="7:12" x14ac:dyDescent="0.25">
      <c r="G250" s="1"/>
      <c r="H250" s="1"/>
      <c r="I250" s="1"/>
      <c r="J250" s="1"/>
      <c r="K250" s="1"/>
      <c r="L250" s="1"/>
    </row>
    <row r="251" spans="7:12" x14ac:dyDescent="0.25">
      <c r="G251" s="1"/>
      <c r="H251" s="1"/>
      <c r="I251" s="1"/>
      <c r="J251" s="1"/>
      <c r="K251" s="1"/>
      <c r="L251" s="1"/>
    </row>
    <row r="252" spans="7:12" x14ac:dyDescent="0.25">
      <c r="G252" s="1"/>
      <c r="H252" s="1"/>
      <c r="I252" s="1"/>
      <c r="J252" s="1"/>
      <c r="K252" s="1"/>
      <c r="L252" s="1"/>
    </row>
    <row r="253" spans="7:12" x14ac:dyDescent="0.25">
      <c r="G253" s="1"/>
      <c r="H253" s="1"/>
      <c r="I253" s="1"/>
      <c r="J253" s="1"/>
      <c r="K253" s="1"/>
      <c r="L253" s="1"/>
    </row>
    <row r="254" spans="7:12" x14ac:dyDescent="0.25">
      <c r="G254" s="1"/>
      <c r="H254" s="1"/>
      <c r="I254" s="1"/>
      <c r="J254" s="1"/>
      <c r="K254" s="1"/>
      <c r="L254" s="1"/>
    </row>
    <row r="255" spans="7:12" x14ac:dyDescent="0.25">
      <c r="G255" s="1"/>
      <c r="H255" s="1"/>
      <c r="I255" s="1"/>
      <c r="J255" s="1"/>
      <c r="K255" s="1"/>
      <c r="L255" s="1"/>
    </row>
    <row r="256" spans="7:12" x14ac:dyDescent="0.25">
      <c r="G256" s="1"/>
      <c r="H256" s="1"/>
      <c r="I256" s="1"/>
      <c r="J256" s="1"/>
      <c r="K256" s="1"/>
      <c r="L256" s="1"/>
    </row>
    <row r="257" spans="7:12" x14ac:dyDescent="0.25">
      <c r="G257" s="1"/>
      <c r="H257" s="1"/>
      <c r="I257" s="1"/>
      <c r="J257" s="1"/>
      <c r="K257" s="1"/>
      <c r="L257" s="1"/>
    </row>
    <row r="258" spans="7:12" x14ac:dyDescent="0.25">
      <c r="G258" s="1"/>
      <c r="H258" s="1"/>
      <c r="I258" s="1"/>
      <c r="J258" s="1"/>
      <c r="K258" s="1"/>
      <c r="L258" s="1"/>
    </row>
    <row r="259" spans="7:12" x14ac:dyDescent="0.25">
      <c r="G259" s="1"/>
      <c r="H259" s="1"/>
      <c r="I259" s="1"/>
      <c r="J259" s="1"/>
      <c r="K259" s="1"/>
      <c r="L259" s="1"/>
    </row>
    <row r="260" spans="7:12" x14ac:dyDescent="0.25">
      <c r="G260" s="1"/>
      <c r="H260" s="1"/>
      <c r="I260" s="1"/>
      <c r="J260" s="1"/>
      <c r="K260" s="1"/>
      <c r="L260" s="1"/>
    </row>
    <row r="261" spans="7:12" x14ac:dyDescent="0.25">
      <c r="G261" s="1"/>
      <c r="H261" s="1"/>
      <c r="I261" s="1"/>
      <c r="J261" s="1"/>
      <c r="K261" s="1"/>
      <c r="L261" s="1"/>
    </row>
    <row r="262" spans="7:12" x14ac:dyDescent="0.25">
      <c r="G262" s="1"/>
      <c r="H262" s="1"/>
      <c r="I262" s="1"/>
      <c r="J262" s="1"/>
      <c r="K262" s="1"/>
      <c r="L262" s="1"/>
    </row>
    <row r="263" spans="7:12" x14ac:dyDescent="0.25">
      <c r="G263" s="1"/>
      <c r="H263" s="1"/>
      <c r="I263" s="1"/>
      <c r="J263" s="1"/>
      <c r="K263" s="1"/>
      <c r="L263" s="1"/>
    </row>
    <row r="264" spans="7:12" x14ac:dyDescent="0.25">
      <c r="G264" s="1"/>
      <c r="H264" s="1"/>
      <c r="I264" s="1"/>
      <c r="J264" s="1"/>
      <c r="K264" s="1"/>
      <c r="L264" s="1"/>
    </row>
    <row r="265" spans="7:12" x14ac:dyDescent="0.25">
      <c r="G265" s="1"/>
      <c r="H265" s="1"/>
      <c r="I265" s="1"/>
      <c r="J265" s="1"/>
      <c r="K265" s="1"/>
      <c r="L265" s="1"/>
    </row>
    <row r="266" spans="7:12" x14ac:dyDescent="0.25">
      <c r="G266" s="1"/>
      <c r="H266" s="1"/>
      <c r="I266" s="1"/>
      <c r="J266" s="1"/>
      <c r="K266" s="1"/>
      <c r="L266" s="1"/>
    </row>
    <row r="267" spans="7:12" x14ac:dyDescent="0.25">
      <c r="G267" s="1"/>
      <c r="H267" s="1"/>
      <c r="I267" s="1"/>
      <c r="J267" s="1"/>
      <c r="K267" s="1"/>
      <c r="L267" s="1"/>
    </row>
    <row r="268" spans="7:12" x14ac:dyDescent="0.25">
      <c r="G268" s="1"/>
      <c r="H268" s="1"/>
      <c r="I268" s="1"/>
      <c r="J268" s="1"/>
      <c r="K268" s="1"/>
      <c r="L268" s="1"/>
    </row>
    <row r="269" spans="7:12" x14ac:dyDescent="0.25">
      <c r="G269" s="1"/>
      <c r="H269" s="1"/>
      <c r="I269" s="1"/>
      <c r="J269" s="1"/>
      <c r="K269" s="1"/>
      <c r="L269" s="1"/>
    </row>
    <row r="270" spans="7:12" x14ac:dyDescent="0.25">
      <c r="G270" s="1"/>
      <c r="H270" s="1"/>
      <c r="I270" s="1"/>
      <c r="J270" s="1"/>
      <c r="K270" s="1"/>
      <c r="L270" s="1"/>
    </row>
    <row r="271" spans="7:12" x14ac:dyDescent="0.25">
      <c r="G271" s="1"/>
      <c r="H271" s="1"/>
      <c r="I271" s="1"/>
      <c r="J271" s="1"/>
      <c r="K271" s="1"/>
      <c r="L271" s="1"/>
    </row>
    <row r="272" spans="7:12" x14ac:dyDescent="0.25">
      <c r="G272" s="1"/>
      <c r="H272" s="1"/>
      <c r="I272" s="1"/>
      <c r="J272" s="1"/>
      <c r="K272" s="1"/>
      <c r="L272" s="1"/>
    </row>
    <row r="273" spans="7:12" x14ac:dyDescent="0.25">
      <c r="G273" s="1"/>
      <c r="H273" s="1"/>
      <c r="I273" s="1"/>
      <c r="J273" s="1"/>
      <c r="K273" s="1"/>
      <c r="L273" s="1"/>
    </row>
    <row r="274" spans="7:12" x14ac:dyDescent="0.25">
      <c r="G274" s="1"/>
      <c r="H274" s="1"/>
      <c r="I274" s="1"/>
      <c r="J274" s="1"/>
      <c r="K274" s="1"/>
      <c r="L274" s="1"/>
    </row>
    <row r="275" spans="7:12" x14ac:dyDescent="0.25">
      <c r="G275" s="1"/>
      <c r="H275" s="1"/>
      <c r="I275" s="1"/>
      <c r="J275" s="1"/>
      <c r="K275" s="1"/>
      <c r="L275" s="1"/>
    </row>
    <row r="276" spans="7:12" x14ac:dyDescent="0.25">
      <c r="G276" s="1"/>
      <c r="H276" s="1"/>
      <c r="I276" s="1"/>
      <c r="J276" s="1"/>
      <c r="K276" s="1"/>
      <c r="L276" s="1"/>
    </row>
    <row r="277" spans="7:12" x14ac:dyDescent="0.25">
      <c r="G277" s="1"/>
      <c r="H277" s="1"/>
      <c r="I277" s="1"/>
      <c r="J277" s="1"/>
      <c r="K277" s="1"/>
      <c r="L277" s="1"/>
    </row>
    <row r="278" spans="7:12" x14ac:dyDescent="0.25">
      <c r="G278" s="1"/>
      <c r="H278" s="1"/>
      <c r="I278" s="1"/>
      <c r="J278" s="1"/>
      <c r="K278" s="1"/>
      <c r="L278" s="1"/>
    </row>
    <row r="279" spans="7:12" x14ac:dyDescent="0.25">
      <c r="G279" s="1"/>
      <c r="H279" s="1"/>
      <c r="I279" s="1"/>
      <c r="J279" s="1"/>
      <c r="K279" s="1"/>
      <c r="L279" s="1"/>
    </row>
    <row r="280" spans="7:12" x14ac:dyDescent="0.25">
      <c r="G280" s="1"/>
      <c r="H280" s="1"/>
      <c r="I280" s="1"/>
      <c r="J280" s="1"/>
      <c r="K280" s="1"/>
      <c r="L280" s="1"/>
    </row>
    <row r="281" spans="7:12" x14ac:dyDescent="0.25">
      <c r="G281" s="1"/>
      <c r="H281" s="1"/>
      <c r="I281" s="1"/>
      <c r="J281" s="1"/>
      <c r="K281" s="1"/>
      <c r="L281" s="1"/>
    </row>
    <row r="282" spans="7:12" x14ac:dyDescent="0.25">
      <c r="G282" s="1"/>
      <c r="H282" s="1"/>
      <c r="I282" s="1"/>
      <c r="J282" s="1"/>
      <c r="K282" s="1"/>
      <c r="L282" s="1"/>
    </row>
    <row r="283" spans="7:12" x14ac:dyDescent="0.25">
      <c r="G283" s="1"/>
      <c r="H283" s="1"/>
      <c r="I283" s="1"/>
      <c r="J283" s="1"/>
      <c r="K283" s="1"/>
      <c r="L283" s="1"/>
    </row>
    <row r="284" spans="7:12" x14ac:dyDescent="0.25">
      <c r="G284" s="1"/>
      <c r="H284" s="1"/>
      <c r="I284" s="1"/>
      <c r="J284" s="1"/>
      <c r="K284" s="1"/>
      <c r="L284" s="1"/>
    </row>
    <row r="285" spans="7:12" x14ac:dyDescent="0.25">
      <c r="G285" s="1"/>
      <c r="H285" s="1"/>
      <c r="I285" s="1"/>
      <c r="J285" s="1"/>
      <c r="K285" s="1"/>
      <c r="L285" s="1"/>
    </row>
    <row r="286" spans="7:12" x14ac:dyDescent="0.25">
      <c r="G286" s="1"/>
      <c r="H286" s="1"/>
      <c r="I286" s="1"/>
      <c r="J286" s="1"/>
      <c r="K286" s="1"/>
      <c r="L286" s="1"/>
    </row>
    <row r="287" spans="7:12" x14ac:dyDescent="0.25">
      <c r="G287" s="1"/>
      <c r="H287" s="1"/>
      <c r="I287" s="1"/>
      <c r="J287" s="1"/>
      <c r="K287" s="1"/>
      <c r="L287" s="1"/>
    </row>
    <row r="288" spans="7:12" x14ac:dyDescent="0.25">
      <c r="G288" s="1"/>
      <c r="H288" s="1"/>
      <c r="I288" s="1"/>
      <c r="J288" s="1"/>
      <c r="K288" s="1"/>
      <c r="L288" s="1"/>
    </row>
    <row r="289" spans="7:12" x14ac:dyDescent="0.25">
      <c r="G289" s="1"/>
      <c r="H289" s="1"/>
      <c r="I289" s="1"/>
      <c r="J289" s="1"/>
      <c r="K289" s="1"/>
      <c r="L289" s="1"/>
    </row>
    <row r="290" spans="7:12" x14ac:dyDescent="0.25">
      <c r="G290" s="1"/>
      <c r="H290" s="1"/>
      <c r="I290" s="1"/>
      <c r="J290" s="1"/>
      <c r="K290" s="1"/>
      <c r="L290" s="1"/>
    </row>
    <row r="291" spans="7:12" x14ac:dyDescent="0.25">
      <c r="G291" s="1"/>
      <c r="H291" s="1"/>
      <c r="I291" s="1"/>
      <c r="J291" s="1"/>
      <c r="K291" s="1"/>
      <c r="L291" s="1"/>
    </row>
    <row r="292" spans="7:12" x14ac:dyDescent="0.25">
      <c r="G292" s="1"/>
      <c r="H292" s="1"/>
      <c r="I292" s="1"/>
      <c r="J292" s="1"/>
      <c r="K292" s="1"/>
      <c r="L292" s="1"/>
    </row>
    <row r="293" spans="7:12" x14ac:dyDescent="0.25">
      <c r="G293" s="1"/>
      <c r="H293" s="1"/>
      <c r="I293" s="1"/>
      <c r="J293" s="1"/>
      <c r="K293" s="1"/>
      <c r="L293" s="1"/>
    </row>
    <row r="294" spans="7:12" x14ac:dyDescent="0.25">
      <c r="G294" s="1"/>
      <c r="H294" s="1"/>
      <c r="I294" s="1"/>
      <c r="J294" s="1"/>
      <c r="K294" s="1"/>
      <c r="L294" s="1"/>
    </row>
    <row r="295" spans="7:12" x14ac:dyDescent="0.25">
      <c r="G295" s="1"/>
      <c r="H295" s="1"/>
      <c r="I295" s="1"/>
      <c r="J295" s="1"/>
      <c r="K295" s="1"/>
      <c r="L295" s="1"/>
    </row>
    <row r="296" spans="7:12" x14ac:dyDescent="0.25">
      <c r="G296" s="1"/>
      <c r="H296" s="1"/>
      <c r="I296" s="1"/>
      <c r="J296" s="1"/>
      <c r="K296" s="1"/>
      <c r="L296" s="1"/>
    </row>
    <row r="297" spans="7:12" x14ac:dyDescent="0.25">
      <c r="G297" s="1"/>
      <c r="H297" s="1"/>
      <c r="I297" s="1"/>
      <c r="J297" s="1"/>
      <c r="K297" s="1"/>
      <c r="L297" s="1"/>
    </row>
    <row r="298" spans="7:12" x14ac:dyDescent="0.25">
      <c r="G298" s="1"/>
      <c r="H298" s="1"/>
      <c r="I298" s="1"/>
      <c r="J298" s="1"/>
      <c r="K298" s="1"/>
      <c r="L298" s="1"/>
    </row>
    <row r="299" spans="7:12" x14ac:dyDescent="0.25">
      <c r="G299" s="1"/>
      <c r="H299" s="1"/>
      <c r="I299" s="1"/>
      <c r="J299" s="1"/>
      <c r="K299" s="1"/>
      <c r="L299" s="1"/>
    </row>
    <row r="300" spans="7:12" x14ac:dyDescent="0.25">
      <c r="G300" s="1"/>
      <c r="H300" s="1"/>
      <c r="I300" s="1"/>
      <c r="J300" s="1"/>
      <c r="K300" s="1"/>
      <c r="L300" s="1"/>
    </row>
    <row r="301" spans="7:12" x14ac:dyDescent="0.25">
      <c r="G301" s="1"/>
      <c r="H301" s="1"/>
      <c r="I301" s="1"/>
      <c r="J301" s="1"/>
      <c r="K301" s="1"/>
      <c r="L301" s="1"/>
    </row>
    <row r="302" spans="7:12" x14ac:dyDescent="0.25">
      <c r="G302" s="1"/>
      <c r="H302" s="1"/>
      <c r="I302" s="1"/>
      <c r="J302" s="1"/>
      <c r="K302" s="1"/>
      <c r="L302" s="1"/>
    </row>
    <row r="303" spans="7:12" x14ac:dyDescent="0.25">
      <c r="G303" s="1"/>
      <c r="H303" s="1"/>
      <c r="I303" s="1"/>
      <c r="J303" s="1"/>
      <c r="K303" s="1"/>
      <c r="L303" s="1"/>
    </row>
    <row r="304" spans="7:12" x14ac:dyDescent="0.25">
      <c r="G304" s="1"/>
      <c r="H304" s="1"/>
      <c r="I304" s="1"/>
      <c r="J304" s="1"/>
      <c r="K304" s="1"/>
      <c r="L304" s="1"/>
    </row>
    <row r="305" spans="7:12" x14ac:dyDescent="0.25">
      <c r="G305" s="1"/>
      <c r="H305" s="1"/>
      <c r="I305" s="1"/>
      <c r="J305" s="1"/>
      <c r="K305" s="1"/>
      <c r="L305" s="1"/>
    </row>
    <row r="306" spans="7:12" x14ac:dyDescent="0.25">
      <c r="G306" s="1"/>
      <c r="H306" s="1"/>
      <c r="I306" s="1"/>
      <c r="J306" s="1"/>
      <c r="K306" s="1"/>
      <c r="L306" s="1"/>
    </row>
    <row r="307" spans="7:12" x14ac:dyDescent="0.25">
      <c r="G307" s="1"/>
      <c r="H307" s="1"/>
      <c r="I307" s="1"/>
      <c r="J307" s="1"/>
      <c r="K307" s="1"/>
      <c r="L307" s="1"/>
    </row>
    <row r="308" spans="7:12" x14ac:dyDescent="0.25">
      <c r="G308" s="1"/>
      <c r="H308" s="1"/>
      <c r="I308" s="1"/>
      <c r="J308" s="1"/>
      <c r="K308" s="1"/>
      <c r="L308" s="1"/>
    </row>
    <row r="309" spans="7:12" x14ac:dyDescent="0.25">
      <c r="G309" s="1"/>
      <c r="H309" s="1"/>
      <c r="I309" s="1"/>
      <c r="J309" s="1"/>
      <c r="K309" s="1"/>
      <c r="L309" s="1"/>
    </row>
    <row r="310" spans="7:12" x14ac:dyDescent="0.25">
      <c r="G310" s="1"/>
      <c r="H310" s="1"/>
      <c r="I310" s="1"/>
      <c r="J310" s="1"/>
      <c r="K310" s="1"/>
      <c r="L310" s="1"/>
    </row>
    <row r="311" spans="7:12" x14ac:dyDescent="0.25">
      <c r="G311" s="1"/>
      <c r="H311" s="1"/>
      <c r="I311" s="1"/>
      <c r="J311" s="1"/>
      <c r="K311" s="1"/>
      <c r="L311" s="1"/>
    </row>
    <row r="312" spans="7:12" x14ac:dyDescent="0.25">
      <c r="G312" s="1"/>
      <c r="H312" s="1"/>
      <c r="I312" s="1"/>
      <c r="J312" s="1"/>
      <c r="K312" s="1"/>
      <c r="L312" s="1"/>
    </row>
    <row r="313" spans="7:12" x14ac:dyDescent="0.25">
      <c r="G313" s="1"/>
      <c r="H313" s="1"/>
      <c r="I313" s="1"/>
      <c r="J313" s="1"/>
      <c r="K313" s="1"/>
      <c r="L313" s="1"/>
    </row>
    <row r="314" spans="7:12" x14ac:dyDescent="0.25">
      <c r="G314" s="1"/>
      <c r="H314" s="1"/>
      <c r="I314" s="1"/>
      <c r="J314" s="1"/>
      <c r="K314" s="1"/>
      <c r="L314" s="1"/>
    </row>
    <row r="315" spans="7:12" x14ac:dyDescent="0.25">
      <c r="G315" s="1"/>
      <c r="H315" s="1"/>
      <c r="I315" s="1"/>
      <c r="J315" s="1"/>
      <c r="K315" s="1"/>
      <c r="L315" s="1"/>
    </row>
    <row r="316" spans="7:12" x14ac:dyDescent="0.25">
      <c r="G316" s="1"/>
      <c r="H316" s="1"/>
      <c r="I316" s="1"/>
      <c r="J316" s="1"/>
      <c r="K316" s="1"/>
      <c r="L316" s="1"/>
    </row>
    <row r="317" spans="7:12" x14ac:dyDescent="0.25">
      <c r="G317" s="1"/>
      <c r="H317" s="1"/>
      <c r="I317" s="1"/>
      <c r="J317" s="1"/>
      <c r="K317" s="1"/>
      <c r="L317" s="1"/>
    </row>
    <row r="318" spans="7:12" x14ac:dyDescent="0.25">
      <c r="G318" s="1"/>
      <c r="H318" s="1"/>
      <c r="I318" s="1"/>
      <c r="J318" s="1"/>
      <c r="K318" s="1"/>
      <c r="L318" s="1"/>
    </row>
    <row r="319" spans="7:12" x14ac:dyDescent="0.25">
      <c r="G319" s="1"/>
      <c r="H319" s="1"/>
      <c r="I319" s="1"/>
      <c r="J319" s="1"/>
      <c r="K319" s="1"/>
      <c r="L319" s="1"/>
    </row>
    <row r="320" spans="7:12" x14ac:dyDescent="0.25">
      <c r="G320" s="1"/>
      <c r="H320" s="1"/>
      <c r="I320" s="1"/>
      <c r="J320" s="1"/>
      <c r="K320" s="1"/>
      <c r="L320" s="1"/>
    </row>
    <row r="321" spans="7:12" x14ac:dyDescent="0.25">
      <c r="G321" s="1"/>
      <c r="H321" s="1"/>
      <c r="I321" s="1"/>
      <c r="J321" s="1"/>
      <c r="K321" s="1"/>
      <c r="L321" s="1"/>
    </row>
    <row r="322" spans="7:12" x14ac:dyDescent="0.25">
      <c r="G322" s="1"/>
      <c r="H322" s="1"/>
      <c r="I322" s="1"/>
      <c r="J322" s="1"/>
      <c r="K322" s="1"/>
      <c r="L322" s="1"/>
    </row>
    <row r="323" spans="7:12" x14ac:dyDescent="0.25">
      <c r="G323" s="1"/>
      <c r="H323" s="1"/>
      <c r="I323" s="1"/>
      <c r="J323" s="1"/>
      <c r="K323" s="1"/>
      <c r="L323" s="1"/>
    </row>
    <row r="324" spans="7:12" x14ac:dyDescent="0.25">
      <c r="G324" s="1"/>
      <c r="H324" s="1"/>
      <c r="I324" s="1"/>
      <c r="J324" s="1"/>
      <c r="K324" s="1"/>
      <c r="L324" s="1"/>
    </row>
    <row r="325" spans="7:12" x14ac:dyDescent="0.25">
      <c r="G325" s="1"/>
      <c r="H325" s="1"/>
      <c r="I325" s="1"/>
      <c r="J325" s="1"/>
      <c r="K325" s="1"/>
      <c r="L325" s="1"/>
    </row>
    <row r="326" spans="7:12" x14ac:dyDescent="0.25">
      <c r="G326" s="1"/>
      <c r="H326" s="1"/>
      <c r="I326" s="1"/>
      <c r="J326" s="1"/>
      <c r="K326" s="1"/>
      <c r="L326" s="1"/>
    </row>
    <row r="327" spans="7:12" x14ac:dyDescent="0.25">
      <c r="G327" s="1"/>
      <c r="H327" s="1"/>
      <c r="I327" s="1"/>
      <c r="J327" s="1"/>
      <c r="K327" s="1"/>
      <c r="L327" s="1"/>
    </row>
    <row r="328" spans="7:12" x14ac:dyDescent="0.25">
      <c r="G328" s="1"/>
      <c r="H328" s="1"/>
      <c r="I328" s="1"/>
      <c r="J328" s="1"/>
      <c r="K328" s="1"/>
      <c r="L328" s="1"/>
    </row>
    <row r="329" spans="7:12" x14ac:dyDescent="0.25">
      <c r="G329" s="1"/>
      <c r="H329" s="1"/>
      <c r="I329" s="1"/>
      <c r="J329" s="1"/>
      <c r="K329" s="1"/>
      <c r="L329" s="1"/>
    </row>
    <row r="330" spans="7:12" x14ac:dyDescent="0.25">
      <c r="G330" s="1"/>
      <c r="H330" s="1"/>
      <c r="I330" s="1"/>
      <c r="J330" s="1"/>
      <c r="K330" s="1"/>
      <c r="L330" s="1"/>
    </row>
    <row r="331" spans="7:12" x14ac:dyDescent="0.25">
      <c r="G331" s="1"/>
      <c r="H331" s="1"/>
      <c r="I331" s="1"/>
      <c r="J331" s="1"/>
      <c r="K331" s="1"/>
      <c r="L331" s="1"/>
    </row>
    <row r="332" spans="7:12" x14ac:dyDescent="0.25">
      <c r="G332" s="1"/>
      <c r="H332" s="1"/>
      <c r="I332" s="1"/>
      <c r="J332" s="1"/>
      <c r="K332" s="1"/>
      <c r="L332" s="1"/>
    </row>
    <row r="333" spans="7:12" x14ac:dyDescent="0.25">
      <c r="G333" s="1"/>
      <c r="H333" s="1"/>
      <c r="I333" s="1"/>
      <c r="J333" s="1"/>
      <c r="K333" s="1"/>
      <c r="L333" s="1"/>
    </row>
    <row r="334" spans="7:12" x14ac:dyDescent="0.25">
      <c r="G334" s="1"/>
      <c r="H334" s="1"/>
      <c r="I334" s="1"/>
      <c r="J334" s="1"/>
      <c r="K334" s="1"/>
      <c r="L334" s="1"/>
    </row>
    <row r="335" spans="7:12" x14ac:dyDescent="0.25">
      <c r="G335" s="1"/>
      <c r="H335" s="1"/>
      <c r="I335" s="1"/>
      <c r="J335" s="1"/>
      <c r="K335" s="1"/>
      <c r="L335" s="1"/>
    </row>
    <row r="336" spans="7:12" x14ac:dyDescent="0.25">
      <c r="G336" s="1"/>
      <c r="H336" s="1"/>
      <c r="I336" s="1"/>
      <c r="J336" s="1"/>
      <c r="K336" s="1"/>
      <c r="L336" s="1"/>
    </row>
    <row r="337" spans="7:12" x14ac:dyDescent="0.25">
      <c r="G337" s="1"/>
      <c r="H337" s="1"/>
      <c r="I337" s="1"/>
      <c r="J337" s="1"/>
      <c r="K337" s="1"/>
      <c r="L337" s="1"/>
    </row>
    <row r="338" spans="7:12" x14ac:dyDescent="0.25">
      <c r="G338" s="1"/>
      <c r="H338" s="1"/>
      <c r="I338" s="1"/>
      <c r="J338" s="1"/>
      <c r="K338" s="1"/>
      <c r="L338" s="1"/>
    </row>
    <row r="339" spans="7:12" x14ac:dyDescent="0.25">
      <c r="G339" s="1"/>
      <c r="H339" s="1"/>
      <c r="I339" s="1"/>
      <c r="J339" s="1"/>
      <c r="K339" s="1"/>
      <c r="L339" s="1"/>
    </row>
    <row r="340" spans="7:12" x14ac:dyDescent="0.25">
      <c r="G340" s="1"/>
      <c r="H340" s="1"/>
      <c r="I340" s="1"/>
      <c r="J340" s="1"/>
      <c r="K340" s="1"/>
      <c r="L340" s="1"/>
    </row>
    <row r="341" spans="7:12" x14ac:dyDescent="0.25">
      <c r="G341" s="1"/>
      <c r="H341" s="1"/>
      <c r="I341" s="1"/>
      <c r="J341" s="1"/>
      <c r="K341" s="1"/>
      <c r="L341" s="1"/>
    </row>
    <row r="342" spans="7:12" x14ac:dyDescent="0.25">
      <c r="G342" s="1"/>
      <c r="H342" s="1"/>
      <c r="I342" s="1"/>
      <c r="J342" s="1"/>
      <c r="K342" s="1"/>
      <c r="L342" s="1"/>
    </row>
    <row r="343" spans="7:12" x14ac:dyDescent="0.25">
      <c r="G343" s="1"/>
      <c r="H343" s="1"/>
      <c r="I343" s="1"/>
      <c r="J343" s="1"/>
      <c r="K343" s="1"/>
      <c r="L343" s="1"/>
    </row>
    <row r="344" spans="7:12" x14ac:dyDescent="0.25">
      <c r="G344" s="1"/>
      <c r="H344" s="1"/>
      <c r="I344" s="1"/>
      <c r="J344" s="1"/>
      <c r="K344" s="1"/>
      <c r="L344" s="1"/>
    </row>
    <row r="345" spans="7:12" x14ac:dyDescent="0.25">
      <c r="G345" s="1"/>
      <c r="H345" s="1"/>
      <c r="I345" s="1"/>
      <c r="J345" s="1"/>
      <c r="K345" s="1"/>
      <c r="L345" s="1"/>
    </row>
    <row r="346" spans="7:12" x14ac:dyDescent="0.25">
      <c r="G346" s="1"/>
      <c r="H346" s="1"/>
      <c r="I346" s="1"/>
      <c r="J346" s="1"/>
      <c r="K346" s="1"/>
      <c r="L346" s="1"/>
    </row>
    <row r="347" spans="7:12" x14ac:dyDescent="0.25">
      <c r="G347" s="1"/>
      <c r="H347" s="1"/>
      <c r="I347" s="1"/>
      <c r="J347" s="1"/>
      <c r="K347" s="1"/>
      <c r="L347" s="1"/>
    </row>
    <row r="348" spans="7:12" x14ac:dyDescent="0.25">
      <c r="G348" s="1"/>
      <c r="H348" s="1"/>
      <c r="I348" s="1"/>
      <c r="J348" s="1"/>
      <c r="K348" s="1"/>
      <c r="L348" s="1"/>
    </row>
    <row r="349" spans="7:12" x14ac:dyDescent="0.25">
      <c r="G349" s="1"/>
      <c r="H349" s="1"/>
      <c r="I349" s="1"/>
      <c r="J349" s="1"/>
      <c r="K349" s="1"/>
      <c r="L349" s="1"/>
    </row>
    <row r="350" spans="7:12" x14ac:dyDescent="0.25">
      <c r="G350" s="1"/>
      <c r="H350" s="1"/>
      <c r="I350" s="1"/>
      <c r="J350" s="1"/>
      <c r="K350" s="1"/>
      <c r="L350" s="1"/>
    </row>
    <row r="351" spans="7:12" x14ac:dyDescent="0.25">
      <c r="G351" s="1"/>
      <c r="H351" s="1"/>
      <c r="I351" s="1"/>
      <c r="J351" s="1"/>
      <c r="K351" s="1"/>
      <c r="L351" s="1"/>
    </row>
    <row r="352" spans="7:12"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sheetData>
  <mergeCells count="114">
    <mergeCell ref="F38:H38"/>
    <mergeCell ref="F39:H39"/>
    <mergeCell ref="A32:C34"/>
    <mergeCell ref="B38:E38"/>
    <mergeCell ref="B39:E39"/>
    <mergeCell ref="A8:A11"/>
    <mergeCell ref="B8:B11"/>
    <mergeCell ref="A24:A27"/>
    <mergeCell ref="B24:B27"/>
    <mergeCell ref="A28:A31"/>
    <mergeCell ref="B28:B31"/>
    <mergeCell ref="A16:A19"/>
    <mergeCell ref="B16:B19"/>
    <mergeCell ref="A20:A23"/>
    <mergeCell ref="B20:B23"/>
    <mergeCell ref="C28:C31"/>
    <mergeCell ref="C16:C19"/>
    <mergeCell ref="C20:C23"/>
    <mergeCell ref="V16:V19"/>
    <mergeCell ref="N28:N31"/>
    <mergeCell ref="O28:O31"/>
    <mergeCell ref="P28:P31"/>
    <mergeCell ref="Q28:Q31"/>
    <mergeCell ref="N32:Y34"/>
    <mergeCell ref="W24:W27"/>
    <mergeCell ref="X24:X27"/>
    <mergeCell ref="Y28:Y31"/>
    <mergeCell ref="R28:R31"/>
    <mergeCell ref="S24:S27"/>
    <mergeCell ref="T24:T27"/>
    <mergeCell ref="V28:V31"/>
    <mergeCell ref="W28:W31"/>
    <mergeCell ref="X28:X31"/>
    <mergeCell ref="S28:S31"/>
    <mergeCell ref="T28:T31"/>
    <mergeCell ref="U28:U31"/>
    <mergeCell ref="O24:O27"/>
    <mergeCell ref="P24:P27"/>
    <mergeCell ref="Y24:Y27"/>
    <mergeCell ref="N24:N27"/>
    <mergeCell ref="U24:U27"/>
    <mergeCell ref="E1:Y1"/>
    <mergeCell ref="E2:Y2"/>
    <mergeCell ref="S3:Y3"/>
    <mergeCell ref="E3:R3"/>
    <mergeCell ref="P12:P15"/>
    <mergeCell ref="Q12:Q15"/>
    <mergeCell ref="R12:R15"/>
    <mergeCell ref="S12:S15"/>
    <mergeCell ref="N8:N11"/>
    <mergeCell ref="J6:M6"/>
    <mergeCell ref="N6:R6"/>
    <mergeCell ref="S6:Y6"/>
    <mergeCell ref="O8:O11"/>
    <mergeCell ref="P8:P11"/>
    <mergeCell ref="Q8:Q11"/>
    <mergeCell ref="E5:Y5"/>
    <mergeCell ref="A1:D3"/>
    <mergeCell ref="E4:Y4"/>
    <mergeCell ref="X8:X11"/>
    <mergeCell ref="Y8:Y11"/>
    <mergeCell ref="Q24:Q27"/>
    <mergeCell ref="R24:R27"/>
    <mergeCell ref="V24:V27"/>
    <mergeCell ref="S8:S11"/>
    <mergeCell ref="T8:T11"/>
    <mergeCell ref="U8:U11"/>
    <mergeCell ref="T12:T15"/>
    <mergeCell ref="U12:U15"/>
    <mergeCell ref="V12:V15"/>
    <mergeCell ref="W12:W15"/>
    <mergeCell ref="X12:X15"/>
    <mergeCell ref="Y12:Y15"/>
    <mergeCell ref="T16:T19"/>
    <mergeCell ref="U16:U19"/>
    <mergeCell ref="E6:E7"/>
    <mergeCell ref="C24:C27"/>
    <mergeCell ref="A4:D4"/>
    <mergeCell ref="A5:D5"/>
    <mergeCell ref="S16:S19"/>
    <mergeCell ref="O12:O15"/>
    <mergeCell ref="A6:A7"/>
    <mergeCell ref="B6:B7"/>
    <mergeCell ref="C6:C7"/>
    <mergeCell ref="D6:D7"/>
    <mergeCell ref="A12:A15"/>
    <mergeCell ref="B12:B15"/>
    <mergeCell ref="C12:C15"/>
    <mergeCell ref="F6:I6"/>
    <mergeCell ref="C8:C11"/>
    <mergeCell ref="W16:W19"/>
    <mergeCell ref="X16:X19"/>
    <mergeCell ref="Y16:Y19"/>
    <mergeCell ref="R8:R11"/>
    <mergeCell ref="V8:V11"/>
    <mergeCell ref="W8:W11"/>
    <mergeCell ref="V20:V23"/>
    <mergeCell ref="W20:W23"/>
    <mergeCell ref="N12:N15"/>
    <mergeCell ref="N16:N19"/>
    <mergeCell ref="N20:N23"/>
    <mergeCell ref="O20:O23"/>
    <mergeCell ref="P20:P23"/>
    <mergeCell ref="Q20:Q23"/>
    <mergeCell ref="R20:R23"/>
    <mergeCell ref="S20:S23"/>
    <mergeCell ref="T20:T23"/>
    <mergeCell ref="U20:U23"/>
    <mergeCell ref="X20:X23"/>
    <mergeCell ref="Y20:Y23"/>
    <mergeCell ref="O16:O19"/>
    <mergeCell ref="P16:P19"/>
    <mergeCell ref="Q16:Q19"/>
    <mergeCell ref="R16:R19"/>
  </mergeCells>
  <dataValidations count="2">
    <dataValidation type="list" allowBlank="1" showInputMessage="1" showErrorMessage="1" sqref="C20:C23 O16 O12 N8:N31 V8:X8 O8 V12:X12 V16:X16 V20:X20 V24:X24 V28:X28" xr:uid="{00000000-0002-0000-0300-000000000000}">
      <formula1>#REF!</formula1>
    </dataValidation>
    <dataValidation type="list" allowBlank="1" showInputMessage="1" showErrorMessage="1" sqref="C24:C31" xr:uid="{00000000-0002-0000-0300-000001000000}">
      <formula1>$R$31:$R$31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2019-04-13T15:57:02Z</cp:lastPrinted>
  <dcterms:created xsi:type="dcterms:W3CDTF">2010-03-25T16:40:43Z</dcterms:created>
  <dcterms:modified xsi:type="dcterms:W3CDTF">2019-05-10T17:36:28Z</dcterms:modified>
</cp:coreProperties>
</file>