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9\Enero\Planes de acción a diciembre 2018\Para públicar\Plan de acción a dic. 2018\"/>
    </mc:Choice>
  </mc:AlternateContent>
  <xr:revisionPtr revIDLastSave="0" documentId="10_ncr:100000_{61626684-B185-4B15-8A75-F026C8801CA1}" xr6:coauthVersionLast="31" xr6:coauthVersionMax="31" xr10:uidLastSave="{00000000-0000-0000-0000-000000000000}"/>
  <bookViews>
    <workbookView xWindow="0" yWindow="0" windowWidth="20490" windowHeight="7545" activeTab="1" xr2:uid="{00000000-000D-0000-FFFF-FFFF00000000}"/>
  </bookViews>
  <sheets>
    <sheet name="GESTIÓN" sheetId="5" r:id="rId1"/>
    <sheet name="INVERSIÓN" sheetId="6" r:id="rId2"/>
    <sheet name="ACTIVIDADES" sheetId="7" r:id="rId3"/>
    <sheet name="TERRITORIALIZACIÓN" sheetId="10" r:id="rId4"/>
  </sheets>
  <externalReferences>
    <externalReference r:id="rId5"/>
  </externalReferences>
  <definedNames>
    <definedName name="_xlnm.Print_Area" localSheetId="2">ACTIVIDADES!$A$1:$U$30</definedName>
    <definedName name="_xlnm.Print_Area" localSheetId="0">GESTIÓN!$A$1:$AW$15</definedName>
    <definedName name="_xlnm.Print_Area" localSheetId="1">INVERSIÓN!$A$1:$AP$48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workbook>
</file>

<file path=xl/calcChain.xml><?xml version="1.0" encoding="utf-8"?>
<calcChain xmlns="http://schemas.openxmlformats.org/spreadsheetml/2006/main">
  <c r="X46" i="6" l="1"/>
  <c r="X45" i="6"/>
  <c r="X47" i="6" s="1"/>
  <c r="X44" i="6"/>
  <c r="X43" i="6"/>
  <c r="X38" i="6"/>
  <c r="X37" i="6"/>
  <c r="X32" i="6"/>
  <c r="X31" i="6"/>
  <c r="X26" i="6"/>
  <c r="X25" i="6"/>
  <c r="X20" i="6"/>
  <c r="X19" i="6"/>
  <c r="X14" i="6"/>
  <c r="X13" i="6"/>
  <c r="H9" i="6" l="1"/>
  <c r="H15" i="6"/>
  <c r="H21" i="6"/>
  <c r="H27" i="6"/>
  <c r="H33" i="6"/>
  <c r="H39" i="6" l="1"/>
  <c r="H10" i="6" l="1"/>
  <c r="AN44" i="6" l="1"/>
  <c r="AN43" i="6"/>
  <c r="AN38" i="6"/>
  <c r="AN37" i="6"/>
  <c r="AN26" i="6"/>
  <c r="AN25" i="6"/>
  <c r="AN20" i="6"/>
  <c r="AN19" i="6"/>
  <c r="AN14" i="6"/>
  <c r="AN13" i="6"/>
  <c r="AQ14" i="5" l="1"/>
  <c r="AO42" i="6" l="1"/>
  <c r="AO40" i="6"/>
  <c r="AO36" i="6"/>
  <c r="AO34" i="6"/>
  <c r="AO30" i="6"/>
  <c r="AO28" i="6"/>
  <c r="AO27" i="6"/>
  <c r="AO24" i="6"/>
  <c r="AO22" i="6"/>
  <c r="AO21" i="6"/>
  <c r="AO18" i="6"/>
  <c r="AO16" i="6"/>
  <c r="AO15" i="6"/>
  <c r="AO12" i="6"/>
  <c r="AO10" i="6"/>
  <c r="AO9" i="6"/>
  <c r="AO39" i="6"/>
  <c r="AO33" i="6"/>
  <c r="AP10" i="6" l="1"/>
  <c r="H40" i="6" l="1"/>
  <c r="AP40" i="6" s="1"/>
  <c r="H34" i="6"/>
  <c r="AP34" i="6" s="1"/>
  <c r="H28" i="6"/>
  <c r="AP28" i="6" s="1"/>
  <c r="H24" i="6"/>
  <c r="H22" i="6"/>
  <c r="AP22" i="6" s="1"/>
  <c r="H16" i="6"/>
  <c r="AP16" i="6" s="1"/>
  <c r="H12" i="6"/>
  <c r="Y44" i="6"/>
  <c r="W44" i="6"/>
  <c r="AO44" i="6" s="1"/>
  <c r="Y43" i="6"/>
  <c r="W43" i="6"/>
  <c r="AO43" i="6" s="1"/>
  <c r="Y38" i="6"/>
  <c r="W38" i="6"/>
  <c r="AO38" i="6" s="1"/>
  <c r="Y37" i="6"/>
  <c r="W37" i="6"/>
  <c r="AO37" i="6" s="1"/>
  <c r="Y32" i="6"/>
  <c r="W32" i="6"/>
  <c r="Y31" i="6"/>
  <c r="W31" i="6"/>
  <c r="Y26" i="6"/>
  <c r="W26" i="6"/>
  <c r="AO26" i="6" s="1"/>
  <c r="Y25" i="6"/>
  <c r="W25" i="6"/>
  <c r="AO25" i="6" s="1"/>
  <c r="Y20" i="6"/>
  <c r="W20" i="6"/>
  <c r="AO20" i="6" s="1"/>
  <c r="Y19" i="6"/>
  <c r="W19" i="6"/>
  <c r="AO19" i="6" s="1"/>
  <c r="Y14" i="6"/>
  <c r="W14" i="6"/>
  <c r="AO14" i="6" s="1"/>
  <c r="Y13" i="6"/>
  <c r="W13" i="6"/>
  <c r="AO13" i="6" s="1"/>
  <c r="AM25" i="6" l="1"/>
  <c r="AM26" i="6"/>
  <c r="H26" i="6" l="1"/>
  <c r="H14" i="6"/>
  <c r="AM44" i="6" l="1"/>
  <c r="AM43" i="6"/>
  <c r="AM38" i="6"/>
  <c r="AM37" i="6"/>
  <c r="AM32" i="6"/>
  <c r="AM20" i="6"/>
  <c r="AM14" i="6"/>
  <c r="V44" i="6" l="1"/>
  <c r="V43" i="6"/>
  <c r="V38" i="6"/>
  <c r="V37" i="6"/>
  <c r="V32" i="6"/>
  <c r="V31" i="6"/>
  <c r="V26" i="6"/>
  <c r="V25" i="6"/>
  <c r="V20" i="6"/>
  <c r="V19" i="6"/>
  <c r="V14" i="6"/>
  <c r="V13" i="6"/>
  <c r="AL27" i="6" l="1"/>
  <c r="AM27" i="6" s="1"/>
  <c r="AM31" i="6" l="1"/>
  <c r="AL15" i="6"/>
  <c r="AM15" i="6" s="1"/>
  <c r="AL9" i="6"/>
  <c r="AM9" i="6" s="1"/>
  <c r="AM13" i="6" l="1"/>
  <c r="AM19" i="6"/>
  <c r="AL31" i="6"/>
  <c r="AN31" i="6"/>
  <c r="AL32" i="6"/>
  <c r="AN32" i="6"/>
  <c r="AL25" i="6"/>
  <c r="AL26" i="6"/>
  <c r="AL13" i="6"/>
  <c r="AL14" i="6"/>
  <c r="AL19" i="6"/>
  <c r="AL20" i="6"/>
  <c r="AO32" i="6" l="1"/>
  <c r="AO31" i="6"/>
  <c r="AL44" i="6"/>
  <c r="AL43" i="6"/>
  <c r="AL38" i="6"/>
  <c r="AL37" i="6"/>
  <c r="U44" i="6" l="1"/>
  <c r="U43" i="6"/>
  <c r="U38" i="6"/>
  <c r="U37" i="6"/>
  <c r="U32" i="6"/>
  <c r="U31" i="6"/>
  <c r="U26" i="6"/>
  <c r="U25" i="6"/>
  <c r="U20" i="6"/>
  <c r="U19" i="6"/>
  <c r="U14" i="6"/>
  <c r="U13" i="6"/>
  <c r="AK14" i="6" l="1"/>
  <c r="AK13" i="6"/>
  <c r="AK20" i="6"/>
  <c r="AK19" i="6"/>
  <c r="AK26" i="6"/>
  <c r="AK25" i="6"/>
  <c r="AK32" i="6"/>
  <c r="AK31" i="6"/>
  <c r="AK38" i="6"/>
  <c r="AK37" i="6"/>
  <c r="AK44" i="6"/>
  <c r="AK43" i="6"/>
  <c r="I44" i="6" l="1"/>
  <c r="I43" i="6"/>
  <c r="I38" i="6"/>
  <c r="I37" i="6"/>
  <c r="I32" i="6"/>
  <c r="I31" i="6"/>
  <c r="I26" i="6"/>
  <c r="I25" i="6"/>
  <c r="I20" i="6"/>
  <c r="I19" i="6"/>
  <c r="I14" i="6"/>
  <c r="I13" i="6"/>
  <c r="K44" i="6"/>
  <c r="J44" i="6"/>
  <c r="K43" i="6"/>
  <c r="J43" i="6"/>
  <c r="K38" i="6"/>
  <c r="J38" i="6"/>
  <c r="K37" i="6"/>
  <c r="J37" i="6"/>
  <c r="K32" i="6"/>
  <c r="J32" i="6"/>
  <c r="K31" i="6"/>
  <c r="J31" i="6"/>
  <c r="K26" i="6"/>
  <c r="J26" i="6"/>
  <c r="K25" i="6"/>
  <c r="J25" i="6"/>
  <c r="K20" i="6"/>
  <c r="J20" i="6"/>
  <c r="K19" i="6"/>
  <c r="J19" i="6"/>
  <c r="K14" i="6"/>
  <c r="J14" i="6"/>
  <c r="K13" i="6"/>
  <c r="J13" i="6"/>
  <c r="T44" i="6" l="1"/>
  <c r="T43" i="6"/>
  <c r="T38" i="6"/>
  <c r="T37" i="6"/>
  <c r="T32" i="6"/>
  <c r="T31" i="6"/>
  <c r="T26" i="6"/>
  <c r="T25" i="6"/>
  <c r="T20" i="6"/>
  <c r="T19" i="6"/>
  <c r="T14" i="6"/>
  <c r="T13" i="6"/>
  <c r="U26" i="7" l="1"/>
  <c r="AP39" i="6"/>
  <c r="AP33" i="6"/>
  <c r="AP27" i="6"/>
  <c r="AP21" i="6"/>
  <c r="AP15" i="6"/>
  <c r="AP9" i="6"/>
  <c r="R43" i="6"/>
  <c r="R42" i="6"/>
  <c r="R37" i="6"/>
  <c r="R36" i="6"/>
  <c r="R31" i="6"/>
  <c r="R30" i="6"/>
  <c r="R26" i="6"/>
  <c r="R25" i="6"/>
  <c r="R19" i="6"/>
  <c r="R18" i="6"/>
  <c r="R14" i="6"/>
  <c r="R13" i="6"/>
  <c r="S27" i="7"/>
  <c r="S26" i="7"/>
  <c r="S25" i="7"/>
  <c r="S24" i="7"/>
  <c r="S23" i="7"/>
  <c r="S22" i="7"/>
  <c r="S21" i="7"/>
  <c r="S20" i="7"/>
  <c r="S19" i="7"/>
  <c r="S18" i="7"/>
  <c r="S17" i="7"/>
  <c r="T16" i="7"/>
  <c r="S16" i="7"/>
  <c r="S15" i="7"/>
  <c r="S14" i="7"/>
  <c r="S13" i="7"/>
  <c r="T12" i="7"/>
  <c r="S12" i="7"/>
  <c r="S11" i="7"/>
  <c r="T10" i="7"/>
  <c r="S10" i="7"/>
  <c r="S9" i="7"/>
  <c r="S8" i="7"/>
  <c r="Q44" i="6"/>
  <c r="Q43" i="6"/>
  <c r="Q38" i="6"/>
  <c r="Q37" i="6"/>
  <c r="Q32" i="6"/>
  <c r="Q31" i="6"/>
  <c r="Q26" i="6"/>
  <c r="Q25" i="6"/>
  <c r="Q20" i="6"/>
  <c r="Q19" i="6"/>
  <c r="Q14" i="6"/>
  <c r="Q13" i="6"/>
  <c r="M46" i="6"/>
  <c r="M45" i="6"/>
  <c r="P44" i="6"/>
  <c r="O44" i="6"/>
  <c r="N44" i="6"/>
  <c r="P43" i="6"/>
  <c r="O43" i="6"/>
  <c r="N43" i="6"/>
  <c r="P38" i="6"/>
  <c r="O38" i="6"/>
  <c r="N38" i="6"/>
  <c r="P37" i="6"/>
  <c r="O37" i="6"/>
  <c r="N37" i="6"/>
  <c r="P32" i="6"/>
  <c r="O32" i="6"/>
  <c r="N32" i="6"/>
  <c r="P31" i="6"/>
  <c r="O31" i="6"/>
  <c r="N31" i="6"/>
  <c r="P26" i="6"/>
  <c r="O26" i="6"/>
  <c r="N26" i="6"/>
  <c r="P25" i="6"/>
  <c r="O25" i="6"/>
  <c r="N25" i="6"/>
  <c r="P20" i="6"/>
  <c r="O20" i="6"/>
  <c r="N20" i="6"/>
  <c r="P19" i="6"/>
  <c r="O19" i="6"/>
  <c r="N19" i="6"/>
  <c r="Q46" i="6"/>
  <c r="Q45" i="6"/>
  <c r="AE44" i="6"/>
  <c r="AE43" i="6"/>
  <c r="AE38" i="6"/>
  <c r="AE37" i="6"/>
  <c r="AE32" i="6"/>
  <c r="AE31" i="6"/>
  <c r="AE26" i="6"/>
  <c r="AE25" i="6"/>
  <c r="AE20" i="6"/>
  <c r="AE19" i="6"/>
  <c r="AE14" i="6"/>
  <c r="AE13" i="6"/>
  <c r="S44" i="6"/>
  <c r="S43" i="6"/>
  <c r="S38" i="6"/>
  <c r="S37" i="6"/>
  <c r="S32" i="6"/>
  <c r="S31" i="6"/>
  <c r="S26" i="6"/>
  <c r="S25" i="6"/>
  <c r="S20" i="6"/>
  <c r="S19" i="6"/>
  <c r="S14" i="6"/>
  <c r="S13" i="6"/>
  <c r="M13" i="6"/>
  <c r="M14" i="6"/>
  <c r="M19" i="6"/>
  <c r="M20" i="6"/>
  <c r="M25" i="6"/>
  <c r="M26" i="6"/>
  <c r="M31" i="6"/>
  <c r="M32" i="6"/>
  <c r="M37" i="6"/>
  <c r="M38" i="6"/>
  <c r="M43" i="6"/>
  <c r="M44" i="6"/>
  <c r="P14" i="6"/>
  <c r="O14" i="6"/>
  <c r="N14" i="6"/>
  <c r="P13" i="6"/>
  <c r="O13" i="6"/>
  <c r="N13" i="6"/>
  <c r="N45" i="6"/>
  <c r="O45" i="6"/>
  <c r="P45" i="6"/>
  <c r="R45" i="6"/>
  <c r="S45" i="6"/>
  <c r="T45" i="6"/>
  <c r="U45" i="6"/>
  <c r="V45" i="6"/>
  <c r="W45" i="6"/>
  <c r="Y45" i="6"/>
  <c r="Z45" i="6"/>
  <c r="AA45" i="6"/>
  <c r="AB45" i="6"/>
  <c r="AC45" i="6"/>
  <c r="AD45" i="6"/>
  <c r="AE45" i="6"/>
  <c r="AF45" i="6"/>
  <c r="AG45" i="6"/>
  <c r="AH45" i="6"/>
  <c r="AI45" i="6"/>
  <c r="AJ45" i="6"/>
  <c r="AK45" i="6"/>
  <c r="AL45" i="6"/>
  <c r="AM45" i="6"/>
  <c r="AN45" i="6"/>
  <c r="AO45" i="6" s="1"/>
  <c r="N46" i="6"/>
  <c r="O46" i="6"/>
  <c r="O47" i="6" s="1"/>
  <c r="P46" i="6"/>
  <c r="S46" i="6"/>
  <c r="T46" i="6"/>
  <c r="U46" i="6"/>
  <c r="V46" i="6"/>
  <c r="W46" i="6"/>
  <c r="Y46" i="6"/>
  <c r="Z46" i="6"/>
  <c r="AA46" i="6"/>
  <c r="AB46" i="6"/>
  <c r="AC46" i="6"/>
  <c r="AD46" i="6"/>
  <c r="AE46" i="6"/>
  <c r="AE47" i="6" s="1"/>
  <c r="AF46" i="6"/>
  <c r="AG46" i="6"/>
  <c r="AH46" i="6"/>
  <c r="AI46" i="6"/>
  <c r="AJ46" i="6"/>
  <c r="AK46" i="6"/>
  <c r="AL46" i="6"/>
  <c r="AM46" i="6"/>
  <c r="AN46" i="6"/>
  <c r="AO46" i="6" s="1"/>
  <c r="I46" i="6"/>
  <c r="I45" i="6"/>
  <c r="L46" i="6"/>
  <c r="K46" i="6"/>
  <c r="J46" i="6"/>
  <c r="L45" i="6"/>
  <c r="K45" i="6"/>
  <c r="J45" i="6"/>
  <c r="L44" i="6"/>
  <c r="L43" i="6"/>
  <c r="L38" i="6"/>
  <c r="L37" i="6"/>
  <c r="H37" i="6" s="1"/>
  <c r="L32" i="6"/>
  <c r="L31" i="6"/>
  <c r="H31" i="6" s="1"/>
  <c r="L26" i="6"/>
  <c r="L20" i="6"/>
  <c r="L19" i="6"/>
  <c r="L14" i="6"/>
  <c r="L13" i="6"/>
  <c r="H13" i="6" s="1"/>
  <c r="E9" i="6"/>
  <c r="K14" i="5"/>
  <c r="AR14" i="5" s="1"/>
  <c r="U28" i="7"/>
  <c r="AH47" i="6" l="1"/>
  <c r="H25" i="6"/>
  <c r="H19" i="6"/>
  <c r="T47" i="6"/>
  <c r="Q47" i="6"/>
  <c r="AP26" i="6"/>
  <c r="R32" i="6"/>
  <c r="H30" i="6"/>
  <c r="H32" i="6" s="1"/>
  <c r="AP31" i="6"/>
  <c r="R38" i="6"/>
  <c r="H36" i="6"/>
  <c r="H38" i="6" s="1"/>
  <c r="AP14" i="6"/>
  <c r="H43" i="6"/>
  <c r="AP43" i="6" s="1"/>
  <c r="R20" i="6"/>
  <c r="H18" i="6"/>
  <c r="R44" i="6"/>
  <c r="H42" i="6"/>
  <c r="H44" i="6" s="1"/>
  <c r="AN47" i="6"/>
  <c r="AP25" i="6"/>
  <c r="AP37" i="6"/>
  <c r="P47" i="6"/>
  <c r="AA47" i="6"/>
  <c r="AC47" i="6"/>
  <c r="Z47" i="6"/>
  <c r="AF47" i="6"/>
  <c r="AB47" i="6"/>
  <c r="AP19" i="6"/>
  <c r="I47" i="6"/>
  <c r="AM47" i="6"/>
  <c r="AI47" i="6"/>
  <c r="M47" i="6"/>
  <c r="J47" i="6"/>
  <c r="K47" i="6"/>
  <c r="W47" i="6"/>
  <c r="N47" i="6"/>
  <c r="Y47" i="6"/>
  <c r="U47" i="6"/>
  <c r="AP13" i="6"/>
  <c r="R46" i="6"/>
  <c r="R47" i="6" s="1"/>
  <c r="AG47" i="6"/>
  <c r="V47" i="6"/>
  <c r="T28" i="7"/>
  <c r="L47" i="6"/>
  <c r="AJ47" i="6"/>
  <c r="AL47" i="6"/>
  <c r="AD47" i="6"/>
  <c r="S47" i="6"/>
  <c r="AK47" i="6"/>
  <c r="H45" i="6"/>
  <c r="AP44" i="6" l="1"/>
  <c r="AP32" i="6"/>
  <c r="H20" i="6"/>
  <c r="AP20" i="6" s="1"/>
  <c r="H46" i="6"/>
  <c r="AP38" i="6"/>
  <c r="H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BC2D8661-38F1-407F-AAA5-FBF01D11284C}">
      <text>
        <r>
          <rPr>
            <b/>
            <sz val="9"/>
            <color indexed="81"/>
            <rFont val="Tahoma"/>
            <family val="2"/>
          </rPr>
          <t xml:space="preserve">YULIED.PENARANDA
Logros más representativos alcanzados durante el trimestre reportado.
</t>
        </r>
      </text>
    </comment>
    <comment ref="C26" authorId="0" shapeId="0" xr:uid="{00000000-0006-0000-0200-000003000000}">
      <text>
        <r>
          <rPr>
            <b/>
            <sz val="9"/>
            <color indexed="81"/>
            <rFont val="Tahoma"/>
            <family val="2"/>
          </rPr>
          <t>YULIED.PENARANDA:</t>
        </r>
        <r>
          <rPr>
            <sz val="9"/>
            <color indexed="81"/>
            <rFont val="Tahoma"/>
            <family val="2"/>
          </rPr>
          <t xml:space="preserve">
Está actividad fue ajustada, para subirla al sistema, debido a que era muy larga </t>
        </r>
      </text>
    </comment>
  </commentList>
</comments>
</file>

<file path=xl/sharedStrings.xml><?xml version="1.0" encoding="utf-8"?>
<sst xmlns="http://schemas.openxmlformats.org/spreadsheetml/2006/main" count="486" uniqueCount="219">
  <si>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</si>
  <si>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</si>
  <si>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</si>
  <si>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</si>
  <si>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</si>
  <si>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</si>
  <si>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</si>
  <si>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</si>
  <si>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</si>
  <si>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</si>
  <si>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</si>
  <si>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</si>
  <si>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</si>
  <si>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</si>
  <si>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</si>
  <si>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</si>
  <si>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</si>
  <si>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</si>
  <si>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</si>
  <si>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</si>
  <si>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</si>
  <si>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</si>
  <si>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</si>
  <si>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</si>
  <si>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</si>
  <si>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</si>
  <si>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</si>
  <si>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</si>
  <si>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</si>
  <si>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</si>
  <si>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</si>
  <si>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</si>
  <si>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</si>
  <si>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</si>
  <si>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</si>
  <si>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</si>
  <si>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</si>
  <si>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</si>
  <si>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</si>
  <si>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</si>
  <si>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</si>
  <si>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</si>
  <si>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</si>
  <si>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</si>
  <si>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</si>
  <si>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</si>
  <si>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</si>
  <si>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</si>
  <si>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</si>
  <si>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</si>
  <si>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</si>
  <si>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</si>
  <si>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</si>
  <si>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</si>
  <si>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</si>
  <si>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</si>
  <si>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</si>
  <si>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</si>
  <si>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</si>
  <si>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</si>
  <si>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</si>
  <si>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</si>
  <si>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</si>
  <si>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</si>
  <si>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</si>
  <si>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</si>
  <si>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</si>
  <si>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</si>
  <si>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</si>
  <si>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</si>
  <si>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</si>
  <si>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</si>
  <si>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</si>
  <si>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</si>
  <si>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</si>
  <si>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</si>
  <si>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</si>
  <si>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</si>
  <si>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</si>
  <si>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</si>
  <si>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</si>
  <si>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</si>
  <si>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</si>
  <si>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</si>
  <si>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</si>
  <si>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</si>
  <si>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</si>
  <si>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</si>
  <si>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</si>
  <si>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</si>
  <si>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</si>
  <si>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</si>
  <si>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</si>
  <si>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</si>
  <si>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</si>
  <si>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</si>
  <si>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</si>
  <si>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</si>
  <si>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</si>
  <si>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</si>
  <si>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</si>
  <si>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</si>
  <si>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</si>
  <si>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</si>
  <si>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</si>
  <si>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</si>
  <si>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</si>
  <si>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</si>
  <si>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</si>
  <si>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</si>
  <si>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</si>
  <si>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</si>
  <si>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</si>
  <si>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</si>
  <si>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</si>
  <si>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</si>
  <si>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</si>
  <si>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</si>
  <si>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</si>
  <si>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</si>
  <si>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</si>
  <si>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</si>
  <si>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</si>
  <si>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</si>
  <si>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</si>
  <si>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</si>
  <si>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</si>
  <si>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</si>
  <si>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</si>
  <si>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</si>
  <si>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</si>
  <si>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</si>
  <si>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</si>
  <si>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</si>
  <si>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40 - Gestión de la huella ambiental urbana</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</si>
  <si>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</si>
  <si>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</si>
  <si>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</si>
  <si>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 xml:space="preserve">Suma </t>
  </si>
  <si>
    <t>PLANEACIÓN AMBIENTAL PARA UN MODELO DE DESARROLLO    SOSTENIBLE EN EL DISTRITO Y LA REGIÓN</t>
  </si>
  <si>
    <t>FORTALECER LA PARTICIPACIÓN EN INSTANCIAS DE COORDINACIÓN INSTITUCIONAL DISTRITAL, REGIONAL Y NACIONAL</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</si>
  <si>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</si>
  <si>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</si>
  <si>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</si>
  <si>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</si>
  <si>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</si>
  <si>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</si>
  <si>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GESTIONAR LAS  POLÍTICAS E INSTRUMENTOS DE PLANEACIÓN AMBIENTAL</t>
  </si>
  <si>
    <t>MEJORAR LA CAPACIDAD INSTITUCIONAL PARA LA PLANEACIÓN AMBIENTAL</t>
  </si>
  <si>
    <t>1, GESTIONAR 4 ACTIVIDADES DE COORDINACIÓN PARA LA GESTIÓN AMBIENTAL DISTRITAL</t>
  </si>
  <si>
    <t>2, PRESENTAR 6 INICIATIVAS PARA LA AGENDA REGIONAL DESDE LAS COMPETENCIAS DE LA SECRETARÍA DISTRITAL DE AMBIENTE</t>
  </si>
  <si>
    <t>X</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</si>
  <si>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</si>
  <si>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</si>
  <si>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</si>
  <si>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</si>
  <si>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</si>
  <si>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</si>
  <si>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 xml:space="preserve">DISTRITO CAPITAL </t>
  </si>
  <si>
    <t>N/A</t>
  </si>
  <si>
    <t>NO IDENTIFICA GRU´POS ETNICOS</t>
  </si>
  <si>
    <t>TODOS LOS GRUPOS</t>
  </si>
  <si>
    <t>5, PONDERACIÓN HORIZONTAL AÑO: 2018</t>
  </si>
  <si>
    <t>7,  HACER EL SEGUIMIENTO, LA REPROGRAMACIÓN Y ACTUALIZACIÓN   DE LOS PROYECTOS DE INVERSION DE LA SDA EN LOS DIFERENTES COMPONENTES DEL PLAN DE ACCIÓN.</t>
  </si>
  <si>
    <t>8, CONSOLIDAR Y EVALUAR  EL AVANCE DE LA GESTIÓN  DEL EJE TRANSVERSAL SEIS DEL PLAN DE DESARROLLO DISTRITAL "BOGOTÁ MEJOR PARA TODOS",  Y DE LOS PROGRAMAS ASOCIADOS A ÉSTE, A CARGO DE LA SDA.</t>
  </si>
  <si>
    <t>1, DESARROLLAR LA PROPUESTA DE REORGANIZACIÓN Y FORTALECIMIENTO DE LAS INSTANCIAS AMBIENTALES DE COORDINACIÓN INTERINSTITUCIONAL DEL D.C.</t>
  </si>
  <si>
    <t>2, PROMOVER EL DESARROLLO E IMPLEMENTACIÓN DE INICIATIVAS AMBIENTALES PRIORIZADAS DE ESCALA REGIONAL, CON ENTIDADES NACIONALES, REGIONALES Y DISTRITALES.</t>
  </si>
  <si>
    <t>3, SEGUIMIENTO A LA IMPLEMENTACIÓN DE INSTRUMENTOS Y POLÍTICAS AMBIENTALES PRIORIZADAS.</t>
  </si>
  <si>
    <t>4, SEGUIMIENTO Y MONITOREO  A LA IMPLEMENTACION Y REALIZAR LA ACTUALIZACION  DE LOS INSTRUMENTOS ECONÓMICOS AMBIENTALES PRIORIZADOS</t>
  </si>
  <si>
    <t xml:space="preserve"> 9, ELABORAR INFORMES INTEGRALES DE SEGUIMIENTO A LOS PROYECTOS DE INVERSIÓN  E INFORMES DE GESTIÓN DE LA SDA</t>
  </si>
  <si>
    <t>10 ,REALIZAR GESTION DE PROCESOS DE COOP.  INTERNACIONAL TÉCNICA Y/O FINANCIERA NO REEMBOLSABLE  Y ALIANZAS PARA PARTICIPAR  EN EVENTOS DE ORDEN NACIONAL E INTERNACIONAL, ORIENTADAS A LA  MISION DE LA SDA</t>
  </si>
  <si>
    <t>6, REALIZAR LA EVALUACIÓN Y REVISIÓN DEL PLAN DE INVESTIGACIÓN AMBIENTAL DE BOGOTÁ VIGENTE Y FORMULAR EL NUEVO PLAN DE INVESTIGACIÓN AMBIENTAL DE BOGOTÁ Y DESARROLLAR INVESTIGACIONES EN TEMÁTICA AMBIENTAL QUE SEAN PRIORIZADAS.</t>
  </si>
  <si>
    <t>5, REALIZAR LA MODERNIZACIÓN  TECNOLÓGICA Y LA  ADMINISTRACION INTEGRAL DEL OBSERVATORIO AMBIENTAL DE BOGOTÁ -OAB- Y EL OBSERVATORIO REGIONAL AMBIENTAL Y DE DESARROLLO SOSTENIBLE DEL RÍO BOGOTÁ -ORARBO</t>
  </si>
  <si>
    <t>N.A.</t>
  </si>
  <si>
    <t xml:space="preserve">Archivo de Gestión de la Subdirección de Políticas y Planes Ambientales.
Archivo de Gestión de la Dirección de Planeación y Sistemas de Información Ambiental. </t>
  </si>
  <si>
    <t xml:space="preserve">Se gestionó con entidades distritales y dependencias de la SDA, la entrega de información faltante para completar el reporte de seguimiento a la implementación del Plan Distrital de Gestión de Riesgos y Cambio Climático - PDGRCC (adoptado mediante el Decreto Distrital 579 de 2015) años 2016 y 2017. La revisión y análisis de este seguimiento, permite identificar las potencialidades y debilidades en la implementación del plan y orientar acciones para su continuidad en armonización con el Plan Distrital de Desarrollo. Paralelamente, se ha avanzado en trabajo conjunto y coordinado con el IDIGER, en la actualización del PDGRCC en donde se están revisando y actualizando, los programas de conocimiento, reducción y manejo del riesgo de desastres, ordenamiento territorial, consolidación de los ecosistemas estratégicos y gestión integral del agua, entre otros, para garantizar que se incorporen las determinantes ambientales para el desarrollo sostenible de la ciudad en sincronía con la Política Nacional de Gestión del Riesgo de Desastres y la Política Nacional de Cambio Climático. </t>
  </si>
  <si>
    <t>Contar con información del avance en la implementación del PDGR-CC, para favorecer la toma de decisiones.</t>
  </si>
  <si>
    <t>Archivo de Gestión de la Subdirección de Políticas y Planes Ambientales.</t>
  </si>
  <si>
    <t>181- Territorio sostenible</t>
  </si>
  <si>
    <t>6 -  Sostenibilidad ambiental basada en eficiencia energéticaaiencia energética</t>
  </si>
  <si>
    <t xml:space="preserve">Seguimiento </t>
  </si>
  <si>
    <t>N/D</t>
  </si>
  <si>
    <t>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A través de la revisión de informes se apoya a las Entidades para retroalimentarles en el avance de los PIGA.
La información de implementación de los programas se publica a través de  indicadores en el Observatorio Ambiental de Bogotá, y se encuentra disponible para consulta de todo público, utilizándose como insumo para el desarrollo de estudios e investigaciones; así como el contenido de los boletines que se exponen en la página web de la SDA. 
Acompañamiento a todas las Entidades del Distrito para que resuelvan sus inquietudes y adelanten la implementación de los PIGA</t>
  </si>
  <si>
    <t>Durante el 2018, de manera constante y a través de diferentes canales de comunicación, se han llevado a cabo reuniones y acompañamientos a las entidades, en aras de la mejora continua del Plan Institucional de Gestión Ambiental – PIGA, facilitando así su implementación y seguimiento.  
Igualmente, en el marco de la Resolución 242 de 2014, la cual reglamenta el Plan Institucional de Gestión Ambiental – PIGA, las entidades han reportado aproximadamente 400 informes de avance, y éstos han sido revisados por esta dependencia durante la vigencia, haciendo la retroalimentación de los mismos. Frente a esta información, se han generado y publicado en el Observatorio Ambiental de Bogotá, indicadores de consumos per cápita de agua y energía, generación de residuos aprovechables, peligrosos y especiales, y datos relacionados con la flota vehicular y los bici-usuarios en el día sin carro, como difusión de la gestión ambiental institucional realizada por las entidades del distrito.
Así mismo, se han publicado dos boletines informativos, uno relacionado con los resultados obtenidos del instrumento de planeación en el periodo 2012 – 2016 y otro respecto al aprovechamiento de agua lluvia.
De otro lado, se llevó a cabo una capacitación en el marco del Acuerdo 540 de 2013, sobre Compras Públicas Sostenibles – CPS en compañía del Ministerio de Ambiente y Desarrollo Sostenible MADS, donde participaron las Entidades Públicas del Distrito, dando a conocer experiencias exitosas y enfatizando en las etapas para la implementación de esta estrategia y otra relacionada con el manejo de la herramienta sistematizada, para que las entidades hagan envío de sus reportes oportunamente. Garantizando así la actualización de las determinantes ambientales, frente a los objetivos de ecoeficiencia establecidos en el Plan de Gestión Ambiental – PGA, contribuyendo a promover el uso eficiente de los recursos naturales y las buenas prácticas ambientales en las Entidades; lo cual a su vez aporta al mejoramiento de la calidad ambiental del Distrito"</t>
  </si>
  <si>
    <t>6, DESCRIPCIÓN DE LOS AVANCES Y LOGROS ALCANZADOS A 30 DE Junio de 2018</t>
  </si>
  <si>
    <t>6, DESCRIPCIÓN DE LOS AVANCES Y LOGROS ALCANZADOS a 30 de Septiembre de 2018</t>
  </si>
  <si>
    <t>Archivos de gestión de la Dirección de Planeación y Sistemas de Información Ambiental.</t>
  </si>
  <si>
    <t xml:space="preserve">Durante el 2018 se han realizado los siguientes avances:
1. Reporte de seguimiento a la implementación del Plan Distrital de Gestión de Riesgos y Cambio Climático - PDGRCC (adoptado mediante el Decreto Distrital 579 de 2015) años 2016 y 2017, en el cual se revisa la incorporación de determinantes ambientales como reducción de emisiones de gases efecto invernadero, adaptación al cambio climático, prevención y mitigación de riesgos que aporta al desarrollo sostenible de la ciudad. 
2. Mejora continua del Plan Institucional de Gestión Ambiental – PIGA, facilitando así su implementación realizando y seguimiento a las actividades formuladas en cuento a Implementación de Buenas Prácticas Sostenibles, encaminadas a un mejoramiento de las condiciones ambientales internas y del entorno, cambio climático y movilidad sostenible siendo determinantes ambientales  medibles, según la implementación que realiza cada entidad; de igual forma, frente a promoción los objetivos de ecoeficiencia establecidos en el Plan de Gestión Ambiental - PGA, contribuyendo a orientar el uso eficiente de los recursos naturales y las buenas prácticas ambientales en las Entidades; lo cual a su vez aporta al mejoramiento de la calidad ambiental del Distrito.
3. Se orientó y acompaño a las 20 entidades participantes en el Plan de Acción Cuatrienal Ambiental – PACA Distrital, logrando que el 100% de los participantes presentaran los avances físicos, presupuestales y logros de las metas/acciones ambientales a los PACA Institucionales en el marco del seguimiento al PACA Distrital de la vigencia 2017 (Informe consolidado, validado y publicado en la página Web de la Secretaria Distrital de Ambiente) y del primer semestre del 2018. Igualmente se realizaron los ajustes a los PACA Institucionales que lo requirieron de acuerdo con los lineamientos y marco legal, lo anterior con el objetivo de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específicamente en cuanto a los objetivos de Calidad Ambiental y Armonía Socioambiental, para lo cual se realizó el seguimiento a determinantes ambientales como calidad del agua, aire, paisaje, sonora y suelo, calidad ambiental del espacio público, conservación y adecuado manejo de la fauna y la flora, entre otros.
Como producto del PACA Distrital, se cuenta con el consolidado de los avances (físicos y presupuestales) de las metas/acciones ambientales del PACA Distrital para el periodo comprendido entre el segundo semestre del 2016 y el primer semestre del 2018; información que es insumo para generar las alertas al cumplimiento de los compromisos establecidos en los PACA Institucionales. Por otra parte, se avanzó en la parametrización del Módulo PACA Distrital del Observatorio Ambiental de Bogotá – OAB, el cual da cuenta de los principales compromisos ambientales del PACA “Bogotá Mejor para Todos”
</t>
  </si>
  <si>
    <t xml:space="preserve">*Contar con información del avance en la implementación del PDGR-CC, para favorecer la toma de decisiones.
*A través de la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 los ciudadanos.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*Contar con información que permite evidenciar los principales logros, avances físicos y presupuestales de las metas/acciones ambientales de las entidades del SIAC mediante la ejecución del PACA Distrital “Bogotá Mejor para Todos” de la vigencia 2017. Que aporta al mejoramiento de la calidad ambiental del Distrito.
</t>
  </si>
  <si>
    <t>11, DESCRIPCIÓN DE LOS AVANCES Y LOGROS ALCANZADOS 
A 31 DE DICIEMBRE DE 2018</t>
  </si>
  <si>
    <t xml:space="preserve">7, OBSERVACIONES AVANCE 4o TRIMESTRE </t>
  </si>
  <si>
    <t>6, DESCRIPCIÓN DE LOS AVANCES Y LOGROS ALCANZADOS a 31 de Diciembre de 2018</t>
  </si>
  <si>
    <t xml:space="preserve">Actas de sesión de la  CISPAER
Proyecto de Decreto y la exposición de motivos en versión final. 
Proyecto de Acuerdo (Comité Sectorial de Desarrollo Administrativo, CISPAER, Comité Intersectorial de Coordinación Jurídica del Sector Ambiente,  Consejo Consultivo de Ambiente, mesa de trabajo de Humedales perteneciente al CCA.). 
Reglamento Interno del Consejo Distrital Para Gestión de Riesgos y Cambio Climático, y proyecto de Acuerdo de la Comisión Intersectorial Para Gestión de Riesgos y Cambio Climático.  
Resolución Sancionada. 
</t>
  </si>
  <si>
    <t xml:space="preserve">Durante la vigencia 2018, se han realizado cuatro (4) informes integrales de seguimiento a los proyectos de inversión de la SDA, de forma trimestral (cortes: diciembre 2017, marzo, junio y septiembre 2018), de acuerdo con el estado de avances y resultados de las metas plan de desarrollo, metas de inversión, actividades, territorialización, plan de adquisiciones y los estudios previos correspondientes, el cual fue socializado a los Gerentes de los Proyectos y su equipo de trabajo, a través del informe de alertas y recomendaciones, para prever posibles errores en los reportes y así poder tomar decisiones preventivas y correctivas en la gestión de los mismos.
Revisión, evaluación y consolidación de los Planes de Acción de los proyectos de la SDA, en los procesos de actualización y seguimiento en los componentes de gestión, inversión, actividades y territorialización, durante cada trimestre de 2018. Como resultado de este proceso se generó la información final que fue registrada en el aplicativo distrital SEGPLAN, la cual fue publicada en la página web de la SDA.
Consolidación del Plan Anual de Adquisiciones, durante los meses de enero a diciembre de 2018, publicado en la página web de SECOP II.
Consolidación de la información referente a los indicadores de gestión reportados por las áreas de la SDA, para los meses de diciembre 2017 a noviembre de 2018, así como el registro PMR- Producto, Metas y Resultado, en el aplicativo PMR PREDIS.
Consolidación del informe de rendición de cuenta del Eje 6 “Sostenibilidad ambiental basada en eficiencia energética” con cortes a diciembre 2017 y a junio/2018 y el seguimiento a los programas 38, 39 y 40 asociados al Plan de Desarrollo, el cual fue cargada en el aplicativo SEGPLAN de forma trimestral, según lineamientos dados por la SDP.
Consolidación y elaboración del informe de Gestión de la entidad a 2017, publicado en la página web de la entidad.
</t>
  </si>
  <si>
    <t xml:space="preserve">Los reportes integrales de los seguimientos a los proyectos de inversión de la SDA, son insumo para los Gerentes de los proyectos, para prever posibles errores en los informes y así poder tomar decisiones preventivas y correctivas en la gestión de los proyectos de inversión de la SDA, cuyo resultado permite visibilizar las amenazas y oportunidades para dar claridad en la gestión de los proyectos de la entidad.
Con los informes de seguimiento que se publican en la plataforma de la SDA, se tiene informado a la ciudadanía sobre la gestión que desarrolla la entidad.
Con la territorialización desagregada en los proyectos de inversión, se puede identificar las áreas de intervención trabajadas por la SDA.
</t>
  </si>
  <si>
    <t xml:space="preserve">-   Reporte de Alertas y recomendaciones de los proyectos de inversión de la SDA, archivo de la SPCI.
-   Reportes SEGPLAN, publicados en la página de la SDA.
-   Plan de Adquisiciones publicado en la página web de SECOP II.
- Informe de gestión publicados en la página de la SDA.
- Reportes indicadores-página web de la entidad.
- Aplicativo PMR-Predis
</t>
  </si>
  <si>
    <t>Correos electrónicos, registros fotográficos, documentos oficiales y actas de reuniones e informes de la SPCI.</t>
  </si>
  <si>
    <t xml:space="preserve">
Durante el cuarto trimestre de 2018, se realizaron actividades de revisión, evaluación y consolidación de los Planes de Acción, en los procesos de actualización y seguimiento en los componentes de gestión, inversión, actividades y territorialización, con corte a septiembre de 2018. Lo anterior para todos los proyectos de inversión de la SDA.  Como resultado de este proceso se generó la información final que fue registrada en el aplicativo SEGPLAN, la cual fue publicada en la página de la SDA. 
Revisión y consolidación al Plan Anual de Adquisiciones (PAA), durante los meses de enero a diciembre de 2018, publicado en la página web de SECOP II.
Consolidación de la información referente a los indicadores de gestión reportados por las áreas de la SDA, para los meses de diciembre 2017 a noviembre de 2018, así como el registro MPR- Meta, Producto y Resultado, en el aplicativo PMR PREDIS.
Revisión y viabilidad de los estudios previos allegados a la SPCI, en el aplicativo SIPSE durante los meses de enero a diciembre de 2018.
</t>
  </si>
  <si>
    <t>Para el cuarto trimestre de 2018, se realizó el seguimiento a los programas 38, 39 y 40 asociados al Plan de Desarrollo "Bogotá Mejor Para Todos", con corte a septiembre de 2018, según los avances de las metas plan de desarrollo asociadas a los programas en mención. Como resultado de este proceso se generó la información final que fue registrada en el aplicativo SEGPLAN.</t>
  </si>
  <si>
    <t>Durante el  cuarto trimestre de 2018, se realizó un(1) informe integral de seguimiento a los proyectos de inversión de la SDA, de acuerdo con el estado de avance de las metas Plan de Desarrollo, metas de inversión, actividades, territorialización, plan de adquisiciones y estudios previos de los proyectos de inversión de la SDA, con corte a septiembre de 2018, el cual se socializó a los Gerentes de los Proyectos de Inversión de la SDA y su equipo de trabajo, a través del informe de alertas y recomendaciones.</t>
  </si>
  <si>
    <t>• Informes de Gestión del OAB – ORARBO 0
* Proyecto Vulnerabilidad - Investigación</t>
  </si>
  <si>
    <t xml:space="preserve">Durante el 2018 se han realizado los siguientes avances:
1. Para el cuarto periódo se viabilizaron 9 proyectos ambientales locales: Chapinero, Bosa, Suba, Rafael Uribe, Mártires, Kennedy, Candelaria, Santa Fe, Antonio Nariño; y se apoyó al proceso de seguimiento a los 20 PAL que incluye actualizar diagnóstico e Informe ejecutivo y revisión Storm; se modificó el instrumento de seguimiento a los PAL , el cual revisa la incorporación de determinantes ambientales de la administración “Bogotá Mejor Para Todos”, referentes a la protección y recuperación de los recursos ambientales: coberturas verdes, renaturalización, ecourbanismo, arborización, paisajismo, jardinería y asistencia técnica y emprendimiento rural, agricultura urbana y protección y bienestar animal; temas que contribuyen al mejoramiento de las condiciones de vida de la población y de la ciudad.
2. Se realizó el reporte de seguimiento a la implementación del Plan Distrital de Gestión de Riesgos y Cambio Climático – PDGRCC, años 2016 y 2017, en el cual se revisa la incorporación de determinantes ambientales como reducción de emisiones de gases efecto invernadero, adaptación al cambio climático, prevención y mitigación de riesgos que aporta al desarrollo sostenible de la ciudad. 
3. Se continuo con el seguimiento del Plan Institucional de Gestión Ambiental – PIGA, encaminadas a un mejoramiento de las condiciones ambientales internas y del entorno, cambio climático y movilidad sostenible, siendo determinantes ambientales medibles, lo cual a su vez aporta al mejoramiento de la calidad ambiental del Distrito.
4. Se orientó y acompaño a las 20 entidades participantes en el Plan de Acción Cuatrienal Ambiental – PACA Distrital, logrando que el 100% de los participantes presentaran los avances físicos, presupuestales y logros de las metas/acciones ambientales a los PACA Institucionales, para lo cual se realizó el seguimiento a determinantes ambientales como calidad del agua, aire, paisaje, sonora y suelo, calidad ambiental del espacio público, conservación y adecuado manejo de la fauna y la flora, entre otros.
En resumen, para la vigencia 2018, los instrumentos de Planeación Ambiental  que revisaron, actualizaron o incorporaron determinantes ambientales, fueron: PAL, PDGRCC, PIGA y PACA, referentes a coberturas verdes, renaturalización, ecourbanismo, arborización, paisajismo, jardinería y asistencia técnica y emprendimiento rural, agricultura urbana y protección y bienestar animal, reducción de emisiones de gases efecto invernadero, adaptación al cambio climático, condiciones ambientales internas y del entorno, como calidad del agua, aire, paisaje, sonora y suelo y calidad ambiental del espacio público
</t>
  </si>
  <si>
    <t xml:space="preserve">El seguimiento a las políticas e instrumentos económicos y de planeación ambiental,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activa, todos estos elementos de forma tal, que permitirán contar con un modelo de ciudad sostenible en temas ambientales.
</t>
  </si>
  <si>
    <t>A corte de 31 de diciembre de 2018 se realizaron las siguientes actividades:
*Proyecto de Decreto y la exposición de motivos por medio del cual se reorganizan las Instancias de Coordinación del Sector Ambiente, para dar cumplimiento a lo establecido en la Propuesta de Reorganización y Fortalecimiento de las Instancias Ambientales de Coordinación Interinstitucional Del D.C.”. El proyecto de Decreto fue radicado en la Secretaría Jurídica mediante el radicado 2018EE289398. Con esta actividad se da cumplimiento a la meta para el 2018
• Se realizaron tres sesiones ordinarias de la Comisión Intersectorial para la Sostenibilidad, la Protección Ambiental, el Ecourbanismo y la Ruralidad – CISPAER 
• Se participa en la proyección del Proyecto de Acuerdo por medio del cual se adopta el 1. reglamento interno del Comité Sectorial de Desarrollo Administrativo, 2. El reglamento interno de la CISPAER, 3. El reglamento interno de Comité Intersectorial de Coordinación Jurídica del Sector Ambiente, 4. El reglamento interno del Consejo Consultivo de Ambiente-  CCA, aprobado en la sesión del 26 de noviembre de 2018, 5. El reglamento interno correspondiente a mesas de trabajo pertenecientes al CCA. 
•Se proyectó el reglamento Interno del Consejo Distrital Para Gestión de Riesgos y Cambio Climático, el cual se remitió a la Secretaria Técnica de la instancia – IDIGER, así mismo se revisó y ajusto el Proyecto de Acuerdo de reglamento interno de la Comisión Intersectorial Para Gestión de Riesgos y Cambio Climático. 
* Se participa en el ajuste de la Resolución por la cual se busca delegar en los directivos de la SDA la participación ante las demás Instancias de Coordinación.</t>
  </si>
  <si>
    <t>La optimización de instancias de coordinación permite dar cumplimiento a principios de eficacia y economía que rigen la administración distrital, garantizando la articulación entre la ciudadanía y las entidades distritales, para la implementación de acciones y proyectos estipulados en las políticas públicas, garantizando que las decisiones de las entidades sean acordes con la realidad  territorial. 
La reorganización y fortalecimiento de las instancias de coordinación permite que el sistema de coordinación este sincronizado para la implementación de las políticas públicas, ya que la reglamentación de estas hace que mejore la eficacia y funcionalidad. 
Con dicha reorganización del sistema de Coordinación Distrital permite que las entidades tengan un inventario de las instancias en las cuales puede surgir el trámite de discusión e implementación de políticas y estrategias distritales multisectoriales, finalmente  se garantiza la transparencia de acceso a la información.</t>
  </si>
  <si>
    <t xml:space="preserve">A corte de 31 de diciembre de 2018, se radicó el proyecto de Decreto y la exposición de motivos por medio del cual se reorganizan las Instancias de Coordinación del Sector Ambiente, la Resolución por la cual se busca delegar en los directivos de la SDA la participación ante las demás Instancias de Coordinación; además se participó en la proyección del Proyecto de Acuerdo por medio del cual se adopta el reglamento interno del Comité Sectorial de Desarrollo Administrativo, el reglamento interno de la CISPAER, el reglamento interno de Comité Intersectorial de Coordinación Jurídica del Sector Ambiente, el reglamento interno del Consejo Consultivo de Ambiente, el reglamento interno correspondiente a la mesa de trabajo de Humedales perteneciente al CCA, el Consejo Distrital Para Gestión de Riesgos y Cambio Climático y el de la Comisión Intersectorial Para Gestión de Riesgos y Cambio Climático. Finalmente se realizó la tercera sesión ordinaria de la CISPAER, con el fin de presentar entre otros el plan de Trabajo de la instancia para el 2019. 
Se realizó el seguimiento a : Comisión Intersectorial de Estudios Económicos, Información y Estadísticas, Comisión Intersectorial de Gestión de Riesgos y Cambio Climático, y al Consejo Distrital para Gestión de Riesgos y Cambio Climático. así mismo se ajustó el instrumento Web de seguimiento a las Instancias de coordinación del Sector Ambiente.
</t>
  </si>
  <si>
    <t>Se dio cumplimiento a la meta establecida para la vigencia 2018, con el desarrollo e implementación de dos iniciativas ambientales con alcance regional, descritas a continuación: 
1. Distrito Capital como piloto de la herramienta de Monitoreo, Reporte y Verificación-MRV para los Planes Integrales de Cambio Climático (PICC) del país: a partir del  seguimiento realizado al Plan Distrital de Gestión del Riesgo y Cambio Climático a nivel distrital a corte 30/12/2017, se realizaron las pruebas en la herramienta MRV facilitada por el Ministerio de Ambiente. Se realizó una jornada de socialización del proceso ante la Dirección de Cambio Climático y Gestión del Riesgo del MADS, siendo Bogotá la ciudad pionera en diligenciar la herramienta, en la cual se evidencian los avances y la articulación del Plan Distrital de Gestión de Riesgo y Cambio Climático con las políticas nacionales en cambio climático. Mediante este proceso el Distrito realizó la respectiva retroalimentación lo cual servirá de insumo para el Nodo Regional Centro Oriente Andino de Cambio Climático y otros territorios del país. 
2. Articulación Distrital para la elaboración y publicación del Boletín PRISMA #5, denominado: ESTO ES BOGOTÁ: “Integración de la ciudad urbana y rural”: A partir de un trabajo de articulación interinstitucional, la SDA obtuvo un espacio de reconocimiento en el Boletín, realizado con el objetivo de incluir el concepto de Ciudad – Región, desde la perspectiva de la relación Urbano rural del Distrito, con un especial enfoque ambiental en el trabajo con comunidad víctima del conflicto en la localidad de Sumapaz. En esta publicación, la SDA da a conocer el trabajo que durante años ha desarrollado la entidad con víctimas del conflicto en la localidad de Sumpaz y si han logrado desarrollar actividades productivas, generar ingresos, apropiarse del territorio entre otros a través de procesos de transferencia de buenas prácticas para el desarrollo sostenible del territorio.</t>
  </si>
  <si>
    <t>Las iniciativas de integración y articulación regional  promeven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</si>
  <si>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 xml:space="preserve">Para el 2018 se consolidaron dos informes: 1. seguimiento a la implementación de instrumentos y políticas ambientales priorizadas, y 2. Seguimiento y Monitoreo a la implementación de Instrumentos Económicos, y se realizaron las siguientes actividades: *Se hizo seguimiento y control a los Planes de Manejo Ambiental-PMA de los humedales Conejera, Capellanía, Tibanica y Córdoba. *Se realizó el seguimiento (2017 y 2018-I) de los PACA, y ajustes a la formulación y parametrización de indicadores en el OAB; Se consolidó y publicó el seguimiento PACA Distrital 2017 y se generaron alertas a las entidades por bajas ejecuciones. *Se prestó asesoría a las entidades frente a diligenciamiento de formularios, se revisaron documentos PIGA e informes enviados a través del Storm USER, Se celebró evento con la UPME sobre Energías Alternativas, se publicaron indicadores de Energías Alternativas. *Se viabilizaron 9 proyectos Ambientales locales; se apoyó el proceso de seguimiento a los 20 PAL que incluye actualizar diagnóstico e Informe ejecutivo y revisión Storm. *Se consolidó el informe de seguimiento a la implementación del PLAN DISTRITAL DE GESTIÓN DE RIESGO Y CAMBIO CLIMÁTICO-PDGRCC años 2016-2017 y se finalizó la prueba piloto de uso de la herramienta nacional. Se acompañó al IDIGER en la presentación y aprobación del proyecto de actualización del PDGRCC. *POT: La secretaria Distrital de Planeación -SDP, radicó ante la SDA la documentación para iniciar el proceso de concertación de los asuntos ambientales. Se coordinó con la Dirección Legal Ambiental la revisión de los documentos y cartografía de soporte para la modificación. *Se realizó el proceso de actualización del Plan de Acción para la Política de Biodiversidad y Bienestar y Protección Animal, Salud Ambiental y Humedales, y la elaboración del Plan de Acción de la Política de Educación Ambiental. Se realizó el proceso de seguimiento a las políticas públicas ambientales priorizadas, se radicó a la SDP la Propuesta de estructuración de la Política de Producción y Consumo Sostenible. *Se realizó la actualización de los INSTRUMENTOS ECONÓMICOS-IE ambientales priorizados, para los Pagos por Servicios Ambientales-PSA se finalizó y se actualizó el Documento Técnico de Soporte para sustentar el Proyecto de Resolución “por medio del cual se adopta el Programa de PSA en Bogotá D. C. y se dictan otras disposiciones”; Se apoyó la revisión del proyecto de Modificación del informe denominado “seguimiento y análisis de Información sobre la implementación del Certificado de Estado de Conservación Ambiental- CECA.
</t>
  </si>
  <si>
    <t>*Se adelanto la contratación de personal para dar inicio a la actualización de los PEDH priorizados por la SDA, que hacen parte del Complejo de Humedales Urbanos del D.C (Ramsar). * Se realizó el seguimiento (2017 y 2018-I) de los PACA, y ajustes a la formulación y parametrización de indicadores en el OAB; Se consolidó y publicó el seguimiento PACA Distrital 2017 y se generaron alertas a las entidades por bajas ejecuciones. *Se prestó asesoría a las entidades frente a diligenciamiento de formularios, se revisaron documentos PIGA e informes enviados a través del Storm USER, Se celebró evento con la UPME sobre Energías Alternativas, se publicaron indicadores de Energías Alternativas. *Se viabilizaron 9 proyectos ambientales locales; se apoyó el proceso de seguimiento a los 20 PAL que incluye actualizar diagnóstico e Informe ejecutivo y revisión Storm. *Se consolidó el informe de seguimiento a la implementación del PLAN DISTRITAL DE GESTIÓN DE RIESGO Y CAMBIO CLIMÁTICO-PDGRCC años 2016-2017 y se finalizó la prueba piloto de uso de la herramienta nacional. Se acompañó al IDIGER en la presentación y aprobación del proyecto de actualización del PDGRCC. *POT: La secretaria Distrital de Planeación -SDP, radicó ante la SDA la documentación para iniciar el proceso de concertación de los asuntos ambientales. Se coordinó con la Dirección Legal Ambiental la revisión de los documentos y cartografía de soporte para la modificación. *Se realizó el proceso de actualización del Plan de Acción para la Política de Biodiversidad y Bienestar y Protección Animal, Salud Ambiental y Humedales, y la elaboración del Plan de Acción de la Política de Educación Ambiental. Se realizó el proceso de seguimiento a las políticas públicas ambientales priorizadas, se radicó a la SDP la Propuesta de estructuración de la Política de Producción y Consumo Sostenible.</t>
  </si>
  <si>
    <t>Durante el cuarto trimestre se dio cumplimiento a la meta establecida para la vigencia 2018, con el desarrollo e implementación de dos iniciativas ambientales con alcance regional, descritas a continuación: 
1. Distrito Capital como piloto de la herramienta de Monitoreo, Reporte y Verificación-MRV para los Planes Integrales de Cambio Climático (PICC) del país: a partir del seguimiento realizado al Plan Distrital de Gestión del Riesgo y Cambio Climático a nivel distrital a corte 30/12/2017, se realizaron las pruebas en la herramienta MRV facilitada por el Ministerio de Ambiente. Se realizó una jornada de socialización del proceso ante la Dirección de Cambio Climático y Gestión del Riesgo del MADS, siendo Bogotá la ciudad pionera en diligenciar la herramienta, en la cual se evidencian los avances y la articulación del Plan Distrital de Gestión de Riesgo y Cambio Climático con las políticas nacionales en cambio climático. Mediante este proceso el Distrito realizó la respectiva retroalimentación lo cual servirá de insumo para el Nodo Regional Centro Oriente Andino de Cambio Climático y otros territorios del país. 
2. Articulación Distrital para la elaboración y publicación del Boletín PRISMA #5, denominado: ESTO ES BOGOTÁ: “Integración de la ciudad urbana y rural”: A partir de un trabajo de articulación interinstitucional, la SDA obtuvo un espacio de reconocimiento en el Boletín, realizado con el objetivo de incluir el concepto de Ciudad – Región, desde la perspectiva de la relación Urbano rural del Distrito, con un especial enfoque ambiental en el trabajo con comunidad víctima del conflicto en la localidad de Sumapaz. En esta publicación, la SDA da a conocer el trabajo que durante años ha desarrollado la entidad con víctimas del conflicto en la localidad de Sumpaz y si han logrado desarrollar actividades productivas, generar ingresos, apropiarse del territorio entre otros a través de procesos de transferencia de buenas prácticas para el desarrollo sostenible del territorio.</t>
  </si>
  <si>
    <t>Frente al seguimiento y monitoreo de la implementación y actualización de los instrumentos económicos ambientales, se priorizo el instrumento de Pagos por Servicios Ambientales-PSA el cual se actualizó y se finalizó el Documento Técnico de Soporte para sustentar el Proyecto de Resolución “por medio del cual se adopta el Programa de PSA en Bogotá D. C. y se dictan otras disposiciones”; De igual manera se apoyó la revisión del proyecto de Modificación del informe denominado “seguimiento y análisis de Información sobre la implementación del Certificado de Estado de Conservación Ambiental- CECA.</t>
  </si>
  <si>
    <t xml:space="preserve">Durante el IV trimestre de 2018, se realizaron las siguientes actividades:  1. Se avanzó en el  proceso de modernización de la plataforma Observatorio Ambiental de Bogotá - OAB, mediante la migración de información del actual gestor de contenidos ActionApps al nuevo gestor de contenidos en WordPress, con más de 3000 elementos de contenido entre artículos y documentos de consulta; los cuales se categorizaron y organizaron según la estructura de información establecida. 2. Se elaboraron los Documentos Técnicos de Soporte -DTS correspondientes al ORABO y OAB, dando cumplimiento a lo establecido en la Circular 029 de 2018 “Lineamientos del funcionamiento y coordinación de los observatorios Distritales y Locales”. 
En la administración integral de los Observatorios OAB y ORARBO, se adelantaron las siguientes actividades: 
Registro en el OAB de 278 usuarios.  Así mismo, en el ORARBO, se contó con 4 registros
Participación en 3 actividades de difusión del OAB con la comunidad.  Así mismo, se realizaron 2 capacitaciones, dirigidas a los responsables de actualizar los indicadores en la plataforma del OAB
Actualización de un 97,35% de un total de 453 indicadores publicados en el OAB y  81,36% de un total de 59 indicadores disponibles en el ORARBO del Distrito Capital
Publicación de 53 noticias en el OAB y 6 para el ORARBO
Asistencia y participación en 4 mesas del Consejo Estratégico de la Cuenta Hidrográfica del Rio Bogotá-CECH, con el objeto de hacer seguimiento al Plan de Acción e integrarlo con el ORARBO
</t>
  </si>
  <si>
    <t xml:space="preserve">Durante la vigencia 2018 se realizaron tres actividades de gestión de conocimiento, así: 
1. Se avanzó en el proceso de modernización de la plataforma Observatorio Ambiental de Bogotá - OAB, mediante la migración de información del ActionApps al WordPress, con más de 3000 elementos de contenido entre artículos y documentos de consulta; los cuales se categorizaron y organizaron según la estructura de información establecida.
2. Se elaboraron los Documentos Técnicos de Soporte -DTS correspondientes al ORABO y OAB, atendiendo a lo señalado en la Circular 029 de 2018 “Lineamientos del funcionamiento y coordinación de los observatorios Distritales y Locales” 
3.  Se desarrolló el proyecto de investigación titulado “Vulnerabilidad territorial de Bogotá bajo escenarios de cambio climático ante enfermedades respiratorias asociadas a islas de calor”, de acuerdo con el cronograma y alcance del proyecto; presentando los resultados del primer objetivo específico: "Conocer los patrones e intensidades de las islas de calor urbano en Bogotá Distrito Capital y su proyección bajo escenarios de cambio climático"
En la administración integral de los Observatorios OAB y ORARBO, se adelantaron las siguientes actividades: 
Registro en el OAB de 4164 usuarios y en el ORARBO 429 usuarios.
Participación en 14 actividades de difusión del OAB con la comunidad. Igualmente, se realizaron 11 capacitaciones dirigidas a los responsables de actualizar los indicadores en la plataforma del OAB
Actualización de un 97,35% de un total de 453 indicadores publicados en el OAB y  81,36% de un total de 59 indicadores disponibles en el ORARBO del Distrito Capital.
Publicación de 271 noticias de interés en el OAB y 43 en el ORARBO. 
Asistencia y participación en 21 mesas del Consejo Estratégico de la Cuenta Hidrográfica del Rio Bogotá-CECH durante el cuarto trimestre del año, con el objeto de hacer seguimiento al Plan de Acción e integrarlo con el ORARBO.
</t>
  </si>
  <si>
    <t xml:space="preserve">Mejorar las funcionalidades de la herramienta del OAB y mantener la información ofertada en los observatorios actualizada y disponible, permite que la comunidad pueda estar mejor informada y cualificar sus procesos de participación en la gestión ambiental, lo que redunda en mejores apuestas y toma de decisiones para la ciudad.
Las actividades de difusión han permitido mejorar las visitas a los observatorios y registros de usuarios promocionando los esfuerzos institucionales de la SDA
</t>
  </si>
  <si>
    <t xml:space="preserve">Para el año 2018 Se desarrollo el proyecto de investigación titulado “Vulnerabilidad territorial de Bogotá bajo escenarios de cambio climático ante enfermedades respiratorias asociadas a islas de calor” de acuerdo con el cronograma y alcance del proyecto, se presentaron los resultados del primer objetivo específico: Conocer los patrones e intensidades de las islas de calor urbano en Bogotá Distrito Capital y su proyección bajo escenarios de cambio climático.
Durante el año se participó en diferentes mesas de trabajo del CECH-Mesa de gestión del conocimiento: 
Donde se recogieron y elaboraron insumos para la elaboración del documentos sobre lineamientos de la investigación en la Cuenca Hidrográfica del Río Bogotá.
Se realizó seguimiento a la implementación del Plan de Investigación ambiental de Bogotá vigente, consolidando los diferentes avances reportados por las entidades corresponsables.
</t>
  </si>
  <si>
    <t xml:space="preserve">El trabajo realizado por la Subdirección de Proyectos y Cooperación Internacional y la Dirección de Planeación y Sistemas de Información de la Secretaría de Ambiente en materia de cooperación y visibilización internacional ha permitido fortalecer el relacionamiento con sus pares a nivel distrital, y ha abierto espacios de promoción internacional a las acciones que adelanta la entidad en su compromiso con la protección del medio ambiente.  La participación en  WALK21, permitió a la SDA presentar su apuesta ambiental a más de 100 ciudadanos que estuvieron disfrutando de la feria, así como obtener reconocimiento internacional gracias a la participación del señor subsecretario como moderador del panel de equidad, dado que esta conferencia fue difundida vía streaming a 16.372 personas en 27 países.  Bogotá, como ciudad invitada al World Forum on Urban Forest, hizo parte de los firmantes del Manifiesto de Mantova, cuyo texto compromete a las ciudades a dar mayor importancia y atención a los árboles y a los espacios verdes urbanos, a mejorar el diseño, la planificación y la gestión de sus áreas verdes, para convertir las ciudades en lugares más saludables, felices e incluyentes. La firma del convenio con Stuttgart fortalece las capacidades técnicas de la Secretaría en la gestión del recurso hídrico de la ciudad y es la prueba de que las relaciones de cooperación internacional entre instituciones de dos ciudades de diferentes países pueden ser sostenibles en el tiempo y evolucionar técnicamente para fortalecer la gestión de ambas instituciones. 
             </t>
  </si>
  <si>
    <t>La meta presentó cumplimiento al 100% en la vigencia con la ejecución de las siguientes actividades:
•	1. “La hora del planeta”: La SDA lideró la participación de la ciudad de Bogotá en este evento mundial, cuya campaña para 2018 se denominó “Movimiento Nacional por los Bosques” y a la que se sumaron empresas privadas y entidades estatales.  En Bogotá participaron 60 biciusuarios y 140 ciudadanos.
 2. Identificación y postulación de la Estrategia de Educación - Aulas Ambientales al Premio Latinoamérica Verde en 2 categorías (Bosques y flora y desarrollo humano, Inclusión social y reducción de desigualdad). Esta iniciativa presentada por la SDA fue incluida dentro de las 500 mejores prácticas ambientales de Latinoamérica, por lo cual obtiene un reconocimiento internacional e invita a la SDA a postular esta iniciativa en el Energy Globe Award.
3. Participación de la SDA en la Feria Internacional del Medio Ambiente – En este escenario la SDA, a través de mecanismos de divulgación como conversatorios, talleres, stand y la herramienta tecnológica túnel ambiental, recibió alrededor de 2.200 visitantes los cuales conocieron de primera mano los espacios ambientales de la ciudad y los aportes que pueden hacer para su cuidado. La Secretaría obtuvo el reconocimiento por parte del Sistema de Información sobre Biodiversidad-SIB, por ser la entidad ambiental con mayor número de registros publicados en la plataforma SIB (19.000 registros en fauna y flora en humedales )
4. Postulación a la Convocatoria de Iniciativas Metrópolis, con el Proyecto " Gestión Integral del Agua para la Adaptación al Cambio Climático en las Metrópolis", la SDA ocupó el puesto número 3 para recibir apoyo financiero para su implementación.
En el cuarto trimestre de 2018:
5. Participación en eventos internacionales
5.1 Walk 21, Evento Internacional que tuvo lugar del 15 al 19 de octubre, en Bogotá, el cual contó con 382 participantes internacionales, asistieron 4.200 personas a los auditorios y 16.372 personas en 27 países siguieron las conferencias vía streaming.
5.2 World Urban Forest, conferencia internacional realizada en Mantova, Italia, del 24 de noviembre al 1 de diciembre.  Este espacio permitió un encuentro entre Gobiernos Locales, Instituciones, Investigadores, Académicos, Planificadores urbanos y Silvicultores,  para intercambiar experiencias y evaluar posibles colaboraciones a largo plazo en el desarrollo de estrategias forestales urbanas innovadoras.
6. Se formalizó la suscripción del Convenio de Cooperación Internacional No. SDA-CV-20181398, entre la Secretaría Distrital de Ambiente – SDA y el Departamento de Protección Ambiental de la Alcaldía de Stuttgart, Alemania, cuyo objeto es aunar esfuerzos técnicos entre las partes, en aras de contribuir a la implementación de metodologías de evaluación ambiental de recurso hídrico subterráneo somero en Bogotá.
El valor de la reserva en esta meta disminuye por  que se presentó liberación en el contrato 20171325 por valor $ 3´571,400 del RP 1795.</t>
  </si>
  <si>
    <t xml:space="preserve">Gestión del cuarto trimestre:  
• Suscripción del Convenio de Cooperación Internacional SDA-Ciudad de Stuttgart cuyo objeto es: “Aunar esfuerzos técnicos entre la Secretaría Distrital de Ambiente y el Departamento de Protección Ambiental de la Alcaldía de Stuttgart (Alemania) con el propósito de contribuir a la implementación de metodologías de evaluación ambiental de recurso hídrico subterráneo somero en Bogotá como parte de una Cooperación Municipal Internacional (IKZ-por sus siglas en alemán)”, el cual se firmó el 12 de octubre de 2018.
• Se preparó la documentación necesaria para la postulación de la iniciativa “Estrategia de Aulas Ambientales” al premio Energy Global.
• Atendiendo la instrucción dada por la Alcaldía Mayor se realizó toda la gestión previa necesaria para la participación del señor Secretario en el Foro Mundial sobre Bosques Urbanos que se llevó a cabo en Mantova, Italia, del 24 de noviembre al 2 de diciembre de 2018 para  visibilizar las acciones que desarrolla la ciudad en materia ambiental.
• La SPCI y la DPSIA desarrollaron las actividades relacionadas con la preparación de la participación de la Secretaría de Ambiente en el evento Walk 21, como entidad articuladora y líder del Sector Ambiente, para lo cual fue necesario adelantar procesos de contratación que permitieron la adquisición de elementos y de un operador logístico que facilitara la adecuación de la plazoleta de la Universidad Jorge Tadeo Lozano para la feria “Bogotá al Natural” como evento específico del Sector Ambiente en el marco de Walk21.  El evento general contó con 382 participantes internacionales, asistieron 4.200 personas a los auditorios y 16.372 personas en 27 países siguieron las conferencias vía streaming.
La feria Bogotá al Natural contó con la participación de 100 personas al día, que visitaron cada una de las estaciones de servicios ambientales relacionados con Educación y Participación  Ambiental, Bienestar Animal, Proyecto Río Bogotá, mirada de los ecosistemas estratégicos de la ciudad (humedales y cerros orientales) a través de las herramientas audiovisuales proporcionadas por el Túnel Ambiental, ECOLECTA e implantación de microchips en perros y gatos entre otras; además se realizaron charlas y talleres sobre agricultura urbana, jardín verticales, estilos de vida saludables, primer respondiente y simulacro Distrital de evacuación.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</si>
</sst>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_(* #,##0_);_(* \(#,##0\);_(* &quot;-&quot;??_);_(@_)"/>
    <numFmt numFmtId="177" formatCode="_(* #,##0_);_(* \(#,##0\);_(* &quot;-&quot;_);_(@_)"/>
    <numFmt numFmtId="178" formatCode="_(&quot;$&quot;\ * #,##0_);_(&quot;$&quot;\ * \(#,##0\);_(&quot;$&quot;\ * &quot;-&quot;_);_(@_)"/>
  </numFmts>
  <fonts count="4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9"/>
      <color theme="1"/>
      <name val="Calibri"/>
      <family val="2"/>
      <scheme val="minor"/>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b/>
      <sz val="11"/>
      <name val="Arial"/>
      <family val="2"/>
    </font>
    <font>
      <sz val="9"/>
      <color indexed="81"/>
      <name val="Tahoma"/>
      <family val="2"/>
    </font>
    <font>
      <b/>
      <sz val="12"/>
      <name val="Calibri"/>
      <family val="2"/>
      <scheme val="minor"/>
    </font>
    <font>
      <sz val="10"/>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9CD35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theme="1"/>
      </bottom>
      <diagonal/>
    </border>
  </borders>
  <cellStyleXfs count="49">
    <xf numFmtId="0" fontId="0" fillId="0" borderId="0"/>
    <xf numFmtId="169" fontId="10" fillId="0" borderId="0" applyFont="0" applyFill="0" applyBorder="0" applyAlignment="0" applyProtection="0"/>
    <xf numFmtId="169" fontId="4" fillId="0" borderId="0" applyFont="0" applyFill="0" applyBorder="0" applyAlignment="0" applyProtection="0"/>
    <xf numFmtId="167" fontId="7"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7"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4" fillId="0" borderId="0" applyFont="0" applyFill="0" applyBorder="0" applyAlignment="0" applyProtection="0"/>
    <xf numFmtId="173" fontId="14"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164" fontId="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48" fillId="0" borderId="0" applyFont="0" applyFill="0" applyBorder="0" applyAlignment="0" applyProtection="0"/>
    <xf numFmtId="0" fontId="48" fillId="0" borderId="0"/>
    <xf numFmtId="9" fontId="1" fillId="0" borderId="0" applyFont="0" applyFill="0" applyBorder="0" applyAlignment="0" applyProtection="0"/>
    <xf numFmtId="9" fontId="24" fillId="0" borderId="0" applyFont="0" applyFill="0" applyBorder="0" applyAlignment="0" applyProtection="0"/>
  </cellStyleXfs>
  <cellXfs count="520">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8" fillId="0" borderId="1" xfId="0" applyFont="1" applyBorder="1" applyAlignment="1">
      <alignment horizontal="center" vertic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3" fillId="0" borderId="0" xfId="0" applyFont="1" applyFill="1"/>
    <xf numFmtId="174" fontId="0" fillId="0" borderId="0" xfId="0" applyNumberFormat="1" applyFill="1" applyAlignment="1">
      <alignment horizontal="center"/>
    </xf>
    <xf numFmtId="3" fontId="19" fillId="0" borderId="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3" fontId="19" fillId="4" borderId="1" xfId="10" applyNumberFormat="1" applyFont="1" applyFill="1" applyBorder="1" applyAlignment="1">
      <alignment horizontal="center" vertical="center" wrapText="1"/>
    </xf>
    <xf numFmtId="0" fontId="2" fillId="6" borderId="1" xfId="16" applyFont="1" applyFill="1" applyBorder="1" applyAlignment="1">
      <alignment horizontal="left" vertical="center" wrapText="1"/>
    </xf>
    <xf numFmtId="171" fontId="28" fillId="7" borderId="1" xfId="0" applyNumberFormat="1" applyFont="1" applyFill="1" applyBorder="1" applyAlignment="1">
      <alignment vertical="center"/>
    </xf>
    <xf numFmtId="0" fontId="0" fillId="0" borderId="28" xfId="0" applyFill="1" applyBorder="1"/>
    <xf numFmtId="0" fontId="0" fillId="0" borderId="29" xfId="0" applyFill="1" applyBorder="1"/>
    <xf numFmtId="0" fontId="35" fillId="0" borderId="0" xfId="0" applyFont="1" applyFill="1" applyAlignment="1">
      <alignment horizontal="center" vertical="center"/>
    </xf>
    <xf numFmtId="0" fontId="5" fillId="4" borderId="0" xfId="0" applyFont="1" applyFill="1" applyBorder="1" applyAlignment="1">
      <alignment horizontal="center" vertical="center" wrapText="1"/>
    </xf>
    <xf numFmtId="0" fontId="36" fillId="4" borderId="26" xfId="0" applyFont="1" applyFill="1" applyBorder="1"/>
    <xf numFmtId="0" fontId="36" fillId="4" borderId="0" xfId="0" applyFont="1" applyFill="1" applyBorder="1"/>
    <xf numFmtId="0" fontId="36" fillId="4" borderId="0" xfId="0" applyFont="1" applyFill="1" applyBorder="1" applyAlignment="1">
      <alignment horizontal="center"/>
    </xf>
    <xf numFmtId="0" fontId="36" fillId="4" borderId="27" xfId="0" applyFont="1" applyFill="1" applyBorder="1"/>
    <xf numFmtId="0" fontId="17" fillId="7" borderId="3" xfId="0" applyFont="1" applyFill="1" applyBorder="1" applyAlignment="1" applyProtection="1">
      <alignment horizontal="left" vertical="center" wrapText="1"/>
      <protection locked="0"/>
    </xf>
    <xf numFmtId="0" fontId="17" fillId="7" borderId="1" xfId="0" applyFont="1" applyFill="1" applyBorder="1" applyAlignment="1" applyProtection="1">
      <alignment horizontal="left" vertical="center" wrapText="1"/>
      <protection locked="0"/>
    </xf>
    <xf numFmtId="0" fontId="17" fillId="7" borderId="2"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left" vertical="center" wrapText="1"/>
      <protection locked="0"/>
    </xf>
    <xf numFmtId="0" fontId="17" fillId="7" borderId="5" xfId="0" applyFont="1" applyFill="1" applyBorder="1" applyAlignment="1" applyProtection="1">
      <alignment horizontal="left" vertical="center" wrapText="1"/>
      <protection locked="0"/>
    </xf>
    <xf numFmtId="0" fontId="5"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2" xfId="0" applyFont="1" applyBorder="1" applyAlignment="1">
      <alignment horizontal="justify" vertical="center" wrapText="1"/>
    </xf>
    <xf numFmtId="174" fontId="8" fillId="0" borderId="22" xfId="3" applyNumberFormat="1" applyFont="1" applyBorder="1" applyAlignment="1">
      <alignment vertical="center"/>
    </xf>
    <xf numFmtId="174" fontId="8" fillId="0" borderId="22" xfId="3" applyNumberFormat="1" applyFont="1" applyBorder="1" applyAlignment="1">
      <alignment horizontal="left" vertical="center"/>
    </xf>
    <xf numFmtId="10" fontId="8" fillId="0" borderId="22" xfId="21" applyNumberFormat="1" applyFont="1" applyBorder="1" applyAlignment="1">
      <alignment vertical="center"/>
    </xf>
    <xf numFmtId="0" fontId="30" fillId="7" borderId="29" xfId="0" applyFont="1" applyFill="1" applyBorder="1" applyAlignment="1"/>
    <xf numFmtId="0" fontId="2" fillId="6" borderId="4" xfId="16" applyFont="1" applyFill="1" applyBorder="1" applyAlignment="1">
      <alignment horizontal="left" vertical="center" wrapText="1"/>
    </xf>
    <xf numFmtId="0" fontId="16"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2" fillId="6" borderId="4" xfId="16"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37" fillId="4" borderId="0" xfId="16" applyFont="1" applyFill="1" applyBorder="1" applyProtection="1">
      <protection locked="0"/>
    </xf>
    <xf numFmtId="0" fontId="0" fillId="4" borderId="0" xfId="0" applyFill="1" applyBorder="1"/>
    <xf numFmtId="0" fontId="38" fillId="4" borderId="0" xfId="16" applyFont="1" applyFill="1" applyBorder="1" applyAlignment="1" applyProtection="1">
      <alignment horizontal="center"/>
      <protection locked="0"/>
    </xf>
    <xf numFmtId="0" fontId="39" fillId="4" borderId="0" xfId="16" applyFont="1" applyFill="1" applyBorder="1" applyProtection="1">
      <protection locked="0"/>
    </xf>
    <xf numFmtId="0" fontId="37" fillId="4" borderId="0" xfId="16" applyFont="1" applyFill="1" applyBorder="1" applyAlignment="1" applyProtection="1">
      <alignment horizontal="center"/>
      <protection locked="0"/>
    </xf>
    <xf numFmtId="0" fontId="21" fillId="7" borderId="4" xfId="19" applyFont="1" applyFill="1" applyBorder="1" applyAlignment="1">
      <alignment horizontal="left" vertical="center" wrapText="1"/>
    </xf>
    <xf numFmtId="0" fontId="21" fillId="7" borderId="1" xfId="19" applyFont="1" applyFill="1" applyBorder="1" applyAlignment="1">
      <alignment horizontal="left" vertical="center" wrapText="1"/>
    </xf>
    <xf numFmtId="0" fontId="21" fillId="7" borderId="5" xfId="19" applyFont="1" applyFill="1" applyBorder="1" applyAlignment="1">
      <alignment horizontal="left" vertical="center" wrapText="1"/>
    </xf>
    <xf numFmtId="170" fontId="20" fillId="7" borderId="4" xfId="19" applyNumberFormat="1" applyFont="1" applyFill="1" applyBorder="1" applyAlignment="1">
      <alignment vertical="center" wrapText="1"/>
    </xf>
    <xf numFmtId="170" fontId="20" fillId="7" borderId="1" xfId="19" applyNumberFormat="1" applyFont="1" applyFill="1" applyBorder="1" applyAlignment="1">
      <alignment vertical="center" wrapText="1"/>
    </xf>
    <xf numFmtId="170" fontId="20" fillId="7" borderId="1" xfId="19" applyNumberFormat="1" applyFont="1" applyFill="1" applyBorder="1" applyAlignment="1">
      <alignment horizontal="left" vertical="center" wrapText="1"/>
    </xf>
    <xf numFmtId="0" fontId="20" fillId="7" borderId="1" xfId="19" applyFont="1" applyFill="1" applyBorder="1" applyAlignment="1">
      <alignment horizontal="left" vertical="center" wrapText="1"/>
    </xf>
    <xf numFmtId="0" fontId="20" fillId="7" borderId="5" xfId="19" applyFont="1" applyFill="1" applyBorder="1" applyAlignment="1">
      <alignment horizontal="left" vertical="center" wrapText="1"/>
    </xf>
    <xf numFmtId="0" fontId="16" fillId="7" borderId="12" xfId="19" applyFont="1" applyFill="1" applyBorder="1" applyAlignment="1">
      <alignment horizontal="center" vertical="center" wrapText="1"/>
    </xf>
    <xf numFmtId="0" fontId="16" fillId="7" borderId="4" xfId="19" applyFont="1" applyFill="1" applyBorder="1" applyAlignment="1">
      <alignment horizontal="center" vertical="center"/>
    </xf>
    <xf numFmtId="0" fontId="5" fillId="7" borderId="8"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8" fillId="0" borderId="1" xfId="0" quotePrefix="1" applyFont="1" applyBorder="1" applyAlignment="1">
      <alignment horizontal="center" vertical="center" wrapText="1"/>
    </xf>
    <xf numFmtId="1" fontId="8" fillId="0" borderId="1" xfId="5" applyNumberFormat="1" applyFont="1" applyBorder="1" applyAlignment="1">
      <alignment horizontal="center" vertical="center"/>
    </xf>
    <xf numFmtId="174" fontId="8" fillId="0" borderId="1" xfId="5" applyNumberFormat="1" applyFont="1" applyBorder="1" applyAlignment="1">
      <alignment vertical="center"/>
    </xf>
    <xf numFmtId="4" fontId="42" fillId="0" borderId="1" xfId="0" applyNumberFormat="1" applyFont="1" applyFill="1" applyBorder="1" applyAlignment="1">
      <alignment horizontal="center" vertical="center" wrapText="1"/>
    </xf>
    <xf numFmtId="4" fontId="19" fillId="4" borderId="1" xfId="1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8" xfId="0" applyFont="1" applyFill="1" applyBorder="1" applyAlignment="1">
      <alignment horizontal="right" vertical="center"/>
    </xf>
    <xf numFmtId="0" fontId="42" fillId="0" borderId="1" xfId="0" applyFont="1" applyFill="1" applyBorder="1" applyAlignment="1">
      <alignment horizontal="center" vertical="center"/>
    </xf>
    <xf numFmtId="3" fontId="42" fillId="0" borderId="1" xfId="0" applyNumberFormat="1" applyFont="1" applyFill="1" applyBorder="1" applyAlignment="1">
      <alignment horizontal="center" vertical="center" wrapText="1"/>
    </xf>
    <xf numFmtId="37" fontId="19" fillId="4" borderId="4" xfId="10" applyNumberFormat="1" applyFont="1" applyFill="1" applyBorder="1" applyAlignment="1">
      <alignment horizontal="center" vertical="center"/>
    </xf>
    <xf numFmtId="167" fontId="19" fillId="0" borderId="1" xfId="5" applyFont="1" applyFill="1" applyBorder="1" applyAlignment="1">
      <alignment horizontal="center" vertical="center"/>
    </xf>
    <xf numFmtId="174" fontId="19" fillId="0" borderId="1" xfId="5" applyNumberFormat="1" applyFont="1" applyFill="1" applyBorder="1" applyAlignment="1">
      <alignment horizontal="center" vertical="center"/>
    </xf>
    <xf numFmtId="0" fontId="42" fillId="0" borderId="7" xfId="0" applyFont="1" applyFill="1" applyBorder="1" applyAlignment="1">
      <alignment horizontal="center" vertical="center"/>
    </xf>
    <xf numFmtId="3" fontId="42" fillId="0" borderId="16" xfId="0" applyNumberFormat="1" applyFont="1" applyFill="1" applyBorder="1" applyAlignment="1">
      <alignment horizontal="center" vertical="center" wrapText="1"/>
    </xf>
    <xf numFmtId="3" fontId="19" fillId="4" borderId="16" xfId="10" applyNumberFormat="1" applyFont="1" applyFill="1" applyBorder="1" applyAlignment="1">
      <alignment horizontal="center" vertical="center" wrapText="1"/>
    </xf>
    <xf numFmtId="0" fontId="20" fillId="0" borderId="1" xfId="0" applyFont="1" applyFill="1" applyBorder="1" applyAlignment="1">
      <alignment horizontal="right" vertical="center"/>
    </xf>
    <xf numFmtId="0" fontId="42" fillId="0" borderId="16" xfId="0" applyFont="1" applyFill="1" applyBorder="1" applyAlignment="1">
      <alignment horizontal="center" vertical="center"/>
    </xf>
    <xf numFmtId="37" fontId="19" fillId="0" borderId="1" xfId="10" applyNumberFormat="1" applyFont="1" applyFill="1" applyBorder="1" applyAlignment="1">
      <alignment horizontal="center" vertical="center"/>
    </xf>
    <xf numFmtId="0" fontId="19" fillId="0" borderId="8" xfId="0" applyFont="1" applyFill="1" applyBorder="1" applyAlignment="1">
      <alignment horizontal="center" vertical="center"/>
    </xf>
    <xf numFmtId="4" fontId="42" fillId="0" borderId="16" xfId="0" applyNumberFormat="1" applyFont="1" applyFill="1" applyBorder="1" applyAlignment="1">
      <alignment horizontal="center" vertical="center" wrapText="1"/>
    </xf>
    <xf numFmtId="4" fontId="42" fillId="0" borderId="11" xfId="0" applyNumberFormat="1" applyFont="1" applyFill="1" applyBorder="1" applyAlignment="1">
      <alignment horizontal="center" vertical="center" wrapText="1"/>
    </xf>
    <xf numFmtId="37" fontId="19" fillId="4" borderId="12" xfId="10" applyNumberFormat="1" applyFont="1" applyFill="1" applyBorder="1" applyAlignment="1">
      <alignment horizontal="center" vertical="center"/>
    </xf>
    <xf numFmtId="4" fontId="19" fillId="4" borderId="8" xfId="10" applyNumberFormat="1" applyFont="1" applyFill="1" applyBorder="1" applyAlignment="1">
      <alignment horizontal="center" vertical="center" wrapText="1"/>
    </xf>
    <xf numFmtId="0" fontId="19" fillId="0" borderId="16" xfId="0" applyFont="1" applyFill="1" applyBorder="1" applyAlignment="1">
      <alignment horizontal="center" vertical="center"/>
    </xf>
    <xf numFmtId="174" fontId="42" fillId="0" borderId="1" xfId="5" applyNumberFormat="1" applyFont="1" applyFill="1" applyBorder="1" applyAlignment="1" applyProtection="1">
      <alignment horizontal="center" vertical="center"/>
      <protection locked="0"/>
    </xf>
    <xf numFmtId="174" fontId="42" fillId="0" borderId="16" xfId="5" applyNumberFormat="1" applyFont="1" applyFill="1" applyBorder="1" applyAlignment="1" applyProtection="1">
      <alignment horizontal="center" vertical="center"/>
      <protection locked="0"/>
    </xf>
    <xf numFmtId="174" fontId="29" fillId="0" borderId="11" xfId="0" applyNumberFormat="1" applyFont="1" applyFill="1" applyBorder="1" applyAlignment="1">
      <alignment horizontal="center" vertical="center"/>
    </xf>
    <xf numFmtId="3" fontId="19" fillId="0" borderId="1" xfId="10" applyNumberFormat="1" applyFont="1" applyFill="1" applyBorder="1" applyAlignment="1">
      <alignment horizontal="center" vertical="center" wrapText="1"/>
    </xf>
    <xf numFmtId="37" fontId="19" fillId="0" borderId="17" xfId="10" applyNumberFormat="1" applyFont="1" applyFill="1" applyBorder="1" applyAlignment="1">
      <alignment horizontal="center" vertical="center"/>
    </xf>
    <xf numFmtId="175" fontId="19" fillId="4" borderId="50" xfId="0" applyNumberFormat="1" applyFont="1" applyFill="1" applyBorder="1" applyAlignment="1">
      <alignment horizontal="center" vertical="center" wrapText="1"/>
    </xf>
    <xf numFmtId="37" fontId="19" fillId="4" borderId="53" xfId="10" applyNumberFormat="1" applyFont="1" applyFill="1" applyBorder="1" applyAlignment="1">
      <alignment horizontal="center" vertical="center"/>
    </xf>
    <xf numFmtId="4" fontId="42" fillId="0" borderId="42" xfId="0" applyNumberFormat="1" applyFont="1" applyFill="1" applyBorder="1" applyAlignment="1">
      <alignment horizontal="center" vertical="center" wrapText="1"/>
    </xf>
    <xf numFmtId="4" fontId="42" fillId="0" borderId="5" xfId="0" applyNumberFormat="1" applyFont="1" applyFill="1" applyBorder="1" applyAlignment="1">
      <alignment horizontal="center" vertical="center" wrapText="1"/>
    </xf>
    <xf numFmtId="171" fontId="41" fillId="6" borderId="5" xfId="0" applyNumberFormat="1" applyFont="1" applyFill="1" applyBorder="1" applyAlignment="1">
      <alignment vertical="center"/>
    </xf>
    <xf numFmtId="9" fontId="4" fillId="0" borderId="1" xfId="0" applyNumberFormat="1" applyFont="1" applyFill="1" applyBorder="1" applyAlignment="1">
      <alignment horizontal="center" vertical="center"/>
    </xf>
    <xf numFmtId="10" fontId="41" fillId="9" borderId="1" xfId="0" applyNumberFormat="1" applyFont="1" applyFill="1" applyBorder="1" applyAlignment="1" applyProtection="1">
      <alignment vertical="center"/>
      <protection locked="0"/>
    </xf>
    <xf numFmtId="171" fontId="28" fillId="5" borderId="51" xfId="0" applyNumberFormat="1" applyFont="1" applyFill="1" applyBorder="1" applyAlignment="1">
      <alignment vertical="center"/>
    </xf>
    <xf numFmtId="10" fontId="4" fillId="0" borderId="1" xfId="0" applyNumberFormat="1" applyFont="1" applyFill="1" applyBorder="1" applyAlignment="1">
      <alignment horizontal="center" vertical="center"/>
    </xf>
    <xf numFmtId="171" fontId="4" fillId="0" borderId="2"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10" fontId="41" fillId="9" borderId="2" xfId="0" applyNumberFormat="1" applyFont="1" applyFill="1" applyBorder="1" applyAlignment="1" applyProtection="1">
      <alignment vertical="center"/>
      <protection locked="0"/>
    </xf>
    <xf numFmtId="171" fontId="41" fillId="6" borderId="1" xfId="0" applyNumberFormat="1" applyFont="1" applyFill="1" applyBorder="1" applyAlignment="1">
      <alignment vertical="center"/>
    </xf>
    <xf numFmtId="9" fontId="2" fillId="6" borderId="44" xfId="21" applyFont="1" applyFill="1" applyBorder="1" applyAlignment="1">
      <alignment horizontal="center" vertical="center" wrapText="1"/>
    </xf>
    <xf numFmtId="171" fontId="28" fillId="5" borderId="5" xfId="0" applyNumberFormat="1" applyFont="1" applyFill="1" applyBorder="1" applyAlignment="1">
      <alignment vertical="center"/>
    </xf>
    <xf numFmtId="171" fontId="28" fillId="5" borderId="1" xfId="0" applyNumberFormat="1" applyFont="1" applyFill="1" applyBorder="1" applyAlignment="1">
      <alignment vertical="center"/>
    </xf>
    <xf numFmtId="171" fontId="28" fillId="7" borderId="52" xfId="0" applyNumberFormat="1" applyFont="1" applyFill="1" applyBorder="1" applyAlignment="1">
      <alignment vertical="center"/>
    </xf>
    <xf numFmtId="3" fontId="8" fillId="0" borderId="50" xfId="0" applyNumberFormat="1" applyFont="1" applyFill="1" applyBorder="1" applyAlignment="1">
      <alignment horizontal="center" vertical="center" wrapText="1"/>
    </xf>
    <xf numFmtId="4" fontId="8" fillId="0" borderId="50"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3" fontId="44" fillId="7" borderId="1" xfId="19"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175" fontId="8" fillId="0" borderId="14" xfId="0" applyNumberFormat="1" applyFont="1" applyFill="1" applyBorder="1" applyAlignment="1">
      <alignment horizontal="center" vertical="center" wrapText="1"/>
    </xf>
    <xf numFmtId="175" fontId="8" fillId="0" borderId="3" xfId="0" applyNumberFormat="1" applyFont="1" applyFill="1" applyBorder="1" applyAlignment="1">
      <alignment horizontal="center" vertical="center" wrapText="1"/>
    </xf>
    <xf numFmtId="3" fontId="8" fillId="0" borderId="38" xfId="0" applyNumberFormat="1" applyFont="1" applyFill="1" applyBorder="1" applyAlignment="1">
      <alignment horizontal="center" vertical="center" wrapText="1"/>
    </xf>
    <xf numFmtId="3" fontId="8" fillId="0" borderId="37" xfId="0" applyNumberFormat="1" applyFont="1" applyFill="1" applyBorder="1" applyAlignment="1">
      <alignment horizontal="center" vertical="center" wrapText="1"/>
    </xf>
    <xf numFmtId="3" fontId="29" fillId="0" borderId="11" xfId="0" applyNumberFormat="1" applyFont="1" applyFill="1" applyBorder="1" applyAlignment="1">
      <alignment horizontal="center" vertical="center"/>
    </xf>
    <xf numFmtId="3" fontId="42" fillId="0" borderId="8" xfId="0" applyNumberFormat="1" applyFont="1" applyFill="1" applyBorder="1" applyAlignment="1">
      <alignment horizontal="center" vertical="center" wrapText="1"/>
    </xf>
    <xf numFmtId="10" fontId="42" fillId="0" borderId="16" xfId="24" applyNumberFormat="1" applyFont="1" applyFill="1" applyBorder="1" applyAlignment="1">
      <alignment horizontal="center" vertical="center"/>
    </xf>
    <xf numFmtId="10" fontId="42" fillId="4" borderId="16" xfId="24" applyNumberFormat="1" applyFont="1" applyFill="1" applyBorder="1" applyAlignment="1">
      <alignment horizontal="center" vertical="center"/>
    </xf>
    <xf numFmtId="10" fontId="4" fillId="0" borderId="5"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1" fontId="8" fillId="0" borderId="1" xfId="5" applyNumberFormat="1" applyFont="1" applyFill="1" applyBorder="1" applyAlignment="1">
      <alignment horizontal="center" vertical="center"/>
    </xf>
    <xf numFmtId="0" fontId="42" fillId="0" borderId="11" xfId="0" applyFont="1" applyFill="1" applyBorder="1" applyAlignment="1">
      <alignment horizontal="center" vertical="center"/>
    </xf>
    <xf numFmtId="4" fontId="19" fillId="4" borderId="11" xfId="10" applyNumberFormat="1" applyFont="1" applyFill="1" applyBorder="1" applyAlignment="1">
      <alignment horizontal="center" vertical="center" wrapText="1"/>
    </xf>
    <xf numFmtId="4" fontId="42" fillId="0" borderId="20" xfId="0" applyNumberFormat="1" applyFont="1" applyFill="1" applyBorder="1" applyAlignment="1">
      <alignment horizontal="center" vertical="center" wrapText="1"/>
    </xf>
    <xf numFmtId="171" fontId="28" fillId="7" borderId="16" xfId="0" applyNumberFormat="1" applyFont="1" applyFill="1" applyBorder="1" applyAlignment="1">
      <alignment vertical="center"/>
    </xf>
    <xf numFmtId="3" fontId="19" fillId="0" borderId="16" xfId="10" applyNumberFormat="1" applyFont="1" applyFill="1" applyBorder="1" applyAlignment="1">
      <alignment horizontal="center" vertical="center" wrapText="1"/>
    </xf>
    <xf numFmtId="3" fontId="3" fillId="0" borderId="5" xfId="10" applyNumberFormat="1" applyFont="1" applyFill="1" applyBorder="1" applyAlignment="1">
      <alignment horizontal="center" vertical="center" wrapText="1"/>
    </xf>
    <xf numFmtId="3" fontId="45" fillId="3" borderId="4"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58"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8" fillId="7" borderId="22"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0" xfId="0" applyFont="1" applyFill="1"/>
    <xf numFmtId="174" fontId="8" fillId="0" borderId="1" xfId="5" applyNumberFormat="1" applyFont="1" applyFill="1" applyBorder="1" applyAlignment="1">
      <alignment horizontal="left" vertical="center"/>
    </xf>
    <xf numFmtId="175" fontId="19" fillId="0" borderId="50" xfId="0" applyNumberFormat="1"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42" fillId="0" borderId="20" xfId="0" applyNumberFormat="1" applyFont="1" applyFill="1" applyBorder="1" applyAlignment="1">
      <alignment horizontal="center" vertical="center" wrapText="1"/>
    </xf>
    <xf numFmtId="3" fontId="19" fillId="0" borderId="50" xfId="0" applyNumberFormat="1" applyFont="1" applyFill="1" applyBorder="1" applyAlignment="1">
      <alignment horizontal="center" vertical="center" wrapText="1"/>
    </xf>
    <xf numFmtId="4" fontId="19" fillId="0" borderId="42" xfId="0" applyNumberFormat="1" applyFont="1" applyFill="1" applyBorder="1" applyAlignment="1">
      <alignment horizontal="center" vertical="center" wrapText="1"/>
    </xf>
    <xf numFmtId="4" fontId="19" fillId="0" borderId="5" xfId="0" applyNumberFormat="1" applyFont="1" applyFill="1" applyBorder="1" applyAlignment="1">
      <alignment horizontal="center" vertical="center" wrapText="1"/>
    </xf>
    <xf numFmtId="174" fontId="42" fillId="0" borderId="11" xfId="5" applyNumberFormat="1" applyFont="1" applyFill="1" applyBorder="1" applyAlignment="1">
      <alignment horizontal="center" vertical="center"/>
    </xf>
    <xf numFmtId="37" fontId="19" fillId="0" borderId="16" xfId="10" applyNumberFormat="1" applyFont="1" applyFill="1" applyBorder="1" applyAlignment="1">
      <alignment horizontal="center" vertical="center"/>
    </xf>
    <xf numFmtId="174" fontId="29" fillId="0" borderId="11" xfId="3" applyNumberFormat="1" applyFont="1" applyFill="1" applyBorder="1" applyAlignment="1">
      <alignment horizontal="center" vertical="center"/>
    </xf>
    <xf numFmtId="37" fontId="20" fillId="0" borderId="1" xfId="9" applyNumberFormat="1" applyFont="1" applyFill="1" applyBorder="1" applyAlignment="1">
      <alignment horizontal="center" vertical="center"/>
    </xf>
    <xf numFmtId="37" fontId="20" fillId="0" borderId="8" xfId="9" applyNumberFormat="1" applyFont="1" applyFill="1" applyBorder="1" applyAlignment="1">
      <alignment horizontal="center" vertical="center"/>
    </xf>
    <xf numFmtId="3" fontId="19" fillId="0" borderId="16" xfId="0" applyNumberFormat="1" applyFont="1" applyFill="1" applyBorder="1" applyAlignment="1">
      <alignment horizontal="center" vertical="center" wrapText="1"/>
    </xf>
    <xf numFmtId="4" fontId="19" fillId="0" borderId="16" xfId="10" applyNumberFormat="1" applyFont="1" applyFill="1" applyBorder="1" applyAlignment="1">
      <alignment horizontal="center" vertical="center" wrapText="1"/>
    </xf>
    <xf numFmtId="4" fontId="19" fillId="0" borderId="1" xfId="10" applyNumberFormat="1" applyFont="1" applyFill="1" applyBorder="1" applyAlignment="1">
      <alignment horizontal="center" vertical="center" wrapText="1"/>
    </xf>
    <xf numFmtId="4" fontId="19" fillId="0" borderId="11" xfId="10" applyNumberFormat="1" applyFont="1" applyFill="1" applyBorder="1" applyAlignment="1">
      <alignment horizontal="center" vertical="center" wrapText="1"/>
    </xf>
    <xf numFmtId="37" fontId="19" fillId="0" borderId="4" xfId="10" applyNumberFormat="1" applyFont="1" applyFill="1" applyBorder="1" applyAlignment="1">
      <alignment horizontal="center" vertical="center"/>
    </xf>
    <xf numFmtId="37" fontId="19" fillId="0" borderId="12" xfId="10" applyNumberFormat="1" applyFont="1" applyFill="1" applyBorder="1" applyAlignment="1">
      <alignment horizontal="center" vertical="center"/>
    </xf>
    <xf numFmtId="175" fontId="19" fillId="0" borderId="4"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4" fontId="19" fillId="0" borderId="16" xfId="0" applyNumberFormat="1" applyFont="1" applyFill="1" applyBorder="1" applyAlignment="1">
      <alignment horizontal="center" vertical="center" wrapText="1"/>
    </xf>
    <xf numFmtId="3" fontId="19" fillId="0" borderId="8" xfId="10" applyNumberFormat="1" applyFont="1" applyFill="1" applyBorder="1" applyAlignment="1">
      <alignment horizontal="center" vertical="center" wrapText="1"/>
    </xf>
    <xf numFmtId="37" fontId="20" fillId="0" borderId="4" xfId="9" applyNumberFormat="1" applyFont="1" applyFill="1" applyBorder="1" applyAlignment="1">
      <alignment horizontal="center" vertical="center"/>
    </xf>
    <xf numFmtId="37" fontId="20" fillId="0" borderId="43" xfId="9" applyNumberFormat="1" applyFont="1" applyFill="1" applyBorder="1" applyAlignment="1">
      <alignment horizontal="center" vertical="center"/>
    </xf>
    <xf numFmtId="0" fontId="30" fillId="0" borderId="16" xfId="0" applyFont="1" applyFill="1" applyBorder="1" applyAlignment="1">
      <alignment horizontal="center" vertical="center"/>
    </xf>
    <xf numFmtId="3" fontId="30" fillId="0" borderId="16" xfId="10" applyNumberFormat="1" applyFont="1" applyFill="1" applyBorder="1" applyAlignment="1">
      <alignment horizontal="center" vertical="center" wrapText="1"/>
    </xf>
    <xf numFmtId="37" fontId="30" fillId="0" borderId="17" xfId="10" applyNumberFormat="1" applyFont="1" applyFill="1" applyBorder="1" applyAlignment="1">
      <alignment horizontal="center" vertical="center"/>
    </xf>
    <xf numFmtId="4" fontId="19" fillId="4" borderId="5" xfId="0" applyNumberFormat="1" applyFont="1" applyFill="1" applyBorder="1" applyAlignment="1">
      <alignment horizontal="center" vertical="center" wrapText="1"/>
    </xf>
    <xf numFmtId="4" fontId="19" fillId="8" borderId="1" xfId="0" applyNumberFormat="1" applyFont="1" applyFill="1" applyBorder="1" applyAlignment="1">
      <alignment horizontal="center" vertical="center"/>
    </xf>
    <xf numFmtId="3" fontId="19" fillId="4" borderId="1" xfId="10" applyNumberFormat="1" applyFont="1" applyFill="1" applyBorder="1" applyAlignment="1">
      <alignment horizontal="center" vertical="center"/>
    </xf>
    <xf numFmtId="3" fontId="19" fillId="4" borderId="3" xfId="0" applyNumberFormat="1" applyFont="1" applyFill="1" applyBorder="1" applyAlignment="1">
      <alignment horizontal="center" vertical="center" wrapText="1"/>
    </xf>
    <xf numFmtId="175" fontId="19" fillId="4" borderId="1" xfId="10" applyNumberFormat="1" applyFont="1" applyFill="1" applyBorder="1" applyAlignment="1">
      <alignment horizontal="center" vertical="center" wrapText="1"/>
    </xf>
    <xf numFmtId="3" fontId="19" fillId="4" borderId="4" xfId="10" applyNumberFormat="1" applyFont="1" applyFill="1" applyBorder="1" applyAlignment="1">
      <alignment horizontal="center" vertical="center"/>
    </xf>
    <xf numFmtId="10" fontId="3" fillId="0" borderId="5" xfId="21" applyNumberFormat="1"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10" fontId="42" fillId="4" borderId="42" xfId="24" applyNumberFormat="1" applyFont="1" applyFill="1" applyBorder="1" applyAlignment="1">
      <alignment horizontal="center" vertical="center"/>
    </xf>
    <xf numFmtId="10" fontId="42" fillId="4" borderId="5" xfId="24" applyNumberFormat="1" applyFont="1" applyFill="1" applyBorder="1" applyAlignment="1">
      <alignment horizontal="center" vertical="center"/>
    </xf>
    <xf numFmtId="10" fontId="42" fillId="4" borderId="17" xfId="24" applyNumberFormat="1" applyFont="1" applyFill="1" applyBorder="1" applyAlignment="1">
      <alignment horizontal="center" vertical="center"/>
    </xf>
    <xf numFmtId="10" fontId="42" fillId="4" borderId="4" xfId="24" applyNumberFormat="1" applyFont="1" applyFill="1" applyBorder="1" applyAlignment="1">
      <alignment horizontal="center" vertical="center"/>
    </xf>
    <xf numFmtId="0" fontId="5" fillId="7" borderId="24" xfId="0" applyFont="1" applyFill="1" applyBorder="1" applyAlignment="1">
      <alignment horizontal="center" vertical="center" wrapText="1"/>
    </xf>
    <xf numFmtId="0" fontId="5" fillId="7" borderId="51" xfId="0" applyFont="1" applyFill="1" applyBorder="1" applyAlignment="1">
      <alignment horizontal="center" vertical="center" wrapText="1"/>
    </xf>
    <xf numFmtId="171" fontId="4" fillId="0" borderId="5"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0" fontId="18" fillId="0" borderId="15" xfId="0" applyFont="1" applyFill="1" applyBorder="1" applyAlignment="1">
      <alignment horizontal="justify"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10" xfId="0" applyFont="1" applyFill="1" applyBorder="1" applyAlignment="1">
      <alignment horizontal="center" vertical="center" wrapText="1"/>
    </xf>
    <xf numFmtId="3" fontId="42" fillId="0" borderId="66" xfId="0" applyNumberFormat="1" applyFont="1" applyFill="1" applyBorder="1" applyAlignment="1">
      <alignment horizontal="center" vertical="center" wrapText="1"/>
    </xf>
    <xf numFmtId="4" fontId="19" fillId="0" borderId="66" xfId="10" applyNumberFormat="1" applyFont="1" applyFill="1" applyBorder="1" applyAlignment="1">
      <alignment horizontal="center" vertical="center" wrapText="1"/>
    </xf>
    <xf numFmtId="37" fontId="19" fillId="0" borderId="67" xfId="10" applyNumberFormat="1" applyFont="1" applyFill="1" applyBorder="1" applyAlignment="1">
      <alignment horizontal="center" vertical="center"/>
    </xf>
    <xf numFmtId="37" fontId="30" fillId="0" borderId="16" xfId="10" applyNumberFormat="1" applyFont="1" applyFill="1" applyBorder="1" applyAlignment="1">
      <alignment horizontal="center" vertical="center"/>
    </xf>
    <xf numFmtId="3" fontId="30" fillId="0" borderId="16" xfId="0" applyNumberFormat="1" applyFont="1" applyFill="1" applyBorder="1" applyAlignment="1">
      <alignment horizontal="center" vertical="center" wrapText="1"/>
    </xf>
    <xf numFmtId="9" fontId="5" fillId="0" borderId="0" xfId="21" applyNumberFormat="1" applyFont="1" applyFill="1" applyAlignment="1">
      <alignment horizontal="center"/>
    </xf>
    <xf numFmtId="1" fontId="8" fillId="0" borderId="1" xfId="5" applyNumberFormat="1" applyFont="1" applyFill="1" applyBorder="1" applyAlignment="1" applyProtection="1">
      <alignment horizontal="center" vertical="center"/>
      <protection locked="0"/>
    </xf>
    <xf numFmtId="4" fontId="19" fillId="0" borderId="7" xfId="10" applyNumberFormat="1" applyFont="1" applyFill="1" applyBorder="1" applyAlignment="1">
      <alignment horizontal="center" vertical="center" wrapText="1"/>
    </xf>
    <xf numFmtId="37" fontId="19" fillId="0" borderId="53" xfId="10" applyNumberFormat="1" applyFont="1" applyFill="1" applyBorder="1" applyAlignment="1">
      <alignment horizontal="center" vertical="center"/>
    </xf>
    <xf numFmtId="37" fontId="30" fillId="0" borderId="1" xfId="1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15" xfId="0" applyFont="1" applyFill="1" applyBorder="1" applyAlignment="1">
      <alignment horizontal="justify" vertical="top" wrapText="1"/>
    </xf>
    <xf numFmtId="0" fontId="5" fillId="0" borderId="0" xfId="0" applyFont="1" applyFill="1"/>
    <xf numFmtId="1" fontId="8" fillId="0" borderId="1" xfId="0" applyNumberFormat="1" applyFont="1" applyFill="1" applyBorder="1" applyAlignment="1" applyProtection="1">
      <alignment horizontal="center" vertical="center"/>
      <protection locked="0"/>
    </xf>
    <xf numFmtId="3" fontId="45" fillId="0" borderId="5" xfId="1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6" fillId="7" borderId="4" xfId="19"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5" fillId="7" borderId="58" xfId="0" applyFont="1" applyFill="1" applyBorder="1" applyAlignment="1" applyProtection="1">
      <alignment horizontal="center" vertical="center" wrapText="1"/>
      <protection locked="0"/>
    </xf>
    <xf numFmtId="0" fontId="5" fillId="7" borderId="36" xfId="0" applyFont="1" applyFill="1" applyBorder="1" applyAlignment="1" applyProtection="1">
      <alignment horizontal="center" vertical="center" wrapText="1"/>
      <protection locked="0"/>
    </xf>
    <xf numFmtId="0" fontId="5" fillId="7" borderId="22" xfId="0" applyFont="1" applyFill="1" applyBorder="1" applyAlignment="1" applyProtection="1">
      <alignment horizontal="center" vertical="center" wrapText="1"/>
      <protection locked="0"/>
    </xf>
    <xf numFmtId="0" fontId="5" fillId="7" borderId="37" xfId="0" applyFont="1" applyFill="1" applyBorder="1" applyAlignment="1" applyProtection="1">
      <alignment horizontal="center" vertical="center" wrapText="1"/>
      <protection locked="0"/>
    </xf>
    <xf numFmtId="0" fontId="5" fillId="7" borderId="65"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5" fillId="7" borderId="57"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11"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0" fillId="0" borderId="0" xfId="0" applyFill="1" applyAlignment="1">
      <alignment horizontal="center"/>
    </xf>
    <xf numFmtId="0" fontId="11" fillId="7" borderId="0"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11" fillId="7" borderId="14"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11" fillId="0" borderId="3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5" fillId="7" borderId="1" xfId="0" applyFont="1" applyFill="1" applyBorder="1" applyAlignment="1">
      <alignment horizontal="center" vertical="center"/>
    </xf>
    <xf numFmtId="0" fontId="5" fillId="7" borderId="1" xfId="0" applyFont="1" applyFill="1" applyBorder="1" applyAlignment="1">
      <alignment horizontal="left" vertical="center"/>
    </xf>
    <xf numFmtId="49" fontId="25" fillId="0" borderId="1" xfId="0" applyNumberFormat="1" applyFont="1" applyFill="1" applyBorder="1" applyAlignment="1">
      <alignment horizontal="justify" vertical="center" wrapText="1"/>
    </xf>
    <xf numFmtId="49" fontId="25" fillId="0" borderId="1" xfId="0" applyNumberFormat="1" applyFont="1" applyFill="1" applyBorder="1" applyAlignment="1">
      <alignment horizontal="justify" vertical="center"/>
    </xf>
    <xf numFmtId="49" fontId="31" fillId="0" borderId="1" xfId="0" applyNumberFormat="1" applyFont="1" applyFill="1" applyBorder="1" applyAlignment="1">
      <alignment horizontal="center" vertical="center"/>
    </xf>
    <xf numFmtId="10" fontId="25" fillId="0" borderId="1" xfId="24" applyNumberFormat="1" applyFont="1" applyFill="1" applyBorder="1" applyAlignment="1">
      <alignment horizontal="center" vertical="center" wrapText="1"/>
    </xf>
    <xf numFmtId="10" fontId="25" fillId="0" borderId="1" xfId="24" applyNumberFormat="1" applyFont="1" applyFill="1" applyBorder="1" applyAlignment="1">
      <alignment horizontal="center" vertical="center"/>
    </xf>
    <xf numFmtId="10" fontId="25" fillId="0" borderId="1" xfId="24" applyNumberFormat="1" applyFont="1" applyFill="1" applyBorder="1" applyAlignment="1">
      <alignment horizontal="left" vertical="center" wrapText="1"/>
    </xf>
    <xf numFmtId="10" fontId="25" fillId="0" borderId="1" xfId="24" applyNumberFormat="1" applyFont="1" applyFill="1" applyBorder="1" applyAlignment="1">
      <alignment horizontal="left" vertical="center"/>
    </xf>
    <xf numFmtId="49" fontId="25"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xf>
    <xf numFmtId="49" fontId="31" fillId="0" borderId="3"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25" fillId="0" borderId="22" xfId="0" applyFont="1" applyFill="1" applyBorder="1" applyAlignment="1">
      <alignment vertical="center" wrapText="1"/>
    </xf>
    <xf numFmtId="0" fontId="25" fillId="0" borderId="5" xfId="0" applyFont="1" applyFill="1" applyBorder="1" applyAlignment="1">
      <alignment vertical="center" wrapText="1"/>
    </xf>
    <xf numFmtId="49" fontId="31" fillId="0" borderId="1" xfId="0" applyNumberFormat="1" applyFont="1" applyFill="1" applyBorder="1" applyAlignment="1">
      <alignment horizontal="justify" vertical="center"/>
    </xf>
    <xf numFmtId="49" fontId="25" fillId="0" borderId="1" xfId="24" applyNumberFormat="1" applyFont="1" applyFill="1" applyBorder="1" applyAlignment="1">
      <alignment horizontal="left" vertical="center" wrapText="1"/>
    </xf>
    <xf numFmtId="49" fontId="25" fillId="0" borderId="1" xfId="24" applyNumberFormat="1" applyFont="1" applyFill="1" applyBorder="1" applyAlignment="1">
      <alignment horizontal="left" vertical="center"/>
    </xf>
    <xf numFmtId="0" fontId="25" fillId="0"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49" fontId="25" fillId="0" borderId="1" xfId="0" applyNumberFormat="1" applyFont="1" applyFill="1" applyBorder="1" applyAlignment="1">
      <alignment horizontal="justify" vertical="top" wrapText="1"/>
    </xf>
    <xf numFmtId="49" fontId="25" fillId="0" borderId="1" xfId="0" applyNumberFormat="1" applyFont="1" applyFill="1" applyBorder="1" applyAlignment="1">
      <alignment horizontal="justify" vertical="top"/>
    </xf>
    <xf numFmtId="0" fontId="31"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lignment horizontal="justify" vertical="center"/>
    </xf>
    <xf numFmtId="0" fontId="25" fillId="0" borderId="1"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2" fillId="0" borderId="0" xfId="0" applyFont="1" applyFill="1" applyAlignment="1">
      <alignment horizontal="righ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7" borderId="46"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6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62" xfId="0" applyFont="1" applyFill="1" applyBorder="1" applyAlignment="1">
      <alignment horizontal="center" vertical="center"/>
    </xf>
    <xf numFmtId="0" fontId="5" fillId="7" borderId="59" xfId="0" applyFont="1" applyFill="1" applyBorder="1" applyAlignment="1">
      <alignment horizontal="center" vertical="center"/>
    </xf>
    <xf numFmtId="0" fontId="4" fillId="0" borderId="4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 xfId="0" applyFont="1" applyFill="1" applyBorder="1" applyAlignment="1">
      <alignment horizontal="center"/>
    </xf>
    <xf numFmtId="0" fontId="5" fillId="0" borderId="15" xfId="0" applyFont="1" applyFill="1" applyBorder="1" applyAlignment="1">
      <alignment horizontal="center" vertical="center" wrapText="1"/>
    </xf>
    <xf numFmtId="0" fontId="3" fillId="7" borderId="26"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5" xfId="0" applyFont="1" applyFill="1" applyBorder="1" applyAlignment="1" applyProtection="1">
      <alignment horizontal="center" vertical="center" wrapText="1"/>
      <protection locked="0"/>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19" fillId="7" borderId="59" xfId="0" applyFont="1" applyFill="1" applyBorder="1" applyAlignment="1">
      <alignment horizontal="left" vertical="center"/>
    </xf>
    <xf numFmtId="0" fontId="19" fillId="7" borderId="60" xfId="0" applyFont="1" applyFill="1" applyBorder="1" applyAlignment="1">
      <alignment horizontal="left" vertical="center"/>
    </xf>
    <xf numFmtId="0" fontId="19" fillId="7" borderId="63" xfId="0"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2" xfId="0" applyFont="1" applyFill="1" applyBorder="1" applyAlignment="1">
      <alignment horizontal="justify" vertical="center" wrapText="1"/>
    </xf>
    <xf numFmtId="0" fontId="31" fillId="0" borderId="22" xfId="0" applyFont="1" applyFill="1" applyBorder="1" applyAlignment="1">
      <alignment horizontal="justify" vertical="center" wrapText="1"/>
    </xf>
    <xf numFmtId="0" fontId="31" fillId="0" borderId="5" xfId="0" applyFont="1" applyFill="1" applyBorder="1" applyAlignment="1">
      <alignment horizontal="justify" vertical="center" wrapText="1"/>
    </xf>
    <xf numFmtId="49" fontId="31" fillId="0" borderId="1" xfId="0" applyNumberFormat="1" applyFont="1" applyFill="1" applyBorder="1" applyAlignment="1">
      <alignment horizontal="justify" vertical="center" wrapText="1"/>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17"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2" fillId="6" borderId="37" xfId="16" applyFont="1" applyFill="1" applyBorder="1" applyAlignment="1">
      <alignment horizontal="center" vertical="center" wrapText="1"/>
    </xf>
    <xf numFmtId="9" fontId="2" fillId="7" borderId="36" xfId="23" applyNumberFormat="1" applyFont="1" applyFill="1" applyBorder="1" applyAlignment="1" applyProtection="1">
      <alignment horizontal="center" vertical="center" wrapText="1"/>
      <protection locked="0"/>
    </xf>
    <xf numFmtId="9" fontId="2" fillId="7" borderId="68" xfId="23" applyNumberFormat="1" applyFont="1" applyFill="1" applyBorder="1" applyAlignment="1" applyProtection="1">
      <alignment horizontal="center" vertical="center" wrapText="1"/>
      <protection locked="0"/>
    </xf>
    <xf numFmtId="0" fontId="43"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171" fontId="2" fillId="7" borderId="2" xfId="23" applyNumberFormat="1" applyFont="1" applyFill="1" applyBorder="1" applyAlignment="1" applyProtection="1">
      <alignment horizontal="center" vertical="center" wrapText="1"/>
      <protection locked="0"/>
    </xf>
    <xf numFmtId="171" fontId="2" fillId="7" borderId="37" xfId="23" applyNumberFormat="1" applyFont="1" applyFill="1" applyBorder="1" applyAlignment="1" applyProtection="1">
      <alignment horizontal="center" vertical="center" wrapText="1"/>
      <protection locked="0"/>
    </xf>
    <xf numFmtId="9" fontId="2" fillId="7" borderId="1" xfId="23" applyFont="1" applyFill="1" applyBorder="1" applyAlignment="1" applyProtection="1">
      <alignment horizontal="center" vertical="center" wrapText="1"/>
      <protection locked="0"/>
    </xf>
    <xf numFmtId="171" fontId="2" fillId="7" borderId="64" xfId="23" applyNumberFormat="1" applyFont="1" applyFill="1" applyBorder="1" applyAlignment="1" applyProtection="1">
      <alignment horizontal="center" vertical="center" wrapText="1"/>
      <protection locked="0"/>
    </xf>
    <xf numFmtId="171" fontId="2" fillId="7" borderId="50" xfId="23" applyNumberFormat="1" applyFont="1" applyFill="1" applyBorder="1" applyAlignment="1" applyProtection="1">
      <alignment horizontal="center" vertical="center" wrapText="1"/>
      <protection locked="0"/>
    </xf>
    <xf numFmtId="171" fontId="2" fillId="7" borderId="5" xfId="23" applyNumberFormat="1" applyFont="1" applyFill="1" applyBorder="1" applyAlignment="1" applyProtection="1">
      <alignment horizontal="center" vertical="center" wrapText="1"/>
      <protection locked="0"/>
    </xf>
    <xf numFmtId="10" fontId="2" fillId="8" borderId="5" xfId="0" applyNumberFormat="1" applyFont="1" applyFill="1" applyBorder="1" applyAlignment="1" applyProtection="1">
      <alignment horizontal="center" vertical="center" wrapText="1"/>
      <protection locked="0"/>
    </xf>
    <xf numFmtId="10" fontId="2" fillId="8" borderId="1" xfId="0" applyNumberFormat="1" applyFont="1" applyFill="1" applyBorder="1" applyAlignment="1" applyProtection="1">
      <alignment horizontal="center" vertical="center" wrapText="1"/>
      <protection locked="0"/>
    </xf>
    <xf numFmtId="10" fontId="2" fillId="8" borderId="2" xfId="0" applyNumberFormat="1" applyFont="1" applyFill="1" applyBorder="1" applyAlignment="1" applyProtection="1">
      <alignment horizontal="center" vertical="center" wrapText="1"/>
      <protection locked="0"/>
    </xf>
    <xf numFmtId="10" fontId="2" fillId="8" borderId="22" xfId="0" applyNumberFormat="1" applyFont="1" applyFill="1" applyBorder="1" applyAlignment="1" applyProtection="1">
      <alignment horizontal="center" vertical="center" wrapText="1"/>
      <protection locked="0"/>
    </xf>
    <xf numFmtId="10" fontId="2" fillId="8" borderId="45" xfId="0" applyNumberFormat="1" applyFont="1" applyFill="1" applyBorder="1" applyAlignment="1" applyProtection="1">
      <alignment horizontal="center" vertical="center" wrapText="1"/>
      <protection locked="0"/>
    </xf>
    <xf numFmtId="10" fontId="2" fillId="8" borderId="50"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171" fontId="2" fillId="7" borderId="1" xfId="23" applyNumberFormat="1" applyFont="1" applyFill="1" applyBorder="1" applyAlignment="1" applyProtection="1">
      <alignment horizontal="center" vertical="center" wrapText="1"/>
      <protection locked="0"/>
    </xf>
    <xf numFmtId="9" fontId="2" fillId="7" borderId="5" xfId="23" applyFont="1" applyFill="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2" fillId="6" borderId="3" xfId="16" applyFont="1" applyFill="1" applyBorder="1" applyAlignment="1">
      <alignment horizontal="center" vertical="center" wrapText="1"/>
    </xf>
    <xf numFmtId="0" fontId="4" fillId="0" borderId="15" xfId="16" applyBorder="1"/>
    <xf numFmtId="0" fontId="4" fillId="0" borderId="3" xfId="16" applyBorder="1"/>
    <xf numFmtId="0" fontId="4" fillId="0" borderId="16" xfId="16" applyBorder="1"/>
    <xf numFmtId="0" fontId="4" fillId="0" borderId="1" xfId="16" applyBorder="1"/>
    <xf numFmtId="0" fontId="4" fillId="0" borderId="17" xfId="16" applyBorder="1"/>
    <xf numFmtId="0" fontId="4" fillId="0" borderId="4" xfId="16" applyBorder="1"/>
    <xf numFmtId="0" fontId="23" fillId="6" borderId="3"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2" fillId="6" borderId="36" xfId="16" applyFont="1" applyFill="1" applyBorder="1" applyAlignment="1">
      <alignment horizontal="center" vertical="center" wrapText="1"/>
    </xf>
    <xf numFmtId="0" fontId="16" fillId="6" borderId="14" xfId="16" applyFont="1" applyFill="1" applyBorder="1" applyAlignment="1">
      <alignment horizontal="center" vertical="center" wrapText="1"/>
    </xf>
    <xf numFmtId="0" fontId="16" fillId="6" borderId="39" xfId="16" applyFont="1" applyFill="1" applyBorder="1" applyAlignment="1">
      <alignment horizontal="center" vertical="center" wrapText="1"/>
    </xf>
    <xf numFmtId="0" fontId="2" fillId="6" borderId="23" xfId="16" applyFont="1" applyFill="1" applyBorder="1" applyAlignment="1">
      <alignment horizontal="center" vertical="center" wrapText="1"/>
    </xf>
    <xf numFmtId="0" fontId="2" fillId="6" borderId="28" xfId="16" applyFont="1" applyFill="1" applyBorder="1" applyAlignment="1">
      <alignment horizontal="center" vertical="center" wrapText="1"/>
    </xf>
    <xf numFmtId="0" fontId="43" fillId="0" borderId="1" xfId="0" applyFont="1" applyBorder="1" applyAlignment="1">
      <alignment horizontal="center" vertical="center" wrapText="1"/>
    </xf>
    <xf numFmtId="0" fontId="4" fillId="0" borderId="15" xfId="16" applyFont="1" applyFill="1" applyBorder="1" applyAlignment="1">
      <alignment horizontal="center" vertical="center" wrapText="1"/>
    </xf>
    <xf numFmtId="0" fontId="4" fillId="0" borderId="16" xfId="16" applyFont="1" applyFill="1" applyBorder="1" applyAlignment="1">
      <alignment horizontal="center" vertical="center" wrapText="1"/>
    </xf>
    <xf numFmtId="0" fontId="4" fillId="0" borderId="19" xfId="16"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56" xfId="0" applyBorder="1" applyAlignment="1">
      <alignment horizontal="center" vertical="center"/>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5" xfId="0" applyFont="1" applyFill="1" applyBorder="1" applyAlignment="1">
      <alignment horizontal="center" vertical="center" wrapText="1"/>
    </xf>
    <xf numFmtId="3" fontId="40" fillId="0" borderId="36" xfId="0" applyNumberFormat="1" applyFont="1" applyFill="1" applyBorder="1" applyAlignment="1">
      <alignment horizontal="center" vertical="center" wrapText="1"/>
    </xf>
    <xf numFmtId="3" fontId="40" fillId="0" borderId="22" xfId="0" applyNumberFormat="1" applyFont="1" applyFill="1" applyBorder="1" applyAlignment="1">
      <alignment horizontal="center" vertical="center" wrapText="1"/>
    </xf>
    <xf numFmtId="3" fontId="40" fillId="0" borderId="37"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8" fillId="0"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2" fillId="0" borderId="0" xfId="19" applyFont="1" applyAlignment="1">
      <alignment horizontal="right"/>
    </xf>
    <xf numFmtId="0" fontId="16" fillId="7" borderId="42" xfId="19" applyFont="1" applyFill="1" applyBorder="1" applyAlignment="1">
      <alignment horizontal="center" vertical="center" wrapText="1"/>
    </xf>
    <xf numFmtId="0" fontId="16" fillId="7" borderId="5" xfId="19" applyFont="1" applyFill="1" applyBorder="1" applyAlignment="1">
      <alignment horizontal="center" vertical="center" wrapText="1"/>
    </xf>
    <xf numFmtId="0" fontId="16" fillId="7" borderId="16" xfId="19" applyFont="1" applyFill="1" applyBorder="1" applyAlignment="1">
      <alignment horizontal="center" vertical="center" wrapText="1"/>
    </xf>
    <xf numFmtId="0" fontId="16" fillId="7" borderId="1" xfId="19" applyFont="1" applyFill="1" applyBorder="1" applyAlignment="1">
      <alignment horizontal="center" vertical="center" wrapText="1"/>
    </xf>
    <xf numFmtId="0" fontId="16" fillId="7" borderId="17" xfId="19" applyFont="1" applyFill="1" applyBorder="1" applyAlignment="1">
      <alignment horizontal="center" vertical="center" wrapText="1"/>
    </xf>
    <xf numFmtId="0" fontId="16" fillId="7" borderId="4" xfId="19"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1" xfId="0" applyFont="1" applyFill="1" applyBorder="1" applyAlignment="1">
      <alignment horizontal="center" vertical="center" wrapText="1"/>
    </xf>
    <xf numFmtId="176"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4" xfId="0" applyFont="1" applyBorder="1" applyAlignment="1">
      <alignment horizontal="center" vertical="center" wrapText="1"/>
    </xf>
    <xf numFmtId="3" fontId="8" fillId="0" borderId="5" xfId="0" applyNumberFormat="1" applyFont="1" applyFill="1" applyBorder="1" applyAlignment="1">
      <alignment horizontal="center" vertical="center" wrapText="1"/>
    </xf>
    <xf numFmtId="0" fontId="0" fillId="0" borderId="55" xfId="0" applyBorder="1" applyAlignment="1">
      <alignment horizontal="center" vertical="center"/>
    </xf>
    <xf numFmtId="0" fontId="16" fillId="7" borderId="20" xfId="19" applyFont="1" applyFill="1" applyBorder="1" applyAlignment="1">
      <alignment horizontal="center" vertical="center" wrapText="1"/>
    </xf>
    <xf numFmtId="0" fontId="16" fillId="7" borderId="14" xfId="19" applyFont="1" applyFill="1" applyBorder="1" applyAlignment="1">
      <alignment horizontal="center" vertical="center" wrapText="1"/>
    </xf>
    <xf numFmtId="0" fontId="16" fillId="7" borderId="32" xfId="19" applyFont="1" applyFill="1" applyBorder="1" applyAlignment="1">
      <alignment horizontal="center" vertical="center" wrapText="1"/>
    </xf>
    <xf numFmtId="0" fontId="4" fillId="0" borderId="15" xfId="19" applyBorder="1" applyAlignment="1">
      <alignment horizontal="center"/>
    </xf>
    <xf numFmtId="0" fontId="4" fillId="0" borderId="3" xfId="19" applyBorder="1" applyAlignment="1">
      <alignment horizontal="center"/>
    </xf>
    <xf numFmtId="0" fontId="4" fillId="0" borderId="16" xfId="19" applyBorder="1" applyAlignment="1">
      <alignment horizontal="center"/>
    </xf>
    <xf numFmtId="0" fontId="4" fillId="0" borderId="1" xfId="19" applyBorder="1" applyAlignment="1">
      <alignment horizontal="center"/>
    </xf>
    <xf numFmtId="0" fontId="4" fillId="0" borderId="17" xfId="19" applyBorder="1" applyAlignment="1">
      <alignment horizontal="center"/>
    </xf>
    <xf numFmtId="0" fontId="4" fillId="0" borderId="4" xfId="19" applyBorder="1" applyAlignment="1">
      <alignment horizontal="center"/>
    </xf>
    <xf numFmtId="0" fontId="33" fillId="7" borderId="3" xfId="19" applyFont="1" applyFill="1" applyBorder="1" applyAlignment="1">
      <alignment horizontal="center" vertical="center" wrapText="1"/>
    </xf>
    <xf numFmtId="0" fontId="33" fillId="7" borderId="10" xfId="19" applyFont="1" applyFill="1" applyBorder="1" applyAlignment="1">
      <alignment horizontal="center" vertical="center" wrapText="1"/>
    </xf>
    <xf numFmtId="0" fontId="33" fillId="7" borderId="1" xfId="19" applyFont="1" applyFill="1" applyBorder="1" applyAlignment="1">
      <alignment horizontal="center" vertical="center" wrapText="1"/>
    </xf>
    <xf numFmtId="0" fontId="33" fillId="7" borderId="11" xfId="19" applyFont="1" applyFill="1" applyBorder="1" applyAlignment="1">
      <alignment horizontal="center" vertical="center" wrapText="1"/>
    </xf>
    <xf numFmtId="0" fontId="34" fillId="7" borderId="1" xfId="19" applyFont="1" applyFill="1" applyBorder="1" applyAlignment="1">
      <alignment horizontal="center" vertical="center" wrapText="1"/>
    </xf>
    <xf numFmtId="0" fontId="34" fillId="7" borderId="11" xfId="19" applyFont="1" applyFill="1" applyBorder="1" applyAlignment="1">
      <alignment horizontal="center" vertical="center" wrapText="1"/>
    </xf>
    <xf numFmtId="0" fontId="34" fillId="7" borderId="4" xfId="19" applyFont="1" applyFill="1" applyBorder="1" applyAlignment="1">
      <alignment horizontal="center" vertical="center" wrapText="1"/>
    </xf>
    <xf numFmtId="0" fontId="33" fillId="7" borderId="4" xfId="19" applyFont="1" applyFill="1" applyBorder="1" applyAlignment="1">
      <alignment horizontal="center" vertical="center" wrapText="1"/>
    </xf>
    <xf numFmtId="0" fontId="34" fillId="7" borderId="12" xfId="19"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9" fillId="0" borderId="5" xfId="10" applyNumberFormat="1" applyFont="1" applyFill="1" applyBorder="1" applyAlignment="1">
      <alignment horizontal="center" vertical="center" wrapText="1"/>
    </xf>
    <xf numFmtId="3" fontId="45" fillId="0"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31" fillId="0" borderId="1" xfId="0" applyNumberFormat="1" applyFont="1" applyFill="1" applyBorder="1" applyAlignment="1">
      <alignment horizontal="justify" vertical="top" wrapText="1"/>
    </xf>
    <xf numFmtId="49" fontId="31" fillId="0" borderId="1" xfId="0" applyNumberFormat="1" applyFont="1" applyFill="1" applyBorder="1" applyAlignment="1">
      <alignment horizontal="justify" vertical="top"/>
    </xf>
    <xf numFmtId="0" fontId="47" fillId="7" borderId="0" xfId="0" applyFont="1" applyFill="1" applyBorder="1" applyAlignment="1">
      <alignment horizontal="right" vertical="center"/>
    </xf>
    <xf numFmtId="49" fontId="31" fillId="0" borderId="65" xfId="16" applyNumberFormat="1" applyFont="1" applyFill="1" applyBorder="1" applyAlignment="1">
      <alignment horizontal="justify" vertical="top" wrapText="1"/>
    </xf>
    <xf numFmtId="49" fontId="31" fillId="0" borderId="20" xfId="16" applyNumberFormat="1" applyFont="1" applyFill="1" applyBorder="1" applyAlignment="1">
      <alignment horizontal="justify" vertical="top" wrapText="1"/>
    </xf>
    <xf numFmtId="49" fontId="25" fillId="0" borderId="18" xfId="16" applyNumberFormat="1" applyFont="1" applyFill="1" applyBorder="1" applyAlignment="1">
      <alignment horizontal="justify" vertical="top" wrapText="1"/>
    </xf>
    <xf numFmtId="49" fontId="25" fillId="0" borderId="20" xfId="16" applyNumberFormat="1" applyFont="1" applyFill="1" applyBorder="1" applyAlignment="1">
      <alignment horizontal="justify" vertical="top" wrapText="1"/>
    </xf>
    <xf numFmtId="49" fontId="25" fillId="0" borderId="21" xfId="16" applyNumberFormat="1" applyFont="1" applyFill="1" applyBorder="1" applyAlignment="1">
      <alignment horizontal="justify" vertical="top"/>
    </xf>
    <xf numFmtId="49" fontId="25" fillId="0" borderId="11" xfId="0" applyNumberFormat="1" applyFont="1" applyFill="1" applyBorder="1" applyAlignment="1">
      <alignment horizontal="left" vertical="top" wrapText="1"/>
    </xf>
    <xf numFmtId="49" fontId="25" fillId="0" borderId="11" xfId="0" applyNumberFormat="1" applyFont="1" applyFill="1" applyBorder="1" applyAlignment="1">
      <alignment horizontal="left" vertical="top"/>
    </xf>
    <xf numFmtId="49" fontId="25" fillId="0" borderId="18" xfId="0" applyNumberFormat="1" applyFont="1" applyFill="1" applyBorder="1" applyAlignment="1">
      <alignment horizontal="left" vertical="top" wrapText="1"/>
    </xf>
    <xf numFmtId="49" fontId="25" fillId="0" borderId="20" xfId="0" applyNumberFormat="1" applyFont="1" applyFill="1" applyBorder="1" applyAlignment="1">
      <alignment horizontal="left" vertical="top"/>
    </xf>
    <xf numFmtId="49" fontId="25" fillId="0" borderId="21" xfId="0" applyNumberFormat="1" applyFont="1" applyFill="1" applyBorder="1" applyAlignment="1">
      <alignment vertical="top" wrapText="1"/>
    </xf>
    <xf numFmtId="49" fontId="25" fillId="0" borderId="20" xfId="0" applyNumberFormat="1" applyFont="1" applyFill="1" applyBorder="1" applyAlignment="1">
      <alignment vertical="top"/>
    </xf>
    <xf numFmtId="49" fontId="25" fillId="0" borderId="18" xfId="0" applyNumberFormat="1" applyFont="1" applyFill="1" applyBorder="1" applyAlignment="1">
      <alignment vertical="top" wrapText="1"/>
    </xf>
    <xf numFmtId="0" fontId="4" fillId="0" borderId="36" xfId="16" applyFont="1" applyFill="1" applyBorder="1" applyAlignment="1">
      <alignment horizontal="center" vertical="center" wrapText="1"/>
    </xf>
    <xf numFmtId="0" fontId="4" fillId="0" borderId="5"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42" xfId="16" applyFont="1" applyFill="1" applyBorder="1" applyAlignment="1">
      <alignment horizontal="center" vertical="center" wrapText="1"/>
    </xf>
    <xf numFmtId="0" fontId="43" fillId="0" borderId="16" xfId="0" applyFont="1" applyFill="1" applyBorder="1" applyAlignment="1">
      <alignment horizontal="center" vertical="center" wrapText="1"/>
    </xf>
    <xf numFmtId="10" fontId="4" fillId="0" borderId="3" xfId="0" applyNumberFormat="1" applyFont="1" applyFill="1" applyBorder="1" applyAlignment="1">
      <alignment horizontal="center" vertical="center"/>
    </xf>
    <xf numFmtId="170" fontId="8" fillId="0" borderId="4"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xf>
    <xf numFmtId="3" fontId="36" fillId="0" borderId="3" xfId="0" applyNumberFormat="1" applyFont="1" applyFill="1" applyBorder="1" applyAlignment="1">
      <alignment horizontal="center" vertical="center"/>
    </xf>
    <xf numFmtId="4" fontId="36" fillId="0" borderId="3" xfId="0" applyNumberFormat="1" applyFont="1" applyFill="1" applyBorder="1" applyAlignment="1">
      <alignment horizontal="center" vertical="center"/>
    </xf>
    <xf numFmtId="3" fontId="36" fillId="0" borderId="5" xfId="0" applyNumberFormat="1" applyFont="1" applyFill="1" applyBorder="1" applyAlignment="1">
      <alignment horizontal="center" vertical="center"/>
    </xf>
    <xf numFmtId="3" fontId="36" fillId="0" borderId="22" xfId="0" applyNumberFormat="1" applyFont="1" applyFill="1" applyBorder="1" applyAlignment="1">
      <alignment horizontal="center" vertical="center"/>
    </xf>
    <xf numFmtId="41" fontId="24" fillId="0" borderId="0" xfId="34" applyFont="1" applyFill="1" applyAlignment="1">
      <alignment vertical="center"/>
    </xf>
  </cellXfs>
  <cellStyles count="49">
    <cellStyle name="Coma 2" xfId="1" xr:uid="{00000000-0005-0000-0000-000000000000}"/>
    <cellStyle name="Coma 2 2" xfId="2" xr:uid="{00000000-0005-0000-0000-000001000000}"/>
    <cellStyle name="Millares" xfId="3" builtinId="3"/>
    <cellStyle name="Millares [0] 2" xfId="34" xr:uid="{C4806B7E-C0C2-4EA2-8F0B-5CB06F9B9D5D}"/>
    <cellStyle name="Millares [0] 3 2" xfId="35" xr:uid="{5FD62F21-ADE4-495B-B7C0-11F9FD7F4931}"/>
    <cellStyle name="Millares [0] 3 4 4" xfId="36" xr:uid="{45048A62-5B90-41C8-B02E-1E4C608572BE}"/>
    <cellStyle name="Millares 10" xfId="37" xr:uid="{1C5D77C0-4623-4066-80E3-D486FC811339}"/>
    <cellStyle name="Millares 2" xfId="4" xr:uid="{00000000-0005-0000-0000-000003000000}"/>
    <cellStyle name="Millares 2 2" xfId="5" xr:uid="{00000000-0005-0000-0000-000004000000}"/>
    <cellStyle name="Millares 2 2 2" xfId="38" xr:uid="{5EA52AF3-91BC-4FCE-A60A-E14AA9A43CCD}"/>
    <cellStyle name="Millares 2 5" xfId="39" xr:uid="{A8A438F9-D16C-4D50-B097-E3BED42DE541}"/>
    <cellStyle name="Millares 2 5 2" xfId="40" xr:uid="{6A6DC751-65B2-4E4D-884C-DC1EBB028C77}"/>
    <cellStyle name="Millares 3" xfId="6" xr:uid="{00000000-0005-0000-0000-000005000000}"/>
    <cellStyle name="Millares 3 2" xfId="7" xr:uid="{00000000-0005-0000-0000-000006000000}"/>
    <cellStyle name="Millares 4" xfId="8" xr:uid="{00000000-0005-0000-0000-000007000000}"/>
    <cellStyle name="Moneda" xfId="9" builtinId="4"/>
    <cellStyle name="Moneda [0] 2" xfId="41" xr:uid="{3546BBBF-9C31-4F57-9980-2C91E08D6224}"/>
    <cellStyle name="Moneda 11" xfId="42" xr:uid="{AA24872B-EA25-40E2-944B-8C68F9BB9985}"/>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7" xr:uid="{00000000-0005-0000-0000-00000D000000}"/>
    <cellStyle name="Moneda 2 3 2 2" xfId="31" xr:uid="{00000000-0005-0000-0000-00000E000000}"/>
    <cellStyle name="Moneda 2 3 2 2 2" xfId="43" xr:uid="{BCAEA65F-C109-43A9-91F4-04B659010407}"/>
    <cellStyle name="Moneda 2 3 3" xfId="29" xr:uid="{00000000-0005-0000-0000-00000F000000}"/>
    <cellStyle name="Moneda 2 3 3 2" xfId="33" xr:uid="{00000000-0005-0000-0000-000010000000}"/>
    <cellStyle name="Moneda 2 3 4" xfId="30" xr:uid="{00000000-0005-0000-0000-000011000000}"/>
    <cellStyle name="Moneda 2 4" xfId="44" xr:uid="{0B7E7796-B1B4-468C-80F4-C441ACFE0B68}"/>
    <cellStyle name="Moneda 3" xfId="14" xr:uid="{00000000-0005-0000-0000-000012000000}"/>
    <cellStyle name="Moneda 3 2" xfId="28" xr:uid="{00000000-0005-0000-0000-000013000000}"/>
    <cellStyle name="Moneda 3 2 2" xfId="32" xr:uid="{00000000-0005-0000-0000-000014000000}"/>
    <cellStyle name="Moneda 4" xfId="15" xr:uid="{00000000-0005-0000-0000-000015000000}"/>
    <cellStyle name="Moneda 5" xfId="45" xr:uid="{C947BF75-3DC0-4106-BC7E-2D1ECB1E7ED5}"/>
    <cellStyle name="Normal" xfId="0" builtinId="0"/>
    <cellStyle name="Normal 2" xfId="16" xr:uid="{00000000-0005-0000-0000-000017000000}"/>
    <cellStyle name="Normal 2 10" xfId="17" xr:uid="{00000000-0005-0000-0000-000018000000}"/>
    <cellStyle name="Normal 3" xfId="18" xr:uid="{00000000-0005-0000-0000-000019000000}"/>
    <cellStyle name="Normal 3 2" xfId="19" xr:uid="{00000000-0005-0000-0000-00001A000000}"/>
    <cellStyle name="Normal 4" xfId="46" xr:uid="{1B4D1645-EFF1-419D-9D6E-C2105A4F4289}"/>
    <cellStyle name="Normal 4 2" xfId="20" xr:uid="{00000000-0005-0000-0000-00001B000000}"/>
    <cellStyle name="Porcentaje" xfId="21" builtinId="5"/>
    <cellStyle name="Porcentaje 2" xfId="24" xr:uid="{00000000-0005-0000-0000-00001D000000}"/>
    <cellStyle name="Porcentaje 2 2" xfId="47" xr:uid="{14504311-AC24-4586-B4BB-7D3C71D4C6D3}"/>
    <cellStyle name="Porcentaje 2 3" xfId="48" xr:uid="{2E861E8A-A49B-4F25-A574-850C71247814}"/>
    <cellStyle name="Porcentaje 3" xfId="25" xr:uid="{00000000-0005-0000-0000-00001E000000}"/>
    <cellStyle name="Porcentaje 4" xfId="26" xr:uid="{00000000-0005-0000-0000-00001F000000}"/>
    <cellStyle name="Porcentual 2" xfId="22" xr:uid="{00000000-0005-0000-0000-000020000000}"/>
    <cellStyle name="Porcentual 2 2" xfId="23" xr:uid="{00000000-0005-0000-0000-000021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248478</xdr:colOff>
      <xdr:row>0</xdr:row>
      <xdr:rowOff>192215</xdr:rowOff>
    </xdr:from>
    <xdr:to>
      <xdr:col>3</xdr:col>
      <xdr:colOff>579783</xdr:colOff>
      <xdr:row>2</xdr:row>
      <xdr:rowOff>302117</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478" y="192215"/>
          <a:ext cx="2802283" cy="979576"/>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200025</xdr:rowOff>
    </xdr:from>
    <xdr:to>
      <xdr:col>1</xdr:col>
      <xdr:colOff>323850</xdr:colOff>
      <xdr:row>2</xdr:row>
      <xdr:rowOff>299358</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0025"/>
          <a:ext cx="949779" cy="902154"/>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415193</xdr:colOff>
      <xdr:row>0</xdr:row>
      <xdr:rowOff>0</xdr:rowOff>
    </xdr:from>
    <xdr:to>
      <xdr:col>1</xdr:col>
      <xdr:colOff>609136</xdr:colOff>
      <xdr:row>3</xdr:row>
      <xdr:rowOff>61058</xdr:rowOff>
    </xdr:to>
    <xdr:pic>
      <xdr:nvPicPr>
        <xdr:cNvPr id="2" name="Imagen 1">
          <a:extLst>
            <a:ext uri="{FF2B5EF4-FFF2-40B4-BE49-F238E27FC236}">
              <a16:creationId xmlns:a16="http://schemas.microsoft.com/office/drawing/2014/main" id="{6A120075-26A4-4449-B5A3-61EEAE925505}"/>
            </a:ext>
          </a:extLst>
        </xdr:cNvPr>
        <xdr:cNvPicPr>
          <a:picLocks noChangeAspect="1"/>
        </xdr:cNvPicPr>
      </xdr:nvPicPr>
      <xdr:blipFill>
        <a:blip xmlns:r="http://schemas.openxmlformats.org/officeDocument/2006/relationships" r:embed="rId1"/>
        <a:stretch>
          <a:fillRect/>
        </a:stretch>
      </xdr:blipFill>
      <xdr:spPr>
        <a:xfrm>
          <a:off x="415193" y="0"/>
          <a:ext cx="951058" cy="647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5"/>
  <sheetViews>
    <sheetView topLeftCell="I8" zoomScale="50" zoomScaleNormal="50" workbookViewId="0">
      <selection activeCell="T14" sqref="T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0.28515625" style="22" customWidth="1"/>
    <col min="11" max="11" width="10" style="33" customWidth="1"/>
    <col min="12" max="12" width="15.28515625" style="32" customWidth="1"/>
    <col min="13" max="13" width="15.28515625" style="22" customWidth="1"/>
    <col min="14" max="14" width="9.28515625" style="33" customWidth="1"/>
    <col min="15" max="15" width="15.28515625" style="33" customWidth="1"/>
    <col min="16" max="18" width="15.28515625" style="32" customWidth="1"/>
    <col min="19" max="19" width="12.7109375" style="32" customWidth="1"/>
    <col min="20" max="20" width="7.85546875" style="33" customWidth="1"/>
    <col min="21" max="21" width="12.7109375" style="33" customWidth="1"/>
    <col min="22" max="22" width="14.28515625" style="32" customWidth="1"/>
    <col min="23" max="23" width="11.7109375" style="32" customWidth="1"/>
    <col min="24" max="24" width="12.7109375" style="32" customWidth="1"/>
    <col min="25" max="25" width="11.140625" style="32" customWidth="1"/>
    <col min="26" max="26" width="0.140625" style="33" customWidth="1"/>
    <col min="27" max="27" width="8.7109375" style="33" customWidth="1"/>
    <col min="28" max="31" width="12.7109375" style="32" hidden="1" customWidth="1"/>
    <col min="32" max="32" width="12.7109375" style="33" hidden="1" customWidth="1"/>
    <col min="33" max="33" width="10.7109375" style="33" customWidth="1"/>
    <col min="34" max="38" width="12.7109375" style="33" hidden="1" customWidth="1"/>
    <col min="39" max="40" width="10" style="1" customWidth="1"/>
    <col min="41" max="41" width="10.85546875" style="1" customWidth="1"/>
    <col min="42" max="42" width="10.140625" style="1" customWidth="1"/>
    <col min="43" max="44" width="11.7109375" style="1" customWidth="1"/>
    <col min="45" max="58" width="11.7109375" style="1" hidden="1" customWidth="1"/>
    <col min="59" max="59" width="80.5703125" style="1" customWidth="1"/>
    <col min="60" max="60" width="12.7109375" style="1" customWidth="1"/>
    <col min="61" max="61" width="12.5703125" style="1" customWidth="1"/>
    <col min="62" max="62" width="83.85546875" style="1" customWidth="1"/>
    <col min="63" max="63" width="18.7109375" style="1" customWidth="1"/>
    <col min="64" max="16384" width="11.42578125" style="1"/>
  </cols>
  <sheetData>
    <row r="1" spans="1:63" ht="21" customHeight="1" thickBot="1" x14ac:dyDescent="0.3">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63" ht="38.25" customHeight="1" x14ac:dyDescent="0.25">
      <c r="B2" s="251"/>
      <c r="C2" s="252"/>
      <c r="D2" s="252"/>
      <c r="E2" s="252"/>
      <c r="F2" s="252"/>
      <c r="G2" s="253"/>
      <c r="H2" s="260" t="s">
        <v>0</v>
      </c>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2"/>
    </row>
    <row r="3" spans="1:63" ht="28.5" customHeight="1" x14ac:dyDescent="0.25">
      <c r="B3" s="254"/>
      <c r="C3" s="255"/>
      <c r="D3" s="255"/>
      <c r="E3" s="255"/>
      <c r="F3" s="255"/>
      <c r="G3" s="256"/>
      <c r="H3" s="248" t="s">
        <v>104</v>
      </c>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50"/>
    </row>
    <row r="4" spans="1:63" ht="27.75" customHeight="1" x14ac:dyDescent="0.25">
      <c r="B4" s="254"/>
      <c r="C4" s="255"/>
      <c r="D4" s="255"/>
      <c r="E4" s="255"/>
      <c r="F4" s="255"/>
      <c r="G4" s="256"/>
      <c r="H4" s="248" t="s">
        <v>131</v>
      </c>
      <c r="I4" s="249"/>
      <c r="J4" s="249"/>
      <c r="K4" s="249"/>
      <c r="L4" s="249"/>
      <c r="M4" s="249"/>
      <c r="N4" s="249"/>
      <c r="O4" s="249"/>
      <c r="P4" s="249"/>
      <c r="Q4" s="249"/>
      <c r="R4" s="263"/>
      <c r="S4" s="248" t="s">
        <v>132</v>
      </c>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50"/>
    </row>
    <row r="5" spans="1:63" ht="26.25" customHeight="1" x14ac:dyDescent="0.25">
      <c r="B5" s="254"/>
      <c r="C5" s="255"/>
      <c r="D5" s="255"/>
      <c r="E5" s="255"/>
      <c r="F5" s="255"/>
      <c r="G5" s="256"/>
      <c r="H5" s="248" t="s">
        <v>3</v>
      </c>
      <c r="I5" s="249"/>
      <c r="J5" s="249"/>
      <c r="K5" s="249"/>
      <c r="L5" s="249"/>
      <c r="M5" s="249"/>
      <c r="N5" s="249"/>
      <c r="O5" s="249"/>
      <c r="P5" s="249"/>
      <c r="Q5" s="249"/>
      <c r="R5" s="263"/>
      <c r="S5" s="248" t="s">
        <v>133</v>
      </c>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50"/>
    </row>
    <row r="6" spans="1:63" ht="15" customHeight="1" x14ac:dyDescent="0.25">
      <c r="B6" s="41"/>
      <c r="C6" s="42"/>
      <c r="D6" s="42"/>
      <c r="E6" s="42"/>
      <c r="F6" s="42"/>
      <c r="G6" s="42"/>
      <c r="H6" s="42"/>
      <c r="I6" s="42"/>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2"/>
      <c r="AN6" s="42"/>
      <c r="AO6" s="42"/>
      <c r="AP6" s="42"/>
      <c r="AQ6" s="42"/>
      <c r="AR6" s="42"/>
      <c r="AS6" s="42"/>
      <c r="AT6" s="42"/>
      <c r="AU6" s="42"/>
      <c r="AV6" s="42"/>
      <c r="AW6" s="44"/>
    </row>
    <row r="7" spans="1:63" ht="30" customHeight="1" x14ac:dyDescent="0.25">
      <c r="A7" s="258" t="s">
        <v>4</v>
      </c>
      <c r="B7" s="258"/>
      <c r="C7" s="258"/>
      <c r="D7" s="258"/>
      <c r="E7" s="258"/>
      <c r="F7" s="258"/>
      <c r="G7" s="258"/>
      <c r="H7" s="258"/>
      <c r="I7" s="258"/>
      <c r="J7" s="258"/>
      <c r="K7" s="258"/>
      <c r="L7" s="258"/>
      <c r="M7" s="258"/>
      <c r="N7" s="258"/>
      <c r="O7" s="258"/>
      <c r="P7" s="258"/>
      <c r="Q7" s="258"/>
      <c r="R7" s="259"/>
      <c r="S7" s="264" t="s">
        <v>179</v>
      </c>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6"/>
    </row>
    <row r="8" spans="1:63" ht="30" customHeight="1" thickBot="1" x14ac:dyDescent="0.3">
      <c r="A8" s="258" t="s">
        <v>2</v>
      </c>
      <c r="B8" s="258"/>
      <c r="C8" s="258"/>
      <c r="D8" s="258"/>
      <c r="E8" s="258"/>
      <c r="F8" s="258"/>
      <c r="G8" s="258"/>
      <c r="H8" s="258"/>
      <c r="I8" s="258"/>
      <c r="J8" s="258"/>
      <c r="K8" s="258"/>
      <c r="L8" s="258"/>
      <c r="M8" s="258"/>
      <c r="N8" s="258"/>
      <c r="O8" s="258"/>
      <c r="P8" s="258"/>
      <c r="Q8" s="258"/>
      <c r="R8" s="259"/>
      <c r="S8" s="267" t="s">
        <v>134</v>
      </c>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9"/>
    </row>
    <row r="9" spans="1:63" ht="36" customHeight="1" thickBot="1" x14ac:dyDescent="0.3">
      <c r="A9" s="257"/>
      <c r="B9" s="257"/>
      <c r="C9" s="257"/>
      <c r="D9" s="257"/>
      <c r="E9" s="257"/>
      <c r="F9" s="257"/>
      <c r="G9" s="257"/>
      <c r="H9" s="257"/>
      <c r="I9" s="257"/>
      <c r="J9" s="257"/>
      <c r="K9" s="257"/>
      <c r="L9" s="257"/>
      <c r="M9" s="257"/>
      <c r="N9" s="257"/>
      <c r="O9" s="257"/>
      <c r="P9" s="257"/>
      <c r="Q9" s="257"/>
      <c r="R9" s="40"/>
      <c r="S9" s="40"/>
      <c r="T9" s="40"/>
      <c r="U9" s="40"/>
      <c r="V9" s="40"/>
      <c r="W9" s="40"/>
      <c r="X9" s="40"/>
      <c r="Y9" s="40"/>
      <c r="Z9" s="40"/>
      <c r="AA9" s="40"/>
      <c r="AB9" s="40"/>
      <c r="AC9" s="40"/>
      <c r="AD9" s="40"/>
      <c r="AE9" s="40"/>
      <c r="AF9" s="40"/>
      <c r="AG9" s="40"/>
      <c r="AH9" s="40"/>
      <c r="AI9" s="40"/>
      <c r="AJ9" s="40"/>
      <c r="AK9" s="40"/>
      <c r="AL9" s="40"/>
      <c r="AM9" s="42"/>
      <c r="AN9" s="42"/>
      <c r="AO9" s="42"/>
      <c r="AP9" s="42"/>
      <c r="AQ9" s="42"/>
      <c r="AR9" s="42"/>
      <c r="AS9" s="42"/>
      <c r="AT9" s="42"/>
      <c r="AU9" s="42"/>
      <c r="AV9" s="42"/>
      <c r="AW9" s="44"/>
    </row>
    <row r="10" spans="1:63" s="2" customFormat="1" ht="31.15" customHeight="1" x14ac:dyDescent="0.25">
      <c r="A10" s="272" t="s">
        <v>119</v>
      </c>
      <c r="B10" s="272"/>
      <c r="C10" s="272"/>
      <c r="D10" s="277" t="s">
        <v>85</v>
      </c>
      <c r="E10" s="277"/>
      <c r="F10" s="277" t="s">
        <v>87</v>
      </c>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t="s">
        <v>95</v>
      </c>
      <c r="AR10" s="277" t="s">
        <v>96</v>
      </c>
      <c r="AS10" s="234" t="s">
        <v>97</v>
      </c>
      <c r="AT10" s="234" t="s">
        <v>98</v>
      </c>
      <c r="AU10" s="234" t="s">
        <v>99</v>
      </c>
      <c r="AV10" s="234" t="s">
        <v>100</v>
      </c>
      <c r="AW10" s="245" t="s">
        <v>101</v>
      </c>
      <c r="AX10" s="234" t="s">
        <v>184</v>
      </c>
      <c r="AY10" s="234" t="s">
        <v>98</v>
      </c>
      <c r="AZ10" s="234" t="s">
        <v>99</v>
      </c>
      <c r="BA10" s="234" t="s">
        <v>100</v>
      </c>
      <c r="BB10" s="245" t="s">
        <v>101</v>
      </c>
      <c r="BC10" s="234" t="s">
        <v>185</v>
      </c>
      <c r="BD10" s="234" t="s">
        <v>98</v>
      </c>
      <c r="BE10" s="234" t="s">
        <v>99</v>
      </c>
      <c r="BF10" s="234" t="s">
        <v>100</v>
      </c>
      <c r="BG10" s="234" t="s">
        <v>191</v>
      </c>
      <c r="BH10" s="237" t="s">
        <v>98</v>
      </c>
      <c r="BI10" s="237" t="s">
        <v>99</v>
      </c>
      <c r="BJ10" s="237" t="s">
        <v>100</v>
      </c>
      <c r="BK10" s="240" t="s">
        <v>101</v>
      </c>
    </row>
    <row r="11" spans="1:63" s="3" customFormat="1" ht="24.6" customHeight="1" x14ac:dyDescent="0.2">
      <c r="A11" s="270" t="s">
        <v>118</v>
      </c>
      <c r="B11" s="270" t="s">
        <v>84</v>
      </c>
      <c r="C11" s="272" t="s">
        <v>120</v>
      </c>
      <c r="D11" s="272" t="s">
        <v>70</v>
      </c>
      <c r="E11" s="272" t="s">
        <v>86</v>
      </c>
      <c r="F11" s="272" t="s">
        <v>88</v>
      </c>
      <c r="G11" s="272" t="s">
        <v>89</v>
      </c>
      <c r="H11" s="272" t="s">
        <v>90</v>
      </c>
      <c r="I11" s="272" t="s">
        <v>91</v>
      </c>
      <c r="J11" s="272" t="s">
        <v>92</v>
      </c>
      <c r="K11" s="79"/>
      <c r="L11" s="274" t="s">
        <v>93</v>
      </c>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6"/>
      <c r="AM11" s="284" t="s">
        <v>94</v>
      </c>
      <c r="AN11" s="284"/>
      <c r="AO11" s="284"/>
      <c r="AP11" s="284"/>
      <c r="AQ11" s="272"/>
      <c r="AR11" s="272"/>
      <c r="AS11" s="243"/>
      <c r="AT11" s="243"/>
      <c r="AU11" s="243"/>
      <c r="AV11" s="243"/>
      <c r="AW11" s="246"/>
      <c r="AX11" s="243"/>
      <c r="AY11" s="243"/>
      <c r="AZ11" s="243"/>
      <c r="BA11" s="243"/>
      <c r="BB11" s="246"/>
      <c r="BC11" s="243"/>
      <c r="BD11" s="243"/>
      <c r="BE11" s="243"/>
      <c r="BF11" s="243"/>
      <c r="BG11" s="235"/>
      <c r="BH11" s="238"/>
      <c r="BI11" s="238"/>
      <c r="BJ11" s="238"/>
      <c r="BK11" s="241"/>
    </row>
    <row r="12" spans="1:63" s="3" customFormat="1" ht="31.15" customHeight="1" x14ac:dyDescent="0.2">
      <c r="A12" s="270"/>
      <c r="B12" s="270"/>
      <c r="C12" s="272"/>
      <c r="D12" s="272"/>
      <c r="E12" s="272"/>
      <c r="F12" s="272"/>
      <c r="G12" s="272"/>
      <c r="H12" s="272"/>
      <c r="I12" s="272"/>
      <c r="J12" s="272"/>
      <c r="K12" s="278" t="s">
        <v>121</v>
      </c>
      <c r="L12" s="283">
        <v>2016</v>
      </c>
      <c r="M12" s="283"/>
      <c r="N12" s="283"/>
      <c r="O12" s="274">
        <v>2017</v>
      </c>
      <c r="P12" s="275"/>
      <c r="Q12" s="275"/>
      <c r="R12" s="275"/>
      <c r="S12" s="275"/>
      <c r="T12" s="276"/>
      <c r="U12" s="274">
        <v>2018</v>
      </c>
      <c r="V12" s="275"/>
      <c r="W12" s="275"/>
      <c r="X12" s="275"/>
      <c r="Y12" s="275"/>
      <c r="Z12" s="276"/>
      <c r="AA12" s="274">
        <v>2019</v>
      </c>
      <c r="AB12" s="275"/>
      <c r="AC12" s="275"/>
      <c r="AD12" s="275"/>
      <c r="AE12" s="275"/>
      <c r="AF12" s="276"/>
      <c r="AG12" s="274">
        <v>2020</v>
      </c>
      <c r="AH12" s="275"/>
      <c r="AI12" s="275"/>
      <c r="AJ12" s="275"/>
      <c r="AK12" s="275"/>
      <c r="AL12" s="276"/>
      <c r="AM12" s="272" t="s">
        <v>5</v>
      </c>
      <c r="AN12" s="272" t="s">
        <v>6</v>
      </c>
      <c r="AO12" s="272" t="s">
        <v>7</v>
      </c>
      <c r="AP12" s="272" t="s">
        <v>8</v>
      </c>
      <c r="AQ12" s="272"/>
      <c r="AR12" s="272"/>
      <c r="AS12" s="243"/>
      <c r="AT12" s="243"/>
      <c r="AU12" s="243"/>
      <c r="AV12" s="243"/>
      <c r="AW12" s="246"/>
      <c r="AX12" s="243"/>
      <c r="AY12" s="243"/>
      <c r="AZ12" s="243"/>
      <c r="BA12" s="243"/>
      <c r="BB12" s="246"/>
      <c r="BC12" s="243"/>
      <c r="BD12" s="243"/>
      <c r="BE12" s="243"/>
      <c r="BF12" s="243"/>
      <c r="BG12" s="235"/>
      <c r="BH12" s="238"/>
      <c r="BI12" s="238"/>
      <c r="BJ12" s="238"/>
      <c r="BK12" s="241"/>
    </row>
    <row r="13" spans="1:63" s="3" customFormat="1" ht="65.45" customHeight="1" thickBot="1" x14ac:dyDescent="0.25">
      <c r="A13" s="271"/>
      <c r="B13" s="271"/>
      <c r="C13" s="273"/>
      <c r="D13" s="273"/>
      <c r="E13" s="273"/>
      <c r="F13" s="273"/>
      <c r="G13" s="273"/>
      <c r="H13" s="273"/>
      <c r="I13" s="273"/>
      <c r="J13" s="273"/>
      <c r="K13" s="279"/>
      <c r="L13" s="80" t="s">
        <v>125</v>
      </c>
      <c r="M13" s="80" t="s">
        <v>129</v>
      </c>
      <c r="N13" s="50" t="s">
        <v>33</v>
      </c>
      <c r="O13" s="80" t="s">
        <v>124</v>
      </c>
      <c r="P13" s="80" t="s">
        <v>127</v>
      </c>
      <c r="Q13" s="80" t="s">
        <v>128</v>
      </c>
      <c r="R13" s="80" t="s">
        <v>125</v>
      </c>
      <c r="S13" s="80" t="s">
        <v>129</v>
      </c>
      <c r="T13" s="50" t="s">
        <v>33</v>
      </c>
      <c r="U13" s="80" t="s">
        <v>124</v>
      </c>
      <c r="V13" s="80" t="s">
        <v>127</v>
      </c>
      <c r="W13" s="80" t="s">
        <v>128</v>
      </c>
      <c r="X13" s="80" t="s">
        <v>125</v>
      </c>
      <c r="Y13" s="80" t="s">
        <v>129</v>
      </c>
      <c r="Z13" s="50" t="s">
        <v>33</v>
      </c>
      <c r="AA13" s="80" t="s">
        <v>124</v>
      </c>
      <c r="AB13" s="80" t="s">
        <v>127</v>
      </c>
      <c r="AC13" s="80" t="s">
        <v>128</v>
      </c>
      <c r="AD13" s="80" t="s">
        <v>125</v>
      </c>
      <c r="AE13" s="80" t="s">
        <v>129</v>
      </c>
      <c r="AF13" s="50" t="s">
        <v>33</v>
      </c>
      <c r="AG13" s="80" t="s">
        <v>124</v>
      </c>
      <c r="AH13" s="80" t="s">
        <v>127</v>
      </c>
      <c r="AI13" s="80" t="s">
        <v>128</v>
      </c>
      <c r="AJ13" s="80" t="s">
        <v>125</v>
      </c>
      <c r="AK13" s="80" t="s">
        <v>129</v>
      </c>
      <c r="AL13" s="51" t="s">
        <v>33</v>
      </c>
      <c r="AM13" s="273"/>
      <c r="AN13" s="273"/>
      <c r="AO13" s="273"/>
      <c r="AP13" s="273"/>
      <c r="AQ13" s="273"/>
      <c r="AR13" s="273"/>
      <c r="AS13" s="244"/>
      <c r="AT13" s="244"/>
      <c r="AU13" s="244"/>
      <c r="AV13" s="244"/>
      <c r="AW13" s="247"/>
      <c r="AX13" s="244"/>
      <c r="AY13" s="244"/>
      <c r="AZ13" s="244"/>
      <c r="BA13" s="244"/>
      <c r="BB13" s="247"/>
      <c r="BC13" s="244"/>
      <c r="BD13" s="244"/>
      <c r="BE13" s="244"/>
      <c r="BF13" s="244"/>
      <c r="BG13" s="236"/>
      <c r="BH13" s="239"/>
      <c r="BI13" s="239"/>
      <c r="BJ13" s="239"/>
      <c r="BK13" s="242"/>
    </row>
    <row r="14" spans="1:63" s="3" customFormat="1" ht="409.5" customHeight="1" x14ac:dyDescent="0.2">
      <c r="A14" s="52">
        <v>40</v>
      </c>
      <c r="B14" s="52">
        <v>1029</v>
      </c>
      <c r="C14" s="53" t="s">
        <v>139</v>
      </c>
      <c r="D14" s="160">
        <v>433</v>
      </c>
      <c r="E14" s="27" t="s">
        <v>135</v>
      </c>
      <c r="F14" s="21">
        <v>367</v>
      </c>
      <c r="G14" s="81" t="s">
        <v>136</v>
      </c>
      <c r="H14" s="28" t="s">
        <v>137</v>
      </c>
      <c r="I14" s="28" t="s">
        <v>138</v>
      </c>
      <c r="J14" s="144">
        <v>14</v>
      </c>
      <c r="K14" s="144">
        <f>+N14+R14+U14+AA14+AG14</f>
        <v>14</v>
      </c>
      <c r="L14" s="82">
        <v>1</v>
      </c>
      <c r="M14" s="82">
        <v>1</v>
      </c>
      <c r="N14" s="144">
        <v>1</v>
      </c>
      <c r="O14" s="144">
        <v>3</v>
      </c>
      <c r="P14" s="144">
        <v>3</v>
      </c>
      <c r="Q14" s="144">
        <v>3</v>
      </c>
      <c r="R14" s="144">
        <v>3</v>
      </c>
      <c r="S14" s="161">
        <v>3</v>
      </c>
      <c r="T14" s="144">
        <v>3</v>
      </c>
      <c r="U14" s="144">
        <v>4</v>
      </c>
      <c r="V14" s="144">
        <v>4</v>
      </c>
      <c r="W14" s="220">
        <v>4</v>
      </c>
      <c r="X14" s="228">
        <v>4</v>
      </c>
      <c r="Y14" s="144">
        <v>4</v>
      </c>
      <c r="Z14" s="144"/>
      <c r="AA14" s="144">
        <v>4</v>
      </c>
      <c r="AB14" s="144"/>
      <c r="AC14" s="144"/>
      <c r="AD14" s="162"/>
      <c r="AE14" s="163"/>
      <c r="AF14" s="163"/>
      <c r="AG14" s="144">
        <v>2</v>
      </c>
      <c r="AH14" s="83"/>
      <c r="AI14" s="55"/>
      <c r="AJ14" s="55"/>
      <c r="AK14" s="54"/>
      <c r="AL14" s="54"/>
      <c r="AM14" s="144">
        <v>1</v>
      </c>
      <c r="AN14" s="144">
        <v>2</v>
      </c>
      <c r="AO14" s="144">
        <v>3</v>
      </c>
      <c r="AP14" s="144">
        <v>4</v>
      </c>
      <c r="AQ14" s="56">
        <f>+AP14/Y14</f>
        <v>1</v>
      </c>
      <c r="AR14" s="56">
        <f>+(T14+N14+AP14)/K14</f>
        <v>0.5714285714285714</v>
      </c>
      <c r="AS14" s="199" t="s">
        <v>175</v>
      </c>
      <c r="AT14" s="200" t="s">
        <v>159</v>
      </c>
      <c r="AU14" s="200" t="s">
        <v>159</v>
      </c>
      <c r="AV14" s="199" t="s">
        <v>176</v>
      </c>
      <c r="AW14" s="201" t="s">
        <v>177</v>
      </c>
      <c r="AX14" s="210" t="s">
        <v>183</v>
      </c>
      <c r="AY14" s="211" t="s">
        <v>159</v>
      </c>
      <c r="AZ14" s="211" t="s">
        <v>159</v>
      </c>
      <c r="BA14" s="212" t="s">
        <v>182</v>
      </c>
      <c r="BB14" s="213" t="s">
        <v>177</v>
      </c>
      <c r="BC14" s="226" t="s">
        <v>187</v>
      </c>
      <c r="BD14" s="224" t="s">
        <v>159</v>
      </c>
      <c r="BE14" s="224" t="s">
        <v>159</v>
      </c>
      <c r="BF14" s="225" t="s">
        <v>188</v>
      </c>
      <c r="BG14" s="226" t="s">
        <v>201</v>
      </c>
      <c r="BH14" s="224" t="s">
        <v>159</v>
      </c>
      <c r="BI14" s="224" t="s">
        <v>159</v>
      </c>
      <c r="BJ14" s="225" t="s">
        <v>202</v>
      </c>
      <c r="BK14" s="213" t="s">
        <v>177</v>
      </c>
    </row>
    <row r="15" spans="1:63" ht="90.75" customHeight="1" thickBot="1" x14ac:dyDescent="0.3">
      <c r="B15" s="37"/>
      <c r="C15" s="38"/>
      <c r="D15" s="280" t="s">
        <v>130</v>
      </c>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2"/>
    </row>
  </sheetData>
  <mergeCells count="59">
    <mergeCell ref="A11:A13"/>
    <mergeCell ref="A10:C10"/>
    <mergeCell ref="D15:AW15"/>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K12:K13"/>
    <mergeCell ref="B11:B13"/>
    <mergeCell ref="C11:C13"/>
    <mergeCell ref="D11:D13"/>
    <mergeCell ref="E11:E13"/>
    <mergeCell ref="F11:F13"/>
    <mergeCell ref="H3:AW3"/>
    <mergeCell ref="B2:G5"/>
    <mergeCell ref="A9:Q9"/>
    <mergeCell ref="A7:R7"/>
    <mergeCell ref="A8:R8"/>
    <mergeCell ref="H2:AW2"/>
    <mergeCell ref="H5:R5"/>
    <mergeCell ref="S4:AW4"/>
    <mergeCell ref="S7:AW7"/>
    <mergeCell ref="H4:R4"/>
    <mergeCell ref="S8:AW8"/>
    <mergeCell ref="S5:AW5"/>
    <mergeCell ref="AX10:AX13"/>
    <mergeCell ref="AY10:AY13"/>
    <mergeCell ref="AZ10:AZ13"/>
    <mergeCell ref="BA10:BA13"/>
    <mergeCell ref="BB10:BB13"/>
    <mergeCell ref="BC10:BC13"/>
    <mergeCell ref="BD10:BD13"/>
    <mergeCell ref="BE10:BE13"/>
    <mergeCell ref="BF10:BF13"/>
    <mergeCell ref="BG10:BG13"/>
    <mergeCell ref="BH10:BH13"/>
    <mergeCell ref="BI10:BI13"/>
    <mergeCell ref="BJ10:BJ13"/>
    <mergeCell ref="BK10:BK13"/>
  </mergeCells>
  <phoneticPr fontId="9"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50"/>
  <sheetViews>
    <sheetView tabSelected="1" topLeftCell="H1" zoomScale="62" zoomScaleNormal="62" workbookViewId="0">
      <pane ySplit="1" topLeftCell="A2" activePane="bottomLeft" state="frozen"/>
      <selection activeCell="C1" sqref="C1"/>
      <selection pane="bottomLeft" activeCell="AN12" sqref="AN12"/>
    </sheetView>
  </sheetViews>
  <sheetFormatPr baseColWidth="10" defaultColWidth="11.42578125" defaultRowHeight="15.75" x14ac:dyDescent="0.25"/>
  <cols>
    <col min="1" max="1" width="12.85546875" style="1" customWidth="1"/>
    <col min="2" max="2" width="12.42578125" style="1" customWidth="1"/>
    <col min="3" max="3" width="30.7109375" style="1" customWidth="1"/>
    <col min="4" max="4" width="9.140625" style="6" customWidth="1"/>
    <col min="5" max="5" width="16.140625" style="6" customWidth="1"/>
    <col min="6" max="6" width="14.140625" style="6" customWidth="1"/>
    <col min="7" max="7" width="10.85546875" style="29" customWidth="1"/>
    <col min="8" max="8" width="19" style="7" customWidth="1"/>
    <col min="9" max="11" width="17.140625" style="7" hidden="1" customWidth="1"/>
    <col min="12" max="12" width="18.28515625" style="7" customWidth="1"/>
    <col min="13" max="13" width="18.28515625" style="7" hidden="1" customWidth="1"/>
    <col min="14" max="14" width="16.42578125" style="7" hidden="1" customWidth="1"/>
    <col min="15" max="15" width="15.85546875" style="7" hidden="1" customWidth="1"/>
    <col min="16" max="17" width="16.7109375" style="7" hidden="1" customWidth="1"/>
    <col min="18" max="18" width="18.28515625" style="7" customWidth="1"/>
    <col min="19" max="19" width="19.42578125" style="7" customWidth="1"/>
    <col min="20" max="20" width="17.7109375" style="7" customWidth="1"/>
    <col min="21" max="21" width="18.28515625" style="7" customWidth="1"/>
    <col min="22" max="22" width="18.7109375" style="7" customWidth="1"/>
    <col min="23" max="23" width="19" style="7" customWidth="1"/>
    <col min="24" max="24" width="18.28515625" style="7" customWidth="1"/>
    <col min="25" max="25" width="19.28515625" style="7" customWidth="1"/>
    <col min="26" max="26" width="13.42578125" style="7" hidden="1" customWidth="1"/>
    <col min="27" max="29" width="16.28515625" style="7" hidden="1" customWidth="1"/>
    <col min="30" max="30" width="18.28515625" style="7" hidden="1" customWidth="1"/>
    <col min="31" max="31" width="20" style="7" customWidth="1"/>
    <col min="32" max="35" width="16.28515625" style="7" hidden="1" customWidth="1"/>
    <col min="36" max="36" width="18.28515625" style="7" hidden="1" customWidth="1"/>
    <col min="37" max="37" width="18.7109375" style="1" customWidth="1"/>
    <col min="38" max="38" width="19.28515625" style="1" customWidth="1"/>
    <col min="39" max="39" width="18.42578125" style="22" customWidth="1"/>
    <col min="40" max="40" width="18.5703125" style="22" customWidth="1"/>
    <col min="41" max="41" width="11.28515625" style="1" customWidth="1"/>
    <col min="42" max="42" width="9.7109375" style="1" customWidth="1"/>
    <col min="43" max="43" width="77" style="1" customWidth="1"/>
    <col min="44" max="44" width="11.7109375" style="1" customWidth="1"/>
    <col min="45" max="45" width="13.28515625" style="1" customWidth="1"/>
    <col min="46" max="46" width="81.7109375" style="1" customWidth="1"/>
    <col min="47" max="47" width="44.7109375" style="1" customWidth="1"/>
    <col min="48" max="16384" width="11.42578125" style="1"/>
  </cols>
  <sheetData>
    <row r="1" spans="1:47" ht="38.25" customHeight="1" x14ac:dyDescent="0.25">
      <c r="A1" s="345"/>
      <c r="B1" s="346"/>
      <c r="C1" s="346"/>
      <c r="D1" s="346"/>
      <c r="E1" s="346"/>
      <c r="F1" s="260" t="s">
        <v>0</v>
      </c>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row>
    <row r="2" spans="1:47" ht="30.75" customHeight="1" x14ac:dyDescent="0.25">
      <c r="A2" s="347"/>
      <c r="B2" s="348"/>
      <c r="C2" s="348"/>
      <c r="D2" s="348"/>
      <c r="E2" s="348"/>
      <c r="F2" s="248" t="s">
        <v>103</v>
      </c>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row>
    <row r="3" spans="1:47" ht="27.75" customHeight="1" x14ac:dyDescent="0.25">
      <c r="A3" s="347"/>
      <c r="B3" s="348"/>
      <c r="C3" s="348"/>
      <c r="D3" s="348"/>
      <c r="E3" s="348"/>
      <c r="F3" s="354" t="s">
        <v>1</v>
      </c>
      <c r="G3" s="354"/>
      <c r="H3" s="354"/>
      <c r="I3" s="354"/>
      <c r="J3" s="354"/>
      <c r="K3" s="354"/>
      <c r="L3" s="354"/>
      <c r="M3" s="354"/>
      <c r="N3" s="354"/>
      <c r="O3" s="354"/>
      <c r="P3" s="354"/>
      <c r="Q3" s="248" t="s">
        <v>132</v>
      </c>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row>
    <row r="4" spans="1:47" ht="26.25" customHeight="1" thickBot="1" x14ac:dyDescent="0.3">
      <c r="A4" s="349"/>
      <c r="B4" s="350"/>
      <c r="C4" s="350"/>
      <c r="D4" s="350"/>
      <c r="E4" s="350"/>
      <c r="F4" s="355" t="s">
        <v>3</v>
      </c>
      <c r="G4" s="355"/>
      <c r="H4" s="355"/>
      <c r="I4" s="355"/>
      <c r="J4" s="355"/>
      <c r="K4" s="355"/>
      <c r="L4" s="355"/>
      <c r="M4" s="355"/>
      <c r="N4" s="355"/>
      <c r="O4" s="355"/>
      <c r="P4" s="355"/>
      <c r="Q4" s="356" t="s">
        <v>133</v>
      </c>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row>
    <row r="5" spans="1:47" ht="14.25" customHeight="1" thickBot="1" x14ac:dyDescent="0.3">
      <c r="AN5" s="30"/>
    </row>
    <row r="6" spans="1:47" s="39" customFormat="1" ht="23.45" customHeight="1" thickBot="1" x14ac:dyDescent="0.3">
      <c r="A6" s="330" t="s">
        <v>59</v>
      </c>
      <c r="B6" s="277" t="s">
        <v>69</v>
      </c>
      <c r="C6" s="277"/>
      <c r="D6" s="277"/>
      <c r="E6" s="277" t="s">
        <v>73</v>
      </c>
      <c r="F6" s="277" t="s">
        <v>117</v>
      </c>
      <c r="G6" s="277" t="s">
        <v>74</v>
      </c>
      <c r="H6" s="277" t="s">
        <v>122</v>
      </c>
      <c r="I6" s="206"/>
      <c r="J6" s="322" t="s">
        <v>75</v>
      </c>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4"/>
      <c r="AK6" s="358" t="s">
        <v>76</v>
      </c>
      <c r="AL6" s="358"/>
      <c r="AM6" s="358"/>
      <c r="AN6" s="358"/>
      <c r="AO6" s="277" t="s">
        <v>78</v>
      </c>
      <c r="AP6" s="277" t="s">
        <v>79</v>
      </c>
      <c r="AQ6" s="277" t="s">
        <v>189</v>
      </c>
      <c r="AR6" s="277" t="s">
        <v>80</v>
      </c>
      <c r="AS6" s="277" t="s">
        <v>81</v>
      </c>
      <c r="AT6" s="277" t="s">
        <v>82</v>
      </c>
      <c r="AU6" s="303" t="s">
        <v>83</v>
      </c>
    </row>
    <row r="7" spans="1:47" s="39" customFormat="1" ht="23.45" customHeight="1" thickBot="1" x14ac:dyDescent="0.3">
      <c r="A7" s="270"/>
      <c r="B7" s="272"/>
      <c r="C7" s="272"/>
      <c r="D7" s="272"/>
      <c r="E7" s="272"/>
      <c r="F7" s="272"/>
      <c r="G7" s="272"/>
      <c r="H7" s="272"/>
      <c r="I7" s="325">
        <v>2016</v>
      </c>
      <c r="J7" s="326"/>
      <c r="K7" s="326"/>
      <c r="L7" s="326"/>
      <c r="M7" s="325">
        <v>2017</v>
      </c>
      <c r="N7" s="326"/>
      <c r="O7" s="326"/>
      <c r="P7" s="326"/>
      <c r="Q7" s="326"/>
      <c r="R7" s="331"/>
      <c r="S7" s="332">
        <v>2018</v>
      </c>
      <c r="T7" s="326"/>
      <c r="U7" s="326"/>
      <c r="V7" s="326"/>
      <c r="W7" s="326"/>
      <c r="X7" s="331"/>
      <c r="Y7" s="332">
        <v>2019</v>
      </c>
      <c r="Z7" s="326"/>
      <c r="AA7" s="326"/>
      <c r="AB7" s="326"/>
      <c r="AC7" s="326"/>
      <c r="AD7" s="331"/>
      <c r="AE7" s="332">
        <v>2020</v>
      </c>
      <c r="AF7" s="326"/>
      <c r="AG7" s="326"/>
      <c r="AH7" s="326"/>
      <c r="AI7" s="326"/>
      <c r="AJ7" s="331"/>
      <c r="AK7" s="351" t="s">
        <v>77</v>
      </c>
      <c r="AL7" s="352"/>
      <c r="AM7" s="352"/>
      <c r="AN7" s="353"/>
      <c r="AO7" s="359"/>
      <c r="AP7" s="272"/>
      <c r="AQ7" s="272"/>
      <c r="AR7" s="272"/>
      <c r="AS7" s="272"/>
      <c r="AT7" s="272"/>
      <c r="AU7" s="304"/>
    </row>
    <row r="8" spans="1:47" s="39" customFormat="1" ht="40.15" customHeight="1" thickBot="1" x14ac:dyDescent="0.3">
      <c r="A8" s="271"/>
      <c r="B8" s="51" t="s">
        <v>70</v>
      </c>
      <c r="C8" s="50" t="s">
        <v>71</v>
      </c>
      <c r="D8" s="50" t="s">
        <v>72</v>
      </c>
      <c r="E8" s="273"/>
      <c r="F8" s="273"/>
      <c r="G8" s="273"/>
      <c r="H8" s="337"/>
      <c r="I8" s="207" t="s">
        <v>123</v>
      </c>
      <c r="J8" s="152" t="s">
        <v>125</v>
      </c>
      <c r="K8" s="152" t="s">
        <v>126</v>
      </c>
      <c r="L8" s="153" t="s">
        <v>33</v>
      </c>
      <c r="M8" s="154" t="s">
        <v>124</v>
      </c>
      <c r="N8" s="155" t="s">
        <v>127</v>
      </c>
      <c r="O8" s="155" t="s">
        <v>128</v>
      </c>
      <c r="P8" s="155" t="s">
        <v>125</v>
      </c>
      <c r="Q8" s="155" t="s">
        <v>129</v>
      </c>
      <c r="R8" s="153" t="s">
        <v>33</v>
      </c>
      <c r="S8" s="156" t="s">
        <v>124</v>
      </c>
      <c r="T8" s="157" t="s">
        <v>127</v>
      </c>
      <c r="U8" s="157" t="s">
        <v>128</v>
      </c>
      <c r="V8" s="157" t="s">
        <v>125</v>
      </c>
      <c r="W8" s="157" t="s">
        <v>129</v>
      </c>
      <c r="X8" s="158" t="s">
        <v>33</v>
      </c>
      <c r="Y8" s="156" t="s">
        <v>124</v>
      </c>
      <c r="Z8" s="157" t="s">
        <v>127</v>
      </c>
      <c r="AA8" s="157" t="s">
        <v>128</v>
      </c>
      <c r="AB8" s="157" t="s">
        <v>125</v>
      </c>
      <c r="AC8" s="157" t="s">
        <v>129</v>
      </c>
      <c r="AD8" s="158" t="s">
        <v>33</v>
      </c>
      <c r="AE8" s="156" t="s">
        <v>124</v>
      </c>
      <c r="AF8" s="155" t="s">
        <v>127</v>
      </c>
      <c r="AG8" s="155" t="s">
        <v>128</v>
      </c>
      <c r="AH8" s="155" t="s">
        <v>125</v>
      </c>
      <c r="AI8" s="155" t="s">
        <v>129</v>
      </c>
      <c r="AJ8" s="153" t="s">
        <v>33</v>
      </c>
      <c r="AK8" s="154" t="s">
        <v>5</v>
      </c>
      <c r="AL8" s="155" t="s">
        <v>6</v>
      </c>
      <c r="AM8" s="155" t="s">
        <v>7</v>
      </c>
      <c r="AN8" s="159" t="s">
        <v>8</v>
      </c>
      <c r="AO8" s="360"/>
      <c r="AP8" s="273"/>
      <c r="AQ8" s="278"/>
      <c r="AR8" s="278"/>
      <c r="AS8" s="278"/>
      <c r="AT8" s="278"/>
      <c r="AU8" s="305"/>
    </row>
    <row r="9" spans="1:47" s="5" customFormat="1" ht="43.9" customHeight="1" x14ac:dyDescent="0.25">
      <c r="A9" s="327" t="s">
        <v>140</v>
      </c>
      <c r="B9" s="334">
        <v>1</v>
      </c>
      <c r="C9" s="485" t="s">
        <v>141</v>
      </c>
      <c r="D9" s="315" t="s">
        <v>138</v>
      </c>
      <c r="E9" s="312">
        <f>+GESTIÓN!D14</f>
        <v>433</v>
      </c>
      <c r="F9" s="312" t="s">
        <v>178</v>
      </c>
      <c r="G9" s="49" t="s">
        <v>9</v>
      </c>
      <c r="H9" s="164">
        <f>+L9+R9+W9+Y9+AE9</f>
        <v>4</v>
      </c>
      <c r="I9" s="192">
        <v>0.5</v>
      </c>
      <c r="J9" s="192">
        <v>0.5</v>
      </c>
      <c r="K9" s="192">
        <v>0.5</v>
      </c>
      <c r="L9" s="147">
        <v>0.5</v>
      </c>
      <c r="M9" s="165">
        <v>1</v>
      </c>
      <c r="N9" s="166">
        <v>1</v>
      </c>
      <c r="O9" s="166">
        <v>1</v>
      </c>
      <c r="P9" s="166">
        <v>1</v>
      </c>
      <c r="Q9" s="166">
        <v>1</v>
      </c>
      <c r="R9" s="167">
        <v>1</v>
      </c>
      <c r="S9" s="176">
        <v>1</v>
      </c>
      <c r="T9" s="176">
        <v>1</v>
      </c>
      <c r="U9" s="176">
        <v>1</v>
      </c>
      <c r="V9" s="176">
        <v>1</v>
      </c>
      <c r="W9" s="176">
        <v>1</v>
      </c>
      <c r="X9" s="147">
        <v>1</v>
      </c>
      <c r="Y9" s="165">
        <v>1</v>
      </c>
      <c r="Z9" s="166"/>
      <c r="AA9" s="166"/>
      <c r="AB9" s="166"/>
      <c r="AC9" s="166"/>
      <c r="AD9" s="168"/>
      <c r="AE9" s="169">
        <v>0.5</v>
      </c>
      <c r="AF9" s="170"/>
      <c r="AG9" s="166"/>
      <c r="AH9" s="166"/>
      <c r="AI9" s="166"/>
      <c r="AJ9" s="168"/>
      <c r="AK9" s="112">
        <v>0.19</v>
      </c>
      <c r="AL9" s="113">
        <f>+AK9+0.27</f>
        <v>0.46</v>
      </c>
      <c r="AM9" s="113">
        <f>+AL9+0.27</f>
        <v>0.73</v>
      </c>
      <c r="AN9" s="147">
        <v>1</v>
      </c>
      <c r="AO9" s="202">
        <f>+AN9/W9</f>
        <v>1</v>
      </c>
      <c r="AP9" s="203">
        <f>(R9+L9+AN9)/H9</f>
        <v>0.625</v>
      </c>
      <c r="AQ9" s="490" t="s">
        <v>203</v>
      </c>
      <c r="AR9" s="308" t="s">
        <v>159</v>
      </c>
      <c r="AS9" s="308" t="s">
        <v>159</v>
      </c>
      <c r="AT9" s="309" t="s">
        <v>204</v>
      </c>
      <c r="AU9" s="311" t="s">
        <v>192</v>
      </c>
    </row>
    <row r="10" spans="1:47" s="5" customFormat="1" ht="43.9" customHeight="1" x14ac:dyDescent="0.25">
      <c r="A10" s="328"/>
      <c r="B10" s="335"/>
      <c r="C10" s="486"/>
      <c r="D10" s="316"/>
      <c r="E10" s="313"/>
      <c r="F10" s="313"/>
      <c r="G10" s="46" t="s">
        <v>10</v>
      </c>
      <c r="H10" s="164">
        <f>+L10+R10+W10+Y10+AE10</f>
        <v>527661330</v>
      </c>
      <c r="I10" s="194">
        <v>187433922</v>
      </c>
      <c r="J10" s="194">
        <v>187433922</v>
      </c>
      <c r="K10" s="194">
        <v>187433922</v>
      </c>
      <c r="L10" s="171">
        <v>145330130</v>
      </c>
      <c r="M10" s="172">
        <v>112070000</v>
      </c>
      <c r="N10" s="98">
        <v>112070000</v>
      </c>
      <c r="O10" s="98">
        <v>46687478</v>
      </c>
      <c r="P10" s="98">
        <v>46687478</v>
      </c>
      <c r="Q10" s="98">
        <v>46808900</v>
      </c>
      <c r="R10" s="173">
        <v>46808900</v>
      </c>
      <c r="S10" s="176">
        <v>60082000</v>
      </c>
      <c r="T10" s="176">
        <v>60082000</v>
      </c>
      <c r="U10" s="176">
        <v>60082000</v>
      </c>
      <c r="V10" s="176">
        <v>60082000</v>
      </c>
      <c r="W10" s="176">
        <v>66922300</v>
      </c>
      <c r="X10" s="173">
        <v>66922300</v>
      </c>
      <c r="Y10" s="172">
        <v>69600000</v>
      </c>
      <c r="Z10" s="98"/>
      <c r="AA10" s="174"/>
      <c r="AB10" s="174"/>
      <c r="AC10" s="174"/>
      <c r="AD10" s="175"/>
      <c r="AE10" s="172">
        <v>199000000</v>
      </c>
      <c r="AF10" s="98"/>
      <c r="AG10" s="174"/>
      <c r="AH10" s="174"/>
      <c r="AI10" s="174"/>
      <c r="AJ10" s="175"/>
      <c r="AK10" s="94">
        <v>60081800</v>
      </c>
      <c r="AL10" s="89">
        <v>60081800</v>
      </c>
      <c r="AM10" s="89">
        <v>60081800</v>
      </c>
      <c r="AN10" s="173">
        <v>66922300</v>
      </c>
      <c r="AO10" s="141">
        <f>+AN10/W10</f>
        <v>1</v>
      </c>
      <c r="AP10" s="203">
        <f>(R10+L10+AN10)/H10</f>
        <v>0.49096137099908382</v>
      </c>
      <c r="AQ10" s="491"/>
      <c r="AR10" s="308"/>
      <c r="AS10" s="308"/>
      <c r="AT10" s="310"/>
      <c r="AU10" s="311"/>
    </row>
    <row r="11" spans="1:47" s="5" customFormat="1" ht="43.9" customHeight="1" x14ac:dyDescent="0.25">
      <c r="A11" s="328"/>
      <c r="B11" s="335"/>
      <c r="C11" s="486"/>
      <c r="D11" s="316"/>
      <c r="E11" s="313"/>
      <c r="F11" s="313"/>
      <c r="G11" s="46" t="s">
        <v>11</v>
      </c>
      <c r="H11" s="99"/>
      <c r="I11" s="193"/>
      <c r="J11" s="193"/>
      <c r="K11" s="193"/>
      <c r="L11" s="145"/>
      <c r="M11" s="104"/>
      <c r="N11" s="88"/>
      <c r="O11" s="88"/>
      <c r="P11" s="88"/>
      <c r="Q11" s="88"/>
      <c r="R11" s="107"/>
      <c r="S11" s="104"/>
      <c r="T11" s="104"/>
      <c r="U11" s="104"/>
      <c r="V11" s="104"/>
      <c r="W11" s="104"/>
      <c r="X11" s="107"/>
      <c r="Y11" s="104"/>
      <c r="Z11" s="86"/>
      <c r="AA11" s="96"/>
      <c r="AB11" s="96"/>
      <c r="AC11" s="96"/>
      <c r="AD11" s="87"/>
      <c r="AE11" s="104"/>
      <c r="AF11" s="86"/>
      <c r="AG11" s="96"/>
      <c r="AH11" s="96"/>
      <c r="AI11" s="96"/>
      <c r="AJ11" s="87"/>
      <c r="AK11" s="97"/>
      <c r="AL11" s="88"/>
      <c r="AM11" s="88"/>
      <c r="AN11" s="107"/>
      <c r="AO11" s="97"/>
      <c r="AP11" s="88"/>
      <c r="AQ11" s="491"/>
      <c r="AR11" s="308"/>
      <c r="AS11" s="308"/>
      <c r="AT11" s="310"/>
      <c r="AU11" s="311"/>
    </row>
    <row r="12" spans="1:47" s="5" customFormat="1" ht="43.9" customHeight="1" x14ac:dyDescent="0.25">
      <c r="A12" s="328"/>
      <c r="B12" s="335"/>
      <c r="C12" s="486"/>
      <c r="D12" s="316"/>
      <c r="E12" s="313"/>
      <c r="F12" s="313"/>
      <c r="G12" s="46" t="s">
        <v>12</v>
      </c>
      <c r="H12" s="164">
        <f>+L12+R12+W12+Y12+AE12</f>
        <v>32231257</v>
      </c>
      <c r="I12" s="193"/>
      <c r="J12" s="193"/>
      <c r="K12" s="193"/>
      <c r="L12" s="145"/>
      <c r="M12" s="104"/>
      <c r="N12" s="92">
        <v>26268590</v>
      </c>
      <c r="O12" s="92">
        <v>26268590</v>
      </c>
      <c r="P12" s="92">
        <v>26268590</v>
      </c>
      <c r="Q12" s="92">
        <v>26268590</v>
      </c>
      <c r="R12" s="139">
        <v>26268590</v>
      </c>
      <c r="S12" s="217">
        <v>5962667</v>
      </c>
      <c r="T12" s="217">
        <v>5962667</v>
      </c>
      <c r="U12" s="217">
        <v>5962667</v>
      </c>
      <c r="V12" s="217">
        <v>5962667</v>
      </c>
      <c r="W12" s="217">
        <v>5962667</v>
      </c>
      <c r="X12" s="89">
        <v>5962667</v>
      </c>
      <c r="Y12" s="106"/>
      <c r="Z12" s="105"/>
      <c r="AA12" s="96"/>
      <c r="AB12" s="96"/>
      <c r="AC12" s="96"/>
      <c r="AD12" s="87"/>
      <c r="AE12" s="104"/>
      <c r="AF12" s="86"/>
      <c r="AG12" s="96"/>
      <c r="AH12" s="96"/>
      <c r="AI12" s="96"/>
      <c r="AJ12" s="87"/>
      <c r="AK12" s="214">
        <v>5962667</v>
      </c>
      <c r="AL12" s="89">
        <v>5962667</v>
      </c>
      <c r="AM12" s="89">
        <v>5962667</v>
      </c>
      <c r="AN12" s="89">
        <v>5962667</v>
      </c>
      <c r="AO12" s="140">
        <f>+AN12/W12</f>
        <v>1</v>
      </c>
      <c r="AP12" s="88"/>
      <c r="AQ12" s="491"/>
      <c r="AR12" s="308"/>
      <c r="AS12" s="308"/>
      <c r="AT12" s="310"/>
      <c r="AU12" s="311"/>
    </row>
    <row r="13" spans="1:47" s="5" customFormat="1" ht="43.9" customHeight="1" x14ac:dyDescent="0.25">
      <c r="A13" s="328"/>
      <c r="B13" s="335"/>
      <c r="C13" s="486"/>
      <c r="D13" s="316"/>
      <c r="E13" s="313"/>
      <c r="F13" s="313"/>
      <c r="G13" s="46" t="s">
        <v>13</v>
      </c>
      <c r="H13" s="110">
        <f>+L13+R13+W13+Y13+AE13</f>
        <v>4</v>
      </c>
      <c r="I13" s="85">
        <f t="shared" ref="I13" si="0">+I9+I11</f>
        <v>0.5</v>
      </c>
      <c r="J13" s="85">
        <f t="shared" ref="J13:K13" si="1">+J9+J11</f>
        <v>0.5</v>
      </c>
      <c r="K13" s="85">
        <f t="shared" si="1"/>
        <v>0.5</v>
      </c>
      <c r="L13" s="146">
        <f t="shared" ref="L13:L14" si="2">+L9+L11</f>
        <v>0.5</v>
      </c>
      <c r="M13" s="95">
        <f>+M9+M11</f>
        <v>1</v>
      </c>
      <c r="N13" s="34">
        <f t="shared" ref="N13:P13" si="3">+N9+N11</f>
        <v>1</v>
      </c>
      <c r="O13" s="34">
        <f t="shared" si="3"/>
        <v>1</v>
      </c>
      <c r="P13" s="34">
        <f t="shared" si="3"/>
        <v>1</v>
      </c>
      <c r="Q13" s="34">
        <f t="shared" ref="Q13:R14" si="4">+Q9+Q11</f>
        <v>1</v>
      </c>
      <c r="R13" s="103">
        <f t="shared" si="4"/>
        <v>1</v>
      </c>
      <c r="S13" s="149">
        <f t="shared" ref="S13:T14" si="5">+S9+S11</f>
        <v>1</v>
      </c>
      <c r="T13" s="149">
        <f t="shared" si="5"/>
        <v>1</v>
      </c>
      <c r="U13" s="149">
        <f t="shared" ref="U13:X14" si="6">+U9+U11</f>
        <v>1</v>
      </c>
      <c r="V13" s="149">
        <f t="shared" si="6"/>
        <v>1</v>
      </c>
      <c r="W13" s="149">
        <f t="shared" si="6"/>
        <v>1</v>
      </c>
      <c r="X13" s="178">
        <f t="shared" si="6"/>
        <v>1</v>
      </c>
      <c r="Y13" s="149">
        <f t="shared" ref="Y13:Y14" si="7">+Y9+Y11</f>
        <v>1</v>
      </c>
      <c r="Z13" s="108"/>
      <c r="AA13" s="108"/>
      <c r="AB13" s="108"/>
      <c r="AC13" s="108"/>
      <c r="AD13" s="186"/>
      <c r="AE13" s="177">
        <f t="shared" ref="AE13:AE14" si="8">+AE9+AE11</f>
        <v>0.5</v>
      </c>
      <c r="AF13" s="178"/>
      <c r="AG13" s="108"/>
      <c r="AH13" s="108"/>
      <c r="AI13" s="108"/>
      <c r="AJ13" s="186"/>
      <c r="AK13" s="215">
        <f t="shared" ref="AK13:AL14" si="9">+AK9+AK11</f>
        <v>0.19</v>
      </c>
      <c r="AL13" s="178">
        <f t="shared" si="9"/>
        <v>0.46</v>
      </c>
      <c r="AM13" s="178">
        <f t="shared" ref="AM13:AN13" si="10">+AM9+AM11</f>
        <v>0.73</v>
      </c>
      <c r="AN13" s="178">
        <f t="shared" si="10"/>
        <v>1</v>
      </c>
      <c r="AO13" s="141">
        <f>+AN13/W13</f>
        <v>1</v>
      </c>
      <c r="AP13" s="203">
        <f>(R13+L13+AN13)/H13</f>
        <v>0.625</v>
      </c>
      <c r="AQ13" s="491"/>
      <c r="AR13" s="308"/>
      <c r="AS13" s="308"/>
      <c r="AT13" s="310"/>
      <c r="AU13" s="311"/>
    </row>
    <row r="14" spans="1:47" s="5" customFormat="1" ht="43.9" customHeight="1" thickBot="1" x14ac:dyDescent="0.3">
      <c r="A14" s="328"/>
      <c r="B14" s="336"/>
      <c r="C14" s="487"/>
      <c r="D14" s="316"/>
      <c r="E14" s="314"/>
      <c r="F14" s="314"/>
      <c r="G14" s="48" t="s">
        <v>14</v>
      </c>
      <c r="H14" s="164">
        <f>+H12+H10</f>
        <v>559892587</v>
      </c>
      <c r="I14" s="194">
        <f>+I10+I12</f>
        <v>187433922</v>
      </c>
      <c r="J14" s="194">
        <f>+J10+J12</f>
        <v>187433922</v>
      </c>
      <c r="K14" s="194">
        <f>+K10+K12</f>
        <v>187433922</v>
      </c>
      <c r="L14" s="102">
        <f t="shared" si="2"/>
        <v>145330130</v>
      </c>
      <c r="M14" s="111">
        <f>+M10+M12</f>
        <v>112070000</v>
      </c>
      <c r="N14" s="90">
        <f>+N10+N12</f>
        <v>138338590</v>
      </c>
      <c r="O14" s="90">
        <f>+O10+O12</f>
        <v>72956068</v>
      </c>
      <c r="P14" s="90">
        <f>+P10+P12</f>
        <v>72956068</v>
      </c>
      <c r="Q14" s="90">
        <f>+Q10+Q12</f>
        <v>73077490</v>
      </c>
      <c r="R14" s="90">
        <f t="shared" si="4"/>
        <v>73077490</v>
      </c>
      <c r="S14" s="109">
        <f t="shared" si="5"/>
        <v>66044667</v>
      </c>
      <c r="T14" s="109">
        <f t="shared" si="5"/>
        <v>66044667</v>
      </c>
      <c r="U14" s="109">
        <f t="shared" ref="U14:V14" si="11">+U10+U12</f>
        <v>66044667</v>
      </c>
      <c r="V14" s="109">
        <f t="shared" si="11"/>
        <v>66044667</v>
      </c>
      <c r="W14" s="109">
        <f t="shared" si="6"/>
        <v>72884967</v>
      </c>
      <c r="X14" s="180">
        <f t="shared" si="6"/>
        <v>72884967</v>
      </c>
      <c r="Y14" s="109">
        <f t="shared" si="7"/>
        <v>69600000</v>
      </c>
      <c r="Z14" s="180"/>
      <c r="AA14" s="187"/>
      <c r="AB14" s="187"/>
      <c r="AC14" s="187"/>
      <c r="AD14" s="188"/>
      <c r="AE14" s="109">
        <f t="shared" si="8"/>
        <v>199000000</v>
      </c>
      <c r="AF14" s="180"/>
      <c r="AG14" s="187"/>
      <c r="AH14" s="187"/>
      <c r="AI14" s="187"/>
      <c r="AJ14" s="188"/>
      <c r="AK14" s="216">
        <f t="shared" si="9"/>
        <v>66044467</v>
      </c>
      <c r="AL14" s="180">
        <f t="shared" si="9"/>
        <v>66044467</v>
      </c>
      <c r="AM14" s="180">
        <f t="shared" ref="AM14:AN14" si="12">+AM10+AM12</f>
        <v>66044467</v>
      </c>
      <c r="AN14" s="180">
        <f t="shared" si="12"/>
        <v>72884967</v>
      </c>
      <c r="AO14" s="204">
        <f>+AN14/W14</f>
        <v>1</v>
      </c>
      <c r="AP14" s="205">
        <f>(R14+L14+AN14)/H14</f>
        <v>0.52026512542485226</v>
      </c>
      <c r="AQ14" s="491"/>
      <c r="AR14" s="308"/>
      <c r="AS14" s="308"/>
      <c r="AT14" s="310"/>
      <c r="AU14" s="311"/>
    </row>
    <row r="15" spans="1:47" s="5" customFormat="1" ht="44.45" customHeight="1" x14ac:dyDescent="0.25">
      <c r="A15" s="328"/>
      <c r="B15" s="338">
        <v>2</v>
      </c>
      <c r="C15" s="488" t="s">
        <v>142</v>
      </c>
      <c r="D15" s="315" t="s">
        <v>138</v>
      </c>
      <c r="E15" s="312">
        <v>433</v>
      </c>
      <c r="F15" s="312" t="s">
        <v>178</v>
      </c>
      <c r="G15" s="49" t="s">
        <v>9</v>
      </c>
      <c r="H15" s="164">
        <f>+L15+R15+W15+Y15+AE15</f>
        <v>6</v>
      </c>
      <c r="I15" s="195">
        <v>1</v>
      </c>
      <c r="J15" s="195">
        <v>1</v>
      </c>
      <c r="K15" s="195">
        <v>1</v>
      </c>
      <c r="L15" s="147">
        <v>1</v>
      </c>
      <c r="M15" s="176">
        <v>1</v>
      </c>
      <c r="N15" s="31">
        <v>1</v>
      </c>
      <c r="O15" s="31">
        <v>1</v>
      </c>
      <c r="P15" s="31">
        <v>1</v>
      </c>
      <c r="Q15" s="31">
        <v>1</v>
      </c>
      <c r="R15" s="101">
        <v>1</v>
      </c>
      <c r="S15" s="218">
        <v>2</v>
      </c>
      <c r="T15" s="218">
        <v>2</v>
      </c>
      <c r="U15" s="218">
        <v>2</v>
      </c>
      <c r="V15" s="218">
        <v>2</v>
      </c>
      <c r="W15" s="218">
        <v>2</v>
      </c>
      <c r="X15" s="101">
        <v>2</v>
      </c>
      <c r="Y15" s="176">
        <v>1</v>
      </c>
      <c r="Z15" s="183"/>
      <c r="AA15" s="183"/>
      <c r="AB15" s="183"/>
      <c r="AC15" s="183"/>
      <c r="AD15" s="184"/>
      <c r="AE15" s="185">
        <v>1</v>
      </c>
      <c r="AF15" s="482"/>
      <c r="AG15" s="183"/>
      <c r="AH15" s="183"/>
      <c r="AI15" s="183"/>
      <c r="AJ15" s="184"/>
      <c r="AK15" s="100">
        <v>0.4</v>
      </c>
      <c r="AL15" s="84">
        <f>+AK15+0.6</f>
        <v>1</v>
      </c>
      <c r="AM15" s="84">
        <f>+AL15+0.6</f>
        <v>1.6</v>
      </c>
      <c r="AN15" s="101">
        <v>2</v>
      </c>
      <c r="AO15" s="202">
        <f>+AN15/W15</f>
        <v>1</v>
      </c>
      <c r="AP15" s="203">
        <f t="shared" ref="AP15:AP16" si="13">(R15+L15+AN15)/H15</f>
        <v>0.66666666666666663</v>
      </c>
      <c r="AQ15" s="490" t="s">
        <v>206</v>
      </c>
      <c r="AR15" s="361" t="s">
        <v>159</v>
      </c>
      <c r="AS15" s="361" t="s">
        <v>159</v>
      </c>
      <c r="AT15" s="364" t="s">
        <v>207</v>
      </c>
      <c r="AU15" s="364" t="s">
        <v>186</v>
      </c>
    </row>
    <row r="16" spans="1:47" s="5" customFormat="1" ht="44.45" customHeight="1" x14ac:dyDescent="0.25">
      <c r="A16" s="328"/>
      <c r="B16" s="335"/>
      <c r="C16" s="486"/>
      <c r="D16" s="316"/>
      <c r="E16" s="313"/>
      <c r="F16" s="313"/>
      <c r="G16" s="46" t="s">
        <v>10</v>
      </c>
      <c r="H16" s="164">
        <f>+L16+R16+W16+Y16+AE16</f>
        <v>487088774</v>
      </c>
      <c r="I16" s="194">
        <v>144000000</v>
      </c>
      <c r="J16" s="194">
        <v>144000000</v>
      </c>
      <c r="K16" s="194">
        <v>71126000</v>
      </c>
      <c r="L16" s="171">
        <v>42516274</v>
      </c>
      <c r="M16" s="172">
        <v>40775000</v>
      </c>
      <c r="N16" s="98">
        <v>40775000</v>
      </c>
      <c r="O16" s="98">
        <v>65757500</v>
      </c>
      <c r="P16" s="98">
        <v>65757500</v>
      </c>
      <c r="Q16" s="98">
        <v>68340500</v>
      </c>
      <c r="R16" s="173">
        <v>68340500</v>
      </c>
      <c r="S16" s="217">
        <v>93148000</v>
      </c>
      <c r="T16" s="217">
        <v>93148000</v>
      </c>
      <c r="U16" s="217">
        <v>93148000</v>
      </c>
      <c r="V16" s="217">
        <v>81184000</v>
      </c>
      <c r="W16" s="217">
        <v>81184000</v>
      </c>
      <c r="X16" s="173">
        <v>81113533</v>
      </c>
      <c r="Y16" s="172">
        <v>158048000</v>
      </c>
      <c r="Z16" s="98"/>
      <c r="AA16" s="174"/>
      <c r="AB16" s="174"/>
      <c r="AC16" s="174"/>
      <c r="AD16" s="175"/>
      <c r="AE16" s="172">
        <v>137000000</v>
      </c>
      <c r="AF16" s="98"/>
      <c r="AG16" s="174"/>
      <c r="AH16" s="174"/>
      <c r="AI16" s="174"/>
      <c r="AJ16" s="175"/>
      <c r="AK16" s="94">
        <v>40908000</v>
      </c>
      <c r="AL16" s="89">
        <v>40908000</v>
      </c>
      <c r="AM16" s="89">
        <v>76098000</v>
      </c>
      <c r="AN16" s="173">
        <v>81113533</v>
      </c>
      <c r="AO16" s="141">
        <f>+AN16/W16</f>
        <v>0.99913200877020103</v>
      </c>
      <c r="AP16" s="203">
        <f t="shared" si="13"/>
        <v>0.39411769937444707</v>
      </c>
      <c r="AQ16" s="491"/>
      <c r="AR16" s="362"/>
      <c r="AS16" s="362"/>
      <c r="AT16" s="365"/>
      <c r="AU16" s="365"/>
    </row>
    <row r="17" spans="1:47" s="5" customFormat="1" ht="44.45" customHeight="1" x14ac:dyDescent="0.25">
      <c r="A17" s="328"/>
      <c r="B17" s="335"/>
      <c r="C17" s="486"/>
      <c r="D17" s="316"/>
      <c r="E17" s="313"/>
      <c r="F17" s="313"/>
      <c r="G17" s="46" t="s">
        <v>11</v>
      </c>
      <c r="H17" s="99"/>
      <c r="I17" s="193"/>
      <c r="J17" s="193"/>
      <c r="K17" s="193"/>
      <c r="L17" s="145"/>
      <c r="M17" s="104"/>
      <c r="N17" s="93"/>
      <c r="O17" s="88"/>
      <c r="P17" s="88"/>
      <c r="Q17" s="88"/>
      <c r="R17" s="107"/>
      <c r="S17" s="189"/>
      <c r="T17" s="189"/>
      <c r="U17" s="189"/>
      <c r="V17" s="189"/>
      <c r="W17" s="189"/>
      <c r="X17" s="107"/>
      <c r="Y17" s="104"/>
      <c r="Z17" s="86"/>
      <c r="AA17" s="96"/>
      <c r="AB17" s="96"/>
      <c r="AC17" s="96"/>
      <c r="AD17" s="87"/>
      <c r="AE17" s="104"/>
      <c r="AF17" s="86"/>
      <c r="AG17" s="96"/>
      <c r="AH17" s="96"/>
      <c r="AI17" s="96"/>
      <c r="AJ17" s="87"/>
      <c r="AK17" s="97"/>
      <c r="AL17" s="88"/>
      <c r="AM17" s="88"/>
      <c r="AN17" s="107"/>
      <c r="AO17" s="97"/>
      <c r="AP17" s="88"/>
      <c r="AQ17" s="491"/>
      <c r="AR17" s="362"/>
      <c r="AS17" s="362"/>
      <c r="AT17" s="365"/>
      <c r="AU17" s="365"/>
    </row>
    <row r="18" spans="1:47" s="5" customFormat="1" ht="44.45" customHeight="1" x14ac:dyDescent="0.25">
      <c r="A18" s="328"/>
      <c r="B18" s="335"/>
      <c r="C18" s="486"/>
      <c r="D18" s="316"/>
      <c r="E18" s="313"/>
      <c r="F18" s="313"/>
      <c r="G18" s="46" t="s">
        <v>12</v>
      </c>
      <c r="H18" s="164">
        <f>+L18+R18+W18+Y18+AE18</f>
        <v>26852149</v>
      </c>
      <c r="I18" s="193"/>
      <c r="J18" s="193"/>
      <c r="K18" s="193"/>
      <c r="L18" s="145"/>
      <c r="M18" s="104"/>
      <c r="N18" s="91">
        <v>18298049</v>
      </c>
      <c r="O18" s="91">
        <v>18298049</v>
      </c>
      <c r="P18" s="91">
        <v>18298049</v>
      </c>
      <c r="Q18" s="91">
        <v>18298049</v>
      </c>
      <c r="R18" s="138">
        <f>+Q18</f>
        <v>18298049</v>
      </c>
      <c r="S18" s="217">
        <v>8554100</v>
      </c>
      <c r="T18" s="217">
        <v>8554100</v>
      </c>
      <c r="U18" s="217">
        <v>8554100</v>
      </c>
      <c r="V18" s="217">
        <v>8554100</v>
      </c>
      <c r="W18" s="217">
        <v>8554100</v>
      </c>
      <c r="X18" s="89">
        <v>8554100</v>
      </c>
      <c r="Y18" s="106"/>
      <c r="Z18" s="105"/>
      <c r="AA18" s="96"/>
      <c r="AB18" s="96"/>
      <c r="AC18" s="96"/>
      <c r="AD18" s="87"/>
      <c r="AE18" s="104"/>
      <c r="AF18" s="86"/>
      <c r="AG18" s="96"/>
      <c r="AH18" s="96"/>
      <c r="AI18" s="96"/>
      <c r="AJ18" s="87"/>
      <c r="AK18" s="94">
        <v>8554100</v>
      </c>
      <c r="AL18" s="89">
        <v>8554100</v>
      </c>
      <c r="AM18" s="89">
        <v>8554100</v>
      </c>
      <c r="AN18" s="89">
        <v>8554100</v>
      </c>
      <c r="AO18" s="140">
        <f>+AN18/W18</f>
        <v>1</v>
      </c>
      <c r="AP18" s="88"/>
      <c r="AQ18" s="491"/>
      <c r="AR18" s="362"/>
      <c r="AS18" s="362"/>
      <c r="AT18" s="365"/>
      <c r="AU18" s="365"/>
    </row>
    <row r="19" spans="1:47" s="5" customFormat="1" ht="44.45" customHeight="1" x14ac:dyDescent="0.25">
      <c r="A19" s="328"/>
      <c r="B19" s="335"/>
      <c r="C19" s="486"/>
      <c r="D19" s="316"/>
      <c r="E19" s="313"/>
      <c r="F19" s="313"/>
      <c r="G19" s="46" t="s">
        <v>13</v>
      </c>
      <c r="H19" s="164">
        <f>+L19+R19+W19+Y19+AE19</f>
        <v>6</v>
      </c>
      <c r="I19" s="34">
        <f t="shared" ref="I19" si="14">+I15+I17</f>
        <v>1</v>
      </c>
      <c r="J19" s="34">
        <f t="shared" ref="J19:K19" si="15">+J15+J17</f>
        <v>1</v>
      </c>
      <c r="K19" s="34">
        <f t="shared" si="15"/>
        <v>1</v>
      </c>
      <c r="L19" s="179">
        <f t="shared" ref="L19:L20" si="16">+L15+L17</f>
        <v>1</v>
      </c>
      <c r="M19" s="149">
        <f>+M15+M17</f>
        <v>1</v>
      </c>
      <c r="N19" s="108">
        <f t="shared" ref="N19:P19" si="17">+N15+N17</f>
        <v>1</v>
      </c>
      <c r="O19" s="108">
        <f t="shared" si="17"/>
        <v>1</v>
      </c>
      <c r="P19" s="108">
        <f t="shared" si="17"/>
        <v>1</v>
      </c>
      <c r="Q19" s="108">
        <f t="shared" ref="Q19:R20" si="18">+Q15+Q17</f>
        <v>1</v>
      </c>
      <c r="R19" s="178">
        <f t="shared" si="18"/>
        <v>1</v>
      </c>
      <c r="S19" s="190">
        <f t="shared" ref="S19:T20" si="19">+S15+S17</f>
        <v>2</v>
      </c>
      <c r="T19" s="190">
        <f t="shared" si="19"/>
        <v>2</v>
      </c>
      <c r="U19" s="190">
        <f t="shared" ref="U19:X20" si="20">+U15+U17</f>
        <v>2</v>
      </c>
      <c r="V19" s="190">
        <f t="shared" si="20"/>
        <v>2</v>
      </c>
      <c r="W19" s="190">
        <f t="shared" si="20"/>
        <v>2</v>
      </c>
      <c r="X19" s="178">
        <f t="shared" si="20"/>
        <v>2</v>
      </c>
      <c r="Y19" s="149">
        <f t="shared" ref="Y19:Y20" si="21">+Y15+Y17</f>
        <v>1</v>
      </c>
      <c r="Z19" s="108"/>
      <c r="AA19" s="108"/>
      <c r="AB19" s="108"/>
      <c r="AC19" s="108"/>
      <c r="AD19" s="186"/>
      <c r="AE19" s="177">
        <f t="shared" ref="AE19:AE20" si="22">+AE15+AE17</f>
        <v>1</v>
      </c>
      <c r="AF19" s="178"/>
      <c r="AG19" s="108"/>
      <c r="AH19" s="108"/>
      <c r="AI19" s="108"/>
      <c r="AJ19" s="186"/>
      <c r="AK19" s="215">
        <f t="shared" ref="AK19:AL20" si="23">+AK15+AK17</f>
        <v>0.4</v>
      </c>
      <c r="AL19" s="178">
        <f t="shared" si="23"/>
        <v>1</v>
      </c>
      <c r="AM19" s="178">
        <f t="shared" ref="AM19:AN19" si="24">+AM15+AM17</f>
        <v>1.6</v>
      </c>
      <c r="AN19" s="178">
        <f t="shared" si="24"/>
        <v>2</v>
      </c>
      <c r="AO19" s="141">
        <f>+AN19/W19</f>
        <v>1</v>
      </c>
      <c r="AP19" s="203">
        <f t="shared" ref="AP19:AP22" si="25">(R19+L19+AN19)/H19</f>
        <v>0.66666666666666663</v>
      </c>
      <c r="AQ19" s="491"/>
      <c r="AR19" s="362"/>
      <c r="AS19" s="362"/>
      <c r="AT19" s="365"/>
      <c r="AU19" s="365"/>
    </row>
    <row r="20" spans="1:47" s="5" customFormat="1" ht="44.45" customHeight="1" thickBot="1" x14ac:dyDescent="0.3">
      <c r="A20" s="333"/>
      <c r="B20" s="336"/>
      <c r="C20" s="487"/>
      <c r="D20" s="316"/>
      <c r="E20" s="314"/>
      <c r="F20" s="314"/>
      <c r="G20" s="48" t="s">
        <v>14</v>
      </c>
      <c r="H20" s="164">
        <f>+H18+H16</f>
        <v>513940923</v>
      </c>
      <c r="I20" s="194">
        <f>+I16+I18</f>
        <v>144000000</v>
      </c>
      <c r="J20" s="194">
        <f>+J16+J18</f>
        <v>144000000</v>
      </c>
      <c r="K20" s="194">
        <f>+K16+K18</f>
        <v>71126000</v>
      </c>
      <c r="L20" s="181">
        <f t="shared" si="16"/>
        <v>42516274</v>
      </c>
      <c r="M20" s="109">
        <f>+M16+M18</f>
        <v>40775000</v>
      </c>
      <c r="N20" s="98">
        <f>+N16+N18</f>
        <v>59073049</v>
      </c>
      <c r="O20" s="98">
        <f>+O16+O18</f>
        <v>84055549</v>
      </c>
      <c r="P20" s="98">
        <f>+P16+P18</f>
        <v>84055549</v>
      </c>
      <c r="Q20" s="98">
        <f>+Q16+Q18</f>
        <v>86638549</v>
      </c>
      <c r="R20" s="180">
        <f t="shared" si="18"/>
        <v>86638549</v>
      </c>
      <c r="S20" s="191">
        <f t="shared" si="19"/>
        <v>101702100</v>
      </c>
      <c r="T20" s="191">
        <f t="shared" si="19"/>
        <v>101702100</v>
      </c>
      <c r="U20" s="191">
        <f t="shared" ref="U20:V20" si="26">+U16+U18</f>
        <v>101702100</v>
      </c>
      <c r="V20" s="191">
        <f t="shared" si="26"/>
        <v>89738100</v>
      </c>
      <c r="W20" s="191">
        <f t="shared" si="20"/>
        <v>89738100</v>
      </c>
      <c r="X20" s="180">
        <f t="shared" si="20"/>
        <v>89667633</v>
      </c>
      <c r="Y20" s="109">
        <f t="shared" si="21"/>
        <v>158048000</v>
      </c>
      <c r="Z20" s="180"/>
      <c r="AA20" s="187"/>
      <c r="AB20" s="187"/>
      <c r="AC20" s="187"/>
      <c r="AD20" s="188"/>
      <c r="AE20" s="109">
        <f t="shared" si="22"/>
        <v>137000000</v>
      </c>
      <c r="AF20" s="180"/>
      <c r="AG20" s="187"/>
      <c r="AH20" s="187"/>
      <c r="AI20" s="187"/>
      <c r="AJ20" s="188"/>
      <c r="AK20" s="216">
        <f t="shared" si="23"/>
        <v>49462100</v>
      </c>
      <c r="AL20" s="180">
        <f t="shared" si="23"/>
        <v>49462100</v>
      </c>
      <c r="AM20" s="180">
        <f t="shared" ref="AM20:AN20" si="27">+AM16+AM18</f>
        <v>84652100</v>
      </c>
      <c r="AN20" s="180">
        <f t="shared" si="27"/>
        <v>89667633</v>
      </c>
      <c r="AO20" s="204">
        <f>+AN20/W20</f>
        <v>0.99921474825074297</v>
      </c>
      <c r="AP20" s="205">
        <f t="shared" si="25"/>
        <v>0.42577355919174392</v>
      </c>
      <c r="AQ20" s="491"/>
      <c r="AR20" s="363"/>
      <c r="AS20" s="363"/>
      <c r="AT20" s="366"/>
      <c r="AU20" s="366"/>
    </row>
    <row r="21" spans="1:47" s="5" customFormat="1" ht="52.15" customHeight="1" x14ac:dyDescent="0.25">
      <c r="A21" s="328" t="s">
        <v>147</v>
      </c>
      <c r="B21" s="318">
        <v>3</v>
      </c>
      <c r="C21" s="488" t="s">
        <v>143</v>
      </c>
      <c r="D21" s="315" t="s">
        <v>138</v>
      </c>
      <c r="E21" s="312">
        <v>433</v>
      </c>
      <c r="F21" s="312" t="s">
        <v>178</v>
      </c>
      <c r="G21" s="49" t="s">
        <v>9</v>
      </c>
      <c r="H21" s="164">
        <f>+L21+R21+W21+Y21+AE21</f>
        <v>10</v>
      </c>
      <c r="I21" s="31">
        <v>2</v>
      </c>
      <c r="J21" s="31">
        <v>2</v>
      </c>
      <c r="K21" s="31">
        <v>2</v>
      </c>
      <c r="L21" s="101">
        <v>2</v>
      </c>
      <c r="M21" s="176">
        <v>2</v>
      </c>
      <c r="N21" s="31">
        <v>2</v>
      </c>
      <c r="O21" s="31">
        <v>2</v>
      </c>
      <c r="P21" s="31">
        <v>2</v>
      </c>
      <c r="Q21" s="31">
        <v>2</v>
      </c>
      <c r="R21" s="101">
        <v>2</v>
      </c>
      <c r="S21" s="218">
        <v>2</v>
      </c>
      <c r="T21" s="218">
        <v>2</v>
      </c>
      <c r="U21" s="218">
        <v>2</v>
      </c>
      <c r="V21" s="218">
        <v>2</v>
      </c>
      <c r="W21" s="218">
        <v>2</v>
      </c>
      <c r="X21" s="101">
        <v>2</v>
      </c>
      <c r="Y21" s="176">
        <v>2</v>
      </c>
      <c r="Z21" s="183"/>
      <c r="AA21" s="183"/>
      <c r="AB21" s="183"/>
      <c r="AC21" s="183"/>
      <c r="AD21" s="184"/>
      <c r="AE21" s="185">
        <v>2</v>
      </c>
      <c r="AF21" s="482"/>
      <c r="AG21" s="183"/>
      <c r="AH21" s="183"/>
      <c r="AI21" s="183"/>
      <c r="AJ21" s="184"/>
      <c r="AK21" s="100">
        <v>0.5</v>
      </c>
      <c r="AL21" s="84">
        <v>1</v>
      </c>
      <c r="AM21" s="84">
        <v>1.5</v>
      </c>
      <c r="AN21" s="101">
        <v>2</v>
      </c>
      <c r="AO21" s="202">
        <f>+AN21/W21</f>
        <v>1</v>
      </c>
      <c r="AP21" s="203">
        <f t="shared" si="25"/>
        <v>0.6</v>
      </c>
      <c r="AQ21" s="306" t="s">
        <v>208</v>
      </c>
      <c r="AR21" s="302" t="s">
        <v>159</v>
      </c>
      <c r="AS21" s="302" t="s">
        <v>159</v>
      </c>
      <c r="AT21" s="285" t="s">
        <v>202</v>
      </c>
      <c r="AU21" s="302" t="s">
        <v>174</v>
      </c>
    </row>
    <row r="22" spans="1:47" s="5" customFormat="1" ht="52.15" customHeight="1" x14ac:dyDescent="0.25">
      <c r="A22" s="328"/>
      <c r="B22" s="319"/>
      <c r="C22" s="486"/>
      <c r="D22" s="316"/>
      <c r="E22" s="313"/>
      <c r="F22" s="313"/>
      <c r="G22" s="46" t="s">
        <v>10</v>
      </c>
      <c r="H22" s="164">
        <f>+L22+R22+W22+Y22+AE22</f>
        <v>6351703447</v>
      </c>
      <c r="I22" s="194">
        <v>699000000</v>
      </c>
      <c r="J22" s="194">
        <v>699000000</v>
      </c>
      <c r="K22" s="194">
        <v>551874000</v>
      </c>
      <c r="L22" s="171">
        <v>551781180</v>
      </c>
      <c r="M22" s="172">
        <v>901844000</v>
      </c>
      <c r="N22" s="98">
        <v>901844000</v>
      </c>
      <c r="O22" s="98">
        <v>901844000</v>
      </c>
      <c r="P22" s="98">
        <v>901844000</v>
      </c>
      <c r="Q22" s="98">
        <v>879228292</v>
      </c>
      <c r="R22" s="173">
        <v>879191267</v>
      </c>
      <c r="S22" s="217">
        <v>1323082000</v>
      </c>
      <c r="T22" s="217">
        <v>1323082000</v>
      </c>
      <c r="U22" s="217">
        <v>1323082000</v>
      </c>
      <c r="V22" s="217">
        <v>1308293800</v>
      </c>
      <c r="W22" s="217">
        <v>1229928000</v>
      </c>
      <c r="X22" s="173">
        <v>1221424100</v>
      </c>
      <c r="Y22" s="172">
        <v>2370803000</v>
      </c>
      <c r="Z22" s="98"/>
      <c r="AA22" s="174"/>
      <c r="AB22" s="174"/>
      <c r="AC22" s="174"/>
      <c r="AD22" s="175"/>
      <c r="AE22" s="172">
        <v>1320000000</v>
      </c>
      <c r="AF22" s="98"/>
      <c r="AG22" s="174"/>
      <c r="AH22" s="174"/>
      <c r="AI22" s="174"/>
      <c r="AJ22" s="175"/>
      <c r="AK22" s="94">
        <v>1059165000</v>
      </c>
      <c r="AL22" s="89">
        <v>1059185400</v>
      </c>
      <c r="AM22" s="89">
        <v>1104158800</v>
      </c>
      <c r="AN22" s="173">
        <v>1221424100</v>
      </c>
      <c r="AO22" s="141">
        <f>+AN22/W22</f>
        <v>0.99308585543218786</v>
      </c>
      <c r="AP22" s="203">
        <f t="shared" si="25"/>
        <v>0.41758822166875009</v>
      </c>
      <c r="AQ22" s="307"/>
      <c r="AR22" s="302"/>
      <c r="AS22" s="302"/>
      <c r="AT22" s="286"/>
      <c r="AU22" s="302"/>
    </row>
    <row r="23" spans="1:47" s="5" customFormat="1" ht="66" customHeight="1" x14ac:dyDescent="0.25">
      <c r="A23" s="328"/>
      <c r="B23" s="319"/>
      <c r="C23" s="486"/>
      <c r="D23" s="316"/>
      <c r="E23" s="313"/>
      <c r="F23" s="313"/>
      <c r="G23" s="46" t="s">
        <v>11</v>
      </c>
      <c r="H23" s="99"/>
      <c r="I23" s="193"/>
      <c r="J23" s="193"/>
      <c r="K23" s="193"/>
      <c r="L23" s="145"/>
      <c r="M23" s="104"/>
      <c r="N23" s="93"/>
      <c r="O23" s="88"/>
      <c r="P23" s="88"/>
      <c r="Q23" s="88"/>
      <c r="R23" s="107"/>
      <c r="S23" s="189"/>
      <c r="T23" s="189"/>
      <c r="U23" s="189"/>
      <c r="V23" s="189"/>
      <c r="W23" s="189"/>
      <c r="X23" s="107"/>
      <c r="Y23" s="104"/>
      <c r="Z23" s="86"/>
      <c r="AA23" s="96"/>
      <c r="AB23" s="96"/>
      <c r="AC23" s="96"/>
      <c r="AD23" s="87"/>
      <c r="AE23" s="104"/>
      <c r="AF23" s="86"/>
      <c r="AG23" s="96"/>
      <c r="AH23" s="96"/>
      <c r="AI23" s="96"/>
      <c r="AJ23" s="87"/>
      <c r="AK23" s="97"/>
      <c r="AL23" s="88"/>
      <c r="AM23" s="88"/>
      <c r="AN23" s="107"/>
      <c r="AO23" s="97"/>
      <c r="AP23" s="88"/>
      <c r="AQ23" s="307"/>
      <c r="AR23" s="302"/>
      <c r="AS23" s="302"/>
      <c r="AT23" s="286"/>
      <c r="AU23" s="302"/>
    </row>
    <row r="24" spans="1:47" s="5" customFormat="1" ht="66" customHeight="1" x14ac:dyDescent="0.25">
      <c r="A24" s="328"/>
      <c r="B24" s="319"/>
      <c r="C24" s="486"/>
      <c r="D24" s="316"/>
      <c r="E24" s="313"/>
      <c r="F24" s="313"/>
      <c r="G24" s="46" t="s">
        <v>12</v>
      </c>
      <c r="H24" s="164">
        <f>+L24+R24+W24+Y24+AE24</f>
        <v>268539810</v>
      </c>
      <c r="I24" s="193"/>
      <c r="J24" s="193"/>
      <c r="K24" s="193"/>
      <c r="L24" s="145"/>
      <c r="M24" s="104"/>
      <c r="N24" s="98">
        <v>188958315</v>
      </c>
      <c r="O24" s="98">
        <v>188958315</v>
      </c>
      <c r="P24" s="98">
        <v>188958311</v>
      </c>
      <c r="Q24" s="98">
        <v>188958311</v>
      </c>
      <c r="R24" s="138">
        <v>188958310</v>
      </c>
      <c r="S24" s="217">
        <v>79725568</v>
      </c>
      <c r="T24" s="217">
        <v>79725568</v>
      </c>
      <c r="U24" s="217">
        <v>79581500</v>
      </c>
      <c r="V24" s="217">
        <v>79581500</v>
      </c>
      <c r="W24" s="217">
        <v>79581500</v>
      </c>
      <c r="X24" s="89">
        <v>79581500</v>
      </c>
      <c r="Y24" s="106"/>
      <c r="Z24" s="105"/>
      <c r="AA24" s="96"/>
      <c r="AB24" s="96"/>
      <c r="AC24" s="96"/>
      <c r="AD24" s="87"/>
      <c r="AE24" s="104"/>
      <c r="AF24" s="86"/>
      <c r="AG24" s="96"/>
      <c r="AH24" s="96"/>
      <c r="AI24" s="96"/>
      <c r="AJ24" s="87"/>
      <c r="AK24" s="94">
        <v>68968933</v>
      </c>
      <c r="AL24" s="89">
        <v>77325733</v>
      </c>
      <c r="AM24" s="89">
        <v>79581500</v>
      </c>
      <c r="AN24" s="89">
        <v>79581500</v>
      </c>
      <c r="AO24" s="140">
        <f>+AN24/W24</f>
        <v>1</v>
      </c>
      <c r="AP24" s="203"/>
      <c r="AQ24" s="307"/>
      <c r="AR24" s="302"/>
      <c r="AS24" s="302"/>
      <c r="AT24" s="286"/>
      <c r="AU24" s="302"/>
    </row>
    <row r="25" spans="1:47" s="5" customFormat="1" ht="66" customHeight="1" x14ac:dyDescent="0.25">
      <c r="A25" s="328"/>
      <c r="B25" s="319"/>
      <c r="C25" s="486"/>
      <c r="D25" s="316"/>
      <c r="E25" s="313"/>
      <c r="F25" s="313"/>
      <c r="G25" s="46" t="s">
        <v>13</v>
      </c>
      <c r="H25" s="164">
        <f>+L25+R25+W25+Y25+AE25</f>
        <v>10</v>
      </c>
      <c r="I25" s="34">
        <f t="shared" ref="I25" si="28">+I21+I23</f>
        <v>2</v>
      </c>
      <c r="J25" s="34">
        <f t="shared" ref="J25:K25" si="29">+J21+J23</f>
        <v>2</v>
      </c>
      <c r="K25" s="34">
        <f t="shared" si="29"/>
        <v>2</v>
      </c>
      <c r="L25" s="179">
        <v>2</v>
      </c>
      <c r="M25" s="149">
        <f>+M21+M23</f>
        <v>2</v>
      </c>
      <c r="N25" s="108">
        <f t="shared" ref="N25:P25" si="30">+N21+N23</f>
        <v>2</v>
      </c>
      <c r="O25" s="108">
        <f t="shared" si="30"/>
        <v>2</v>
      </c>
      <c r="P25" s="108">
        <f t="shared" si="30"/>
        <v>2</v>
      </c>
      <c r="Q25" s="108">
        <f t="shared" ref="Q25:R26" si="31">+Q21+Q23</f>
        <v>2</v>
      </c>
      <c r="R25" s="178">
        <f t="shared" si="31"/>
        <v>2</v>
      </c>
      <c r="S25" s="190">
        <f t="shared" ref="S25:T26" si="32">+S21+S23</f>
        <v>2</v>
      </c>
      <c r="T25" s="190">
        <f t="shared" si="32"/>
        <v>2</v>
      </c>
      <c r="U25" s="190">
        <f t="shared" ref="U25:X26" si="33">+U21+U23</f>
        <v>2</v>
      </c>
      <c r="V25" s="190">
        <f t="shared" si="33"/>
        <v>2</v>
      </c>
      <c r="W25" s="190">
        <f t="shared" si="33"/>
        <v>2</v>
      </c>
      <c r="X25" s="178">
        <f t="shared" si="33"/>
        <v>2</v>
      </c>
      <c r="Y25" s="149">
        <f t="shared" ref="Y25:Y26" si="34">+Y21+Y23</f>
        <v>2</v>
      </c>
      <c r="Z25" s="108"/>
      <c r="AA25" s="108"/>
      <c r="AB25" s="108"/>
      <c r="AC25" s="108"/>
      <c r="AD25" s="186"/>
      <c r="AE25" s="177">
        <f t="shared" ref="AE25:AE26" si="35">+AE21+AE23</f>
        <v>2</v>
      </c>
      <c r="AF25" s="178"/>
      <c r="AG25" s="108"/>
      <c r="AH25" s="108"/>
      <c r="AI25" s="108"/>
      <c r="AJ25" s="186"/>
      <c r="AK25" s="215">
        <f t="shared" ref="AK25:AL26" si="36">+AK21+AK23</f>
        <v>0.5</v>
      </c>
      <c r="AL25" s="178">
        <f t="shared" si="36"/>
        <v>1</v>
      </c>
      <c r="AM25" s="178">
        <f t="shared" ref="AM25:AN25" si="37">+AM21+AM23</f>
        <v>1.5</v>
      </c>
      <c r="AN25" s="178">
        <f t="shared" si="37"/>
        <v>2</v>
      </c>
      <c r="AO25" s="141">
        <f>+AN25/W25</f>
        <v>1</v>
      </c>
      <c r="AP25" s="203">
        <f t="shared" ref="AP25:AP28" si="38">(R25+L25+AN25)/H25</f>
        <v>0.6</v>
      </c>
      <c r="AQ25" s="307"/>
      <c r="AR25" s="302"/>
      <c r="AS25" s="302"/>
      <c r="AT25" s="286"/>
      <c r="AU25" s="302"/>
    </row>
    <row r="26" spans="1:47" s="5" customFormat="1" ht="66" customHeight="1" thickBot="1" x14ac:dyDescent="0.3">
      <c r="A26" s="329"/>
      <c r="B26" s="320"/>
      <c r="C26" s="489"/>
      <c r="D26" s="316"/>
      <c r="E26" s="314"/>
      <c r="F26" s="314"/>
      <c r="G26" s="48" t="s">
        <v>14</v>
      </c>
      <c r="H26" s="164">
        <f>+H24+H22</f>
        <v>6620243257</v>
      </c>
      <c r="I26" s="194">
        <f>+I22+I24</f>
        <v>699000000</v>
      </c>
      <c r="J26" s="194">
        <f>+J22+J24</f>
        <v>699000000</v>
      </c>
      <c r="K26" s="194">
        <f>+K22+K24</f>
        <v>551874000</v>
      </c>
      <c r="L26" s="181">
        <f t="shared" ref="L26" si="39">+L22+L24</f>
        <v>551781180</v>
      </c>
      <c r="M26" s="109">
        <f>+M22+M24</f>
        <v>901844000</v>
      </c>
      <c r="N26" s="98">
        <f>+N22+N24</f>
        <v>1090802315</v>
      </c>
      <c r="O26" s="98">
        <f>+O22+O24</f>
        <v>1090802315</v>
      </c>
      <c r="P26" s="98">
        <f>+P22+P24</f>
        <v>1090802311</v>
      </c>
      <c r="Q26" s="98">
        <f>+Q22+Q24</f>
        <v>1068186603</v>
      </c>
      <c r="R26" s="180">
        <f t="shared" si="31"/>
        <v>1068149577</v>
      </c>
      <c r="S26" s="191">
        <f t="shared" si="32"/>
        <v>1402807568</v>
      </c>
      <c r="T26" s="191">
        <f t="shared" si="32"/>
        <v>1402807568</v>
      </c>
      <c r="U26" s="191">
        <f t="shared" ref="U26:V26" si="40">+U22+U24</f>
        <v>1402663500</v>
      </c>
      <c r="V26" s="191">
        <f t="shared" si="40"/>
        <v>1387875300</v>
      </c>
      <c r="W26" s="191">
        <f t="shared" si="33"/>
        <v>1309509500</v>
      </c>
      <c r="X26" s="180">
        <f t="shared" si="33"/>
        <v>1301005600</v>
      </c>
      <c r="Y26" s="109">
        <f t="shared" si="34"/>
        <v>2370803000</v>
      </c>
      <c r="Z26" s="180"/>
      <c r="AA26" s="187"/>
      <c r="AB26" s="187"/>
      <c r="AC26" s="187"/>
      <c r="AD26" s="188"/>
      <c r="AE26" s="109">
        <f t="shared" si="35"/>
        <v>1320000000</v>
      </c>
      <c r="AF26" s="180"/>
      <c r="AG26" s="187"/>
      <c r="AH26" s="187"/>
      <c r="AI26" s="187"/>
      <c r="AJ26" s="188"/>
      <c r="AK26" s="216">
        <f t="shared" si="36"/>
        <v>1128133933</v>
      </c>
      <c r="AL26" s="180">
        <f t="shared" si="36"/>
        <v>1136511133</v>
      </c>
      <c r="AM26" s="180">
        <f t="shared" ref="AM26:AN26" si="41">+AM22+AM24</f>
        <v>1183740300</v>
      </c>
      <c r="AN26" s="180">
        <f t="shared" si="41"/>
        <v>1301005600</v>
      </c>
      <c r="AO26" s="204">
        <f>+AN26/W26</f>
        <v>0.99350604176601998</v>
      </c>
      <c r="AP26" s="205">
        <f t="shared" si="38"/>
        <v>0.44121284424277163</v>
      </c>
      <c r="AQ26" s="307"/>
      <c r="AR26" s="302"/>
      <c r="AS26" s="302"/>
      <c r="AT26" s="286"/>
      <c r="AU26" s="302"/>
    </row>
    <row r="27" spans="1:47" s="5" customFormat="1" ht="58.9" customHeight="1" x14ac:dyDescent="0.25">
      <c r="A27" s="327" t="s">
        <v>148</v>
      </c>
      <c r="B27" s="318">
        <v>4</v>
      </c>
      <c r="C27" s="488" t="s">
        <v>144</v>
      </c>
      <c r="D27" s="315" t="s">
        <v>138</v>
      </c>
      <c r="E27" s="312">
        <v>433</v>
      </c>
      <c r="F27" s="312" t="s">
        <v>178</v>
      </c>
      <c r="G27" s="49" t="s">
        <v>9</v>
      </c>
      <c r="H27" s="164">
        <f>+L27+R27+W27+Y27+AE27</f>
        <v>10</v>
      </c>
      <c r="I27" s="31">
        <v>1</v>
      </c>
      <c r="J27" s="31">
        <v>1</v>
      </c>
      <c r="K27" s="31">
        <v>1</v>
      </c>
      <c r="L27" s="101">
        <v>1</v>
      </c>
      <c r="M27" s="176">
        <v>2</v>
      </c>
      <c r="N27" s="31">
        <v>2</v>
      </c>
      <c r="O27" s="31">
        <v>2</v>
      </c>
      <c r="P27" s="31">
        <v>2</v>
      </c>
      <c r="Q27" s="31">
        <v>2</v>
      </c>
      <c r="R27" s="101">
        <v>2</v>
      </c>
      <c r="S27" s="218">
        <v>3</v>
      </c>
      <c r="T27" s="218">
        <v>3</v>
      </c>
      <c r="U27" s="218">
        <v>3</v>
      </c>
      <c r="V27" s="218">
        <v>3</v>
      </c>
      <c r="W27" s="218">
        <v>3</v>
      </c>
      <c r="X27" s="101">
        <v>3</v>
      </c>
      <c r="Y27" s="176">
        <v>3</v>
      </c>
      <c r="Z27" s="183"/>
      <c r="AA27" s="183"/>
      <c r="AB27" s="183"/>
      <c r="AC27" s="183"/>
      <c r="AD27" s="184"/>
      <c r="AE27" s="185">
        <v>1</v>
      </c>
      <c r="AF27" s="482"/>
      <c r="AG27" s="183"/>
      <c r="AH27" s="183"/>
      <c r="AI27" s="183"/>
      <c r="AJ27" s="184"/>
      <c r="AK27" s="100">
        <v>0.64</v>
      </c>
      <c r="AL27" s="84">
        <f>+AK27+0.76</f>
        <v>1.4</v>
      </c>
      <c r="AM27" s="84">
        <f>+AL27+0.86</f>
        <v>2.2599999999999998</v>
      </c>
      <c r="AN27" s="101">
        <v>3</v>
      </c>
      <c r="AO27" s="202">
        <f>+AN27/W27</f>
        <v>1</v>
      </c>
      <c r="AP27" s="203">
        <f t="shared" si="38"/>
        <v>0.6</v>
      </c>
      <c r="AQ27" s="306" t="s">
        <v>213</v>
      </c>
      <c r="AR27" s="292" t="s">
        <v>159</v>
      </c>
      <c r="AS27" s="292" t="s">
        <v>159</v>
      </c>
      <c r="AT27" s="294" t="s">
        <v>214</v>
      </c>
      <c r="AU27" s="296" t="s">
        <v>200</v>
      </c>
    </row>
    <row r="28" spans="1:47" s="5" customFormat="1" ht="58.9" customHeight="1" x14ac:dyDescent="0.25">
      <c r="A28" s="328"/>
      <c r="B28" s="319"/>
      <c r="C28" s="486"/>
      <c r="D28" s="316"/>
      <c r="E28" s="313"/>
      <c r="F28" s="313"/>
      <c r="G28" s="46" t="s">
        <v>10</v>
      </c>
      <c r="H28" s="164">
        <f>+L28+R28+W28+Y28+AE28</f>
        <v>1089007977</v>
      </c>
      <c r="I28" s="194">
        <v>183000000</v>
      </c>
      <c r="J28" s="194">
        <v>183000000</v>
      </c>
      <c r="K28" s="194">
        <v>164426239</v>
      </c>
      <c r="L28" s="171">
        <v>113597777</v>
      </c>
      <c r="M28" s="172">
        <v>172695000</v>
      </c>
      <c r="N28" s="98">
        <v>172695000</v>
      </c>
      <c r="O28" s="98">
        <v>172695000</v>
      </c>
      <c r="P28" s="98">
        <v>172695000</v>
      </c>
      <c r="Q28" s="98">
        <v>161666520</v>
      </c>
      <c r="R28" s="173">
        <v>161659200</v>
      </c>
      <c r="S28" s="217">
        <v>229241000</v>
      </c>
      <c r="T28" s="217">
        <v>229241000</v>
      </c>
      <c r="U28" s="217">
        <v>229241000</v>
      </c>
      <c r="V28" s="217">
        <v>228770000</v>
      </c>
      <c r="W28" s="217">
        <v>234446000</v>
      </c>
      <c r="X28" s="173">
        <v>234446000</v>
      </c>
      <c r="Y28" s="172">
        <v>279305000</v>
      </c>
      <c r="Z28" s="98"/>
      <c r="AA28" s="174"/>
      <c r="AB28" s="174"/>
      <c r="AC28" s="174"/>
      <c r="AD28" s="175"/>
      <c r="AE28" s="172">
        <v>300000000</v>
      </c>
      <c r="AF28" s="98"/>
      <c r="AG28" s="174"/>
      <c r="AH28" s="174"/>
      <c r="AI28" s="174"/>
      <c r="AJ28" s="175"/>
      <c r="AK28" s="94">
        <v>188910000</v>
      </c>
      <c r="AL28" s="89">
        <v>188910000</v>
      </c>
      <c r="AM28" s="89">
        <v>218770000</v>
      </c>
      <c r="AN28" s="173">
        <v>234446000</v>
      </c>
      <c r="AO28" s="141">
        <f>+AN28/W28</f>
        <v>1</v>
      </c>
      <c r="AP28" s="203">
        <f t="shared" si="38"/>
        <v>0.46804338238561866</v>
      </c>
      <c r="AQ28" s="307"/>
      <c r="AR28" s="293"/>
      <c r="AS28" s="293"/>
      <c r="AT28" s="295"/>
      <c r="AU28" s="297"/>
    </row>
    <row r="29" spans="1:47" s="5" customFormat="1" ht="58.9" customHeight="1" x14ac:dyDescent="0.25">
      <c r="A29" s="328"/>
      <c r="B29" s="319"/>
      <c r="C29" s="486"/>
      <c r="D29" s="316"/>
      <c r="E29" s="313"/>
      <c r="F29" s="313"/>
      <c r="G29" s="46" t="s">
        <v>11</v>
      </c>
      <c r="H29" s="99"/>
      <c r="I29" s="193"/>
      <c r="J29" s="193"/>
      <c r="K29" s="193"/>
      <c r="L29" s="145"/>
      <c r="M29" s="104"/>
      <c r="N29" s="93"/>
      <c r="O29" s="88"/>
      <c r="P29" s="88"/>
      <c r="Q29" s="88"/>
      <c r="R29" s="107"/>
      <c r="S29" s="189"/>
      <c r="T29" s="189"/>
      <c r="U29" s="189"/>
      <c r="V29" s="189"/>
      <c r="W29" s="189"/>
      <c r="X29" s="107"/>
      <c r="Y29" s="104"/>
      <c r="Z29" s="86"/>
      <c r="AA29" s="96"/>
      <c r="AB29" s="96"/>
      <c r="AC29" s="96"/>
      <c r="AD29" s="87"/>
      <c r="AE29" s="104"/>
      <c r="AF29" s="86"/>
      <c r="AG29" s="96"/>
      <c r="AH29" s="96"/>
      <c r="AI29" s="96"/>
      <c r="AJ29" s="87"/>
      <c r="AK29" s="97"/>
      <c r="AL29" s="88"/>
      <c r="AM29" s="88"/>
      <c r="AN29" s="107"/>
      <c r="AO29" s="97"/>
      <c r="AP29" s="88"/>
      <c r="AQ29" s="307"/>
      <c r="AR29" s="293"/>
      <c r="AS29" s="293"/>
      <c r="AT29" s="295"/>
      <c r="AU29" s="297"/>
    </row>
    <row r="30" spans="1:47" s="5" customFormat="1" ht="58.9" customHeight="1" x14ac:dyDescent="0.25">
      <c r="A30" s="328"/>
      <c r="B30" s="319"/>
      <c r="C30" s="486"/>
      <c r="D30" s="316"/>
      <c r="E30" s="313"/>
      <c r="F30" s="313"/>
      <c r="G30" s="46" t="s">
        <v>12</v>
      </c>
      <c r="H30" s="164">
        <f>+L30+R30+W30+Y30+AE30</f>
        <v>59362269</v>
      </c>
      <c r="I30" s="193"/>
      <c r="J30" s="193"/>
      <c r="K30" s="193"/>
      <c r="L30" s="145"/>
      <c r="M30" s="104"/>
      <c r="N30" s="91">
        <v>45395203</v>
      </c>
      <c r="O30" s="91">
        <v>45395203</v>
      </c>
      <c r="P30" s="91">
        <v>45395203</v>
      </c>
      <c r="Q30" s="91">
        <v>45395203</v>
      </c>
      <c r="R30" s="138">
        <f>+Q30</f>
        <v>45395203</v>
      </c>
      <c r="S30" s="217">
        <v>13967066</v>
      </c>
      <c r="T30" s="217">
        <v>13967066</v>
      </c>
      <c r="U30" s="217">
        <v>13967066</v>
      </c>
      <c r="V30" s="217">
        <v>13967066</v>
      </c>
      <c r="W30" s="217">
        <v>13967066</v>
      </c>
      <c r="X30" s="89">
        <v>13967066</v>
      </c>
      <c r="Y30" s="106"/>
      <c r="Z30" s="105"/>
      <c r="AA30" s="96"/>
      <c r="AB30" s="96"/>
      <c r="AC30" s="96"/>
      <c r="AD30" s="87"/>
      <c r="AE30" s="104"/>
      <c r="AF30" s="86"/>
      <c r="AG30" s="96"/>
      <c r="AH30" s="96"/>
      <c r="AI30" s="96"/>
      <c r="AJ30" s="87"/>
      <c r="AK30" s="94">
        <v>13967066</v>
      </c>
      <c r="AL30" s="89">
        <v>13967066</v>
      </c>
      <c r="AM30" s="89">
        <v>13967066</v>
      </c>
      <c r="AN30" s="89">
        <v>13967066</v>
      </c>
      <c r="AO30" s="140">
        <f>+AN30/W30</f>
        <v>1</v>
      </c>
      <c r="AP30" s="88"/>
      <c r="AQ30" s="307"/>
      <c r="AR30" s="293"/>
      <c r="AS30" s="293"/>
      <c r="AT30" s="295"/>
      <c r="AU30" s="297"/>
    </row>
    <row r="31" spans="1:47" s="5" customFormat="1" ht="58.9" customHeight="1" x14ac:dyDescent="0.25">
      <c r="A31" s="328"/>
      <c r="B31" s="319"/>
      <c r="C31" s="486"/>
      <c r="D31" s="316"/>
      <c r="E31" s="313"/>
      <c r="F31" s="313"/>
      <c r="G31" s="46" t="s">
        <v>13</v>
      </c>
      <c r="H31" s="164">
        <f>+L31+R31+W31+Y31+AE31</f>
        <v>10</v>
      </c>
      <c r="I31" s="196">
        <f t="shared" ref="I31" si="42">+I27+I29</f>
        <v>1</v>
      </c>
      <c r="J31" s="196">
        <f t="shared" ref="J31:K31" si="43">+J27+J29</f>
        <v>1</v>
      </c>
      <c r="K31" s="196">
        <f t="shared" si="43"/>
        <v>1</v>
      </c>
      <c r="L31" s="179">
        <f t="shared" ref="L31:L32" si="44">+L27+L29</f>
        <v>1</v>
      </c>
      <c r="M31" s="149">
        <f>+M27+M29</f>
        <v>2</v>
      </c>
      <c r="N31" s="91">
        <f t="shared" ref="N31:P31" si="45">+N27+N29</f>
        <v>2</v>
      </c>
      <c r="O31" s="91">
        <f t="shared" si="45"/>
        <v>2</v>
      </c>
      <c r="P31" s="91">
        <f t="shared" si="45"/>
        <v>2</v>
      </c>
      <c r="Q31" s="91">
        <f t="shared" ref="Q31:R32" si="46">+Q27+Q29</f>
        <v>2</v>
      </c>
      <c r="R31" s="178">
        <f t="shared" si="46"/>
        <v>2</v>
      </c>
      <c r="S31" s="190">
        <f t="shared" ref="S31:T32" si="47">+S27+S29</f>
        <v>3</v>
      </c>
      <c r="T31" s="190">
        <f t="shared" si="47"/>
        <v>3</v>
      </c>
      <c r="U31" s="190">
        <f t="shared" ref="U31:X32" si="48">+U27+U29</f>
        <v>3</v>
      </c>
      <c r="V31" s="190">
        <f t="shared" si="48"/>
        <v>3</v>
      </c>
      <c r="W31" s="190">
        <f t="shared" si="48"/>
        <v>3</v>
      </c>
      <c r="X31" s="177">
        <f t="shared" si="48"/>
        <v>3</v>
      </c>
      <c r="Y31" s="149">
        <f t="shared" ref="Y31:Y32" si="49">+Y27+Y29</f>
        <v>3</v>
      </c>
      <c r="Z31" s="108"/>
      <c r="AA31" s="108"/>
      <c r="AB31" s="108"/>
      <c r="AC31" s="108"/>
      <c r="AD31" s="186"/>
      <c r="AE31" s="177">
        <f t="shared" ref="AE31:AE32" si="50">+AE27+AE29</f>
        <v>1</v>
      </c>
      <c r="AF31" s="178"/>
      <c r="AG31" s="108"/>
      <c r="AH31" s="108"/>
      <c r="AI31" s="108"/>
      <c r="AJ31" s="186"/>
      <c r="AK31" s="215">
        <f t="shared" ref="AK31:AN32" si="51">+AK27+AK29</f>
        <v>0.64</v>
      </c>
      <c r="AL31" s="178">
        <f t="shared" si="51"/>
        <v>1.4</v>
      </c>
      <c r="AM31" s="178">
        <f t="shared" ref="AM31" si="52">+AM27+AM29</f>
        <v>2.2599999999999998</v>
      </c>
      <c r="AN31" s="177">
        <f t="shared" si="51"/>
        <v>3</v>
      </c>
      <c r="AO31" s="141">
        <f>+AN31/W31</f>
        <v>1</v>
      </c>
      <c r="AP31" s="203">
        <f t="shared" ref="AP31:AP34" si="53">(R31+L31+AN31)/H31</f>
        <v>0.6</v>
      </c>
      <c r="AQ31" s="307"/>
      <c r="AR31" s="293"/>
      <c r="AS31" s="293"/>
      <c r="AT31" s="295"/>
      <c r="AU31" s="297"/>
    </row>
    <row r="32" spans="1:47" s="5" customFormat="1" ht="58.9" customHeight="1" thickBot="1" x14ac:dyDescent="0.3">
      <c r="A32" s="328"/>
      <c r="B32" s="320"/>
      <c r="C32" s="489"/>
      <c r="D32" s="316"/>
      <c r="E32" s="314"/>
      <c r="F32" s="314"/>
      <c r="G32" s="48" t="s">
        <v>14</v>
      </c>
      <c r="H32" s="164">
        <f>+H30+H28</f>
        <v>1148370246</v>
      </c>
      <c r="I32" s="194">
        <f>+I28+I30</f>
        <v>183000000</v>
      </c>
      <c r="J32" s="194">
        <f>+J28+J30</f>
        <v>183000000</v>
      </c>
      <c r="K32" s="194">
        <f>+K28+K30</f>
        <v>164426239</v>
      </c>
      <c r="L32" s="181">
        <f t="shared" si="44"/>
        <v>113597777</v>
      </c>
      <c r="M32" s="109">
        <f>+M28+M30</f>
        <v>172695000</v>
      </c>
      <c r="N32" s="98">
        <f>+N28+N30</f>
        <v>218090203</v>
      </c>
      <c r="O32" s="98">
        <f>+O28+O30</f>
        <v>218090203</v>
      </c>
      <c r="P32" s="98">
        <f>+P28+P30</f>
        <v>218090203</v>
      </c>
      <c r="Q32" s="98">
        <f>+Q28+Q30</f>
        <v>207061723</v>
      </c>
      <c r="R32" s="180">
        <f t="shared" si="46"/>
        <v>207054403</v>
      </c>
      <c r="S32" s="191">
        <f t="shared" si="47"/>
        <v>243208066</v>
      </c>
      <c r="T32" s="191">
        <f t="shared" si="47"/>
        <v>243208066</v>
      </c>
      <c r="U32" s="191">
        <f t="shared" ref="U32:V32" si="54">+U28+U30</f>
        <v>243208066</v>
      </c>
      <c r="V32" s="191">
        <f t="shared" si="54"/>
        <v>242737066</v>
      </c>
      <c r="W32" s="191">
        <f t="shared" si="48"/>
        <v>248413066</v>
      </c>
      <c r="X32" s="109">
        <f t="shared" si="48"/>
        <v>248413066</v>
      </c>
      <c r="Y32" s="109">
        <f t="shared" si="49"/>
        <v>279305000</v>
      </c>
      <c r="Z32" s="180"/>
      <c r="AA32" s="187"/>
      <c r="AB32" s="187"/>
      <c r="AC32" s="187"/>
      <c r="AD32" s="188"/>
      <c r="AE32" s="109">
        <f t="shared" si="50"/>
        <v>300000000</v>
      </c>
      <c r="AF32" s="180"/>
      <c r="AG32" s="187"/>
      <c r="AH32" s="187"/>
      <c r="AI32" s="187"/>
      <c r="AJ32" s="188"/>
      <c r="AK32" s="216">
        <f t="shared" si="51"/>
        <v>202877066</v>
      </c>
      <c r="AL32" s="180">
        <f t="shared" si="51"/>
        <v>202877066</v>
      </c>
      <c r="AM32" s="180">
        <f t="shared" ref="AM32" si="55">+AM28+AM30</f>
        <v>232737066</v>
      </c>
      <c r="AN32" s="109">
        <f t="shared" si="51"/>
        <v>248413066</v>
      </c>
      <c r="AO32" s="204">
        <f>+AN32/W32</f>
        <v>1</v>
      </c>
      <c r="AP32" s="205">
        <f t="shared" si="53"/>
        <v>0.49554161472065866</v>
      </c>
      <c r="AQ32" s="307"/>
      <c r="AR32" s="293"/>
      <c r="AS32" s="293"/>
      <c r="AT32" s="295"/>
      <c r="AU32" s="298"/>
    </row>
    <row r="33" spans="1:47" s="5" customFormat="1" ht="60" customHeight="1" x14ac:dyDescent="0.25">
      <c r="A33" s="328"/>
      <c r="B33" s="318">
        <v>5</v>
      </c>
      <c r="C33" s="488" t="s">
        <v>145</v>
      </c>
      <c r="D33" s="315" t="s">
        <v>138</v>
      </c>
      <c r="E33" s="312">
        <v>433</v>
      </c>
      <c r="F33" s="312" t="s">
        <v>178</v>
      </c>
      <c r="G33" s="49" t="s">
        <v>9</v>
      </c>
      <c r="H33" s="164">
        <f>+L33+R33+W33+Y33+AE33</f>
        <v>14</v>
      </c>
      <c r="I33" s="31">
        <v>1</v>
      </c>
      <c r="J33" s="31">
        <v>1</v>
      </c>
      <c r="K33" s="31">
        <v>1</v>
      </c>
      <c r="L33" s="101">
        <v>1</v>
      </c>
      <c r="M33" s="176">
        <v>4</v>
      </c>
      <c r="N33" s="31">
        <v>4</v>
      </c>
      <c r="O33" s="31">
        <v>4</v>
      </c>
      <c r="P33" s="31">
        <v>4</v>
      </c>
      <c r="Q33" s="31">
        <v>4</v>
      </c>
      <c r="R33" s="101">
        <v>4</v>
      </c>
      <c r="S33" s="218">
        <v>4</v>
      </c>
      <c r="T33" s="218">
        <v>4</v>
      </c>
      <c r="U33" s="218">
        <v>4</v>
      </c>
      <c r="V33" s="218">
        <v>4</v>
      </c>
      <c r="W33" s="218">
        <v>4</v>
      </c>
      <c r="X33" s="101">
        <v>4</v>
      </c>
      <c r="Y33" s="176">
        <v>4</v>
      </c>
      <c r="Z33" s="183"/>
      <c r="AA33" s="183"/>
      <c r="AB33" s="183"/>
      <c r="AC33" s="183"/>
      <c r="AD33" s="184"/>
      <c r="AE33" s="185">
        <v>1</v>
      </c>
      <c r="AF33" s="482"/>
      <c r="AG33" s="183"/>
      <c r="AH33" s="183"/>
      <c r="AI33" s="183"/>
      <c r="AJ33" s="184"/>
      <c r="AK33" s="100">
        <v>1</v>
      </c>
      <c r="AL33" s="84">
        <v>2</v>
      </c>
      <c r="AM33" s="84">
        <v>3</v>
      </c>
      <c r="AN33" s="101">
        <v>4</v>
      </c>
      <c r="AO33" s="202">
        <f>+AN33/W33</f>
        <v>1</v>
      </c>
      <c r="AP33" s="203">
        <f t="shared" si="53"/>
        <v>0.6428571428571429</v>
      </c>
      <c r="AQ33" s="306" t="s">
        <v>193</v>
      </c>
      <c r="AR33" s="287" t="s">
        <v>173</v>
      </c>
      <c r="AS33" s="287" t="s">
        <v>173</v>
      </c>
      <c r="AT33" s="367" t="s">
        <v>194</v>
      </c>
      <c r="AU33" s="300" t="s">
        <v>195</v>
      </c>
    </row>
    <row r="34" spans="1:47" s="5" customFormat="1" ht="60" customHeight="1" x14ac:dyDescent="0.25">
      <c r="A34" s="328"/>
      <c r="B34" s="319"/>
      <c r="C34" s="486"/>
      <c r="D34" s="316"/>
      <c r="E34" s="313"/>
      <c r="F34" s="313"/>
      <c r="G34" s="46" t="s">
        <v>10</v>
      </c>
      <c r="H34" s="164">
        <f>+L34+R34+W34+Y34+AE34</f>
        <v>2119735220</v>
      </c>
      <c r="I34" s="194">
        <v>259000000</v>
      </c>
      <c r="J34" s="194">
        <v>259000000</v>
      </c>
      <c r="K34" s="194">
        <v>266794422</v>
      </c>
      <c r="L34" s="171">
        <v>262322021</v>
      </c>
      <c r="M34" s="172">
        <v>348853000</v>
      </c>
      <c r="N34" s="98">
        <v>348853000</v>
      </c>
      <c r="O34" s="98">
        <v>365100900</v>
      </c>
      <c r="P34" s="98">
        <v>365100900</v>
      </c>
      <c r="Q34" s="98">
        <v>378416999</v>
      </c>
      <c r="R34" s="173">
        <v>378416999</v>
      </c>
      <c r="S34" s="217">
        <v>437659000</v>
      </c>
      <c r="T34" s="217">
        <v>437659000</v>
      </c>
      <c r="U34" s="217">
        <v>437659000</v>
      </c>
      <c r="V34" s="217">
        <v>459745200</v>
      </c>
      <c r="W34" s="217">
        <v>514620200</v>
      </c>
      <c r="X34" s="173">
        <v>505219700</v>
      </c>
      <c r="Y34" s="172">
        <v>539376000</v>
      </c>
      <c r="Z34" s="98"/>
      <c r="AA34" s="174"/>
      <c r="AB34" s="174"/>
      <c r="AC34" s="174"/>
      <c r="AD34" s="175"/>
      <c r="AE34" s="172">
        <v>425000000</v>
      </c>
      <c r="AF34" s="98"/>
      <c r="AG34" s="174"/>
      <c r="AH34" s="174"/>
      <c r="AI34" s="174"/>
      <c r="AJ34" s="175"/>
      <c r="AK34" s="94">
        <v>405935200</v>
      </c>
      <c r="AL34" s="139">
        <v>405935200</v>
      </c>
      <c r="AM34" s="223">
        <v>459745200</v>
      </c>
      <c r="AN34" s="173">
        <v>505219700</v>
      </c>
      <c r="AO34" s="141">
        <f>+AN34/W34</f>
        <v>0.98173313056891276</v>
      </c>
      <c r="AP34" s="203">
        <f t="shared" si="53"/>
        <v>0.5406140866971112</v>
      </c>
      <c r="AQ34" s="307"/>
      <c r="AR34" s="287"/>
      <c r="AS34" s="287"/>
      <c r="AT34" s="299"/>
      <c r="AU34" s="301"/>
    </row>
    <row r="35" spans="1:47" s="5" customFormat="1" ht="60" customHeight="1" x14ac:dyDescent="0.25">
      <c r="A35" s="328"/>
      <c r="B35" s="319"/>
      <c r="C35" s="486"/>
      <c r="D35" s="316"/>
      <c r="E35" s="313"/>
      <c r="F35" s="313"/>
      <c r="G35" s="46" t="s">
        <v>11</v>
      </c>
      <c r="H35" s="99"/>
      <c r="I35" s="193"/>
      <c r="J35" s="193"/>
      <c r="K35" s="193"/>
      <c r="L35" s="145"/>
      <c r="M35" s="104"/>
      <c r="N35" s="93"/>
      <c r="O35" s="88"/>
      <c r="P35" s="88"/>
      <c r="Q35" s="88"/>
      <c r="R35" s="107"/>
      <c r="S35" s="189"/>
      <c r="T35" s="189"/>
      <c r="U35" s="189"/>
      <c r="V35" s="189"/>
      <c r="W35" s="189"/>
      <c r="X35" s="107"/>
      <c r="Y35" s="104"/>
      <c r="Z35" s="86"/>
      <c r="AA35" s="96"/>
      <c r="AB35" s="96"/>
      <c r="AC35" s="96"/>
      <c r="AD35" s="87"/>
      <c r="AE35" s="104"/>
      <c r="AF35" s="86"/>
      <c r="AG35" s="96"/>
      <c r="AH35" s="96"/>
      <c r="AI35" s="96"/>
      <c r="AJ35" s="87"/>
      <c r="AK35" s="97"/>
      <c r="AL35" s="88"/>
      <c r="AM35" s="88"/>
      <c r="AN35" s="107"/>
      <c r="AO35" s="97"/>
      <c r="AP35" s="88"/>
      <c r="AQ35" s="307"/>
      <c r="AR35" s="287"/>
      <c r="AS35" s="287"/>
      <c r="AT35" s="299"/>
      <c r="AU35" s="301"/>
    </row>
    <row r="36" spans="1:47" s="5" customFormat="1" ht="60" customHeight="1" x14ac:dyDescent="0.25">
      <c r="A36" s="328"/>
      <c r="B36" s="319"/>
      <c r="C36" s="486"/>
      <c r="D36" s="316"/>
      <c r="E36" s="313"/>
      <c r="F36" s="313"/>
      <c r="G36" s="46" t="s">
        <v>12</v>
      </c>
      <c r="H36" s="164">
        <f>+L36+R36+W36+Y36+AE36</f>
        <v>120839282</v>
      </c>
      <c r="I36" s="193"/>
      <c r="J36" s="193"/>
      <c r="K36" s="193"/>
      <c r="L36" s="145"/>
      <c r="M36" s="104"/>
      <c r="N36" s="91">
        <v>97852816</v>
      </c>
      <c r="O36" s="91">
        <v>97852816</v>
      </c>
      <c r="P36" s="91">
        <v>97852816</v>
      </c>
      <c r="Q36" s="91">
        <v>97852816</v>
      </c>
      <c r="R36" s="138">
        <f>+Q36</f>
        <v>97852816</v>
      </c>
      <c r="S36" s="217">
        <v>25113733</v>
      </c>
      <c r="T36" s="217">
        <v>25113733</v>
      </c>
      <c r="U36" s="217">
        <v>22986466</v>
      </c>
      <c r="V36" s="217">
        <v>22986466</v>
      </c>
      <c r="W36" s="217">
        <v>22986466</v>
      </c>
      <c r="X36" s="89">
        <v>22986466</v>
      </c>
      <c r="Y36" s="106"/>
      <c r="Z36" s="105"/>
      <c r="AA36" s="96"/>
      <c r="AB36" s="96"/>
      <c r="AC36" s="96"/>
      <c r="AD36" s="87"/>
      <c r="AE36" s="104"/>
      <c r="AF36" s="86"/>
      <c r="AG36" s="96"/>
      <c r="AH36" s="96"/>
      <c r="AI36" s="96"/>
      <c r="AJ36" s="87"/>
      <c r="AK36" s="94">
        <v>22986466</v>
      </c>
      <c r="AL36" s="89">
        <v>22986466</v>
      </c>
      <c r="AM36" s="89">
        <v>22986466</v>
      </c>
      <c r="AN36" s="89">
        <v>22986466</v>
      </c>
      <c r="AO36" s="140">
        <f>+AN36/W36</f>
        <v>1</v>
      </c>
      <c r="AP36" s="88"/>
      <c r="AQ36" s="307"/>
      <c r="AR36" s="287"/>
      <c r="AS36" s="287"/>
      <c r="AT36" s="299"/>
      <c r="AU36" s="301"/>
    </row>
    <row r="37" spans="1:47" s="5" customFormat="1" ht="60" customHeight="1" x14ac:dyDescent="0.25">
      <c r="A37" s="328"/>
      <c r="B37" s="319"/>
      <c r="C37" s="486"/>
      <c r="D37" s="316"/>
      <c r="E37" s="313"/>
      <c r="F37" s="313"/>
      <c r="G37" s="46" t="s">
        <v>13</v>
      </c>
      <c r="H37" s="164">
        <f>+L37+R37+Y37+W37+AE37</f>
        <v>14</v>
      </c>
      <c r="I37" s="34">
        <f t="shared" ref="I37" si="56">+I33+I35</f>
        <v>1</v>
      </c>
      <c r="J37" s="34">
        <f t="shared" ref="J37:K37" si="57">+J33+J35</f>
        <v>1</v>
      </c>
      <c r="K37" s="34">
        <f t="shared" si="57"/>
        <v>1</v>
      </c>
      <c r="L37" s="179">
        <f t="shared" ref="L37:L38" si="58">+L33+L35</f>
        <v>1</v>
      </c>
      <c r="M37" s="149">
        <f>+M33+M35</f>
        <v>4</v>
      </c>
      <c r="N37" s="108">
        <f t="shared" ref="N37:P37" si="59">+N33+N35</f>
        <v>4</v>
      </c>
      <c r="O37" s="108">
        <f t="shared" si="59"/>
        <v>4</v>
      </c>
      <c r="P37" s="108">
        <f t="shared" si="59"/>
        <v>4</v>
      </c>
      <c r="Q37" s="108">
        <f t="shared" ref="Q37:R38" si="60">+Q33+Q35</f>
        <v>4</v>
      </c>
      <c r="R37" s="178">
        <f t="shared" si="60"/>
        <v>4</v>
      </c>
      <c r="S37" s="190">
        <f t="shared" ref="S37:T38" si="61">+S33+S35</f>
        <v>4</v>
      </c>
      <c r="T37" s="190">
        <f t="shared" si="61"/>
        <v>4</v>
      </c>
      <c r="U37" s="190">
        <f t="shared" ref="U37:X38" si="62">+U33+U35</f>
        <v>4</v>
      </c>
      <c r="V37" s="190">
        <f t="shared" si="62"/>
        <v>4</v>
      </c>
      <c r="W37" s="190">
        <f t="shared" si="62"/>
        <v>4</v>
      </c>
      <c r="X37" s="178">
        <f t="shared" si="62"/>
        <v>4</v>
      </c>
      <c r="Y37" s="149">
        <f t="shared" ref="Y37:Y38" si="63">+Y33+Y35</f>
        <v>4</v>
      </c>
      <c r="Z37" s="108"/>
      <c r="AA37" s="108"/>
      <c r="AB37" s="108"/>
      <c r="AC37" s="108"/>
      <c r="AD37" s="186"/>
      <c r="AE37" s="177">
        <f t="shared" ref="AE37:AE38" si="64">+AE33+AE35</f>
        <v>1</v>
      </c>
      <c r="AF37" s="178"/>
      <c r="AG37" s="108"/>
      <c r="AH37" s="108"/>
      <c r="AI37" s="108"/>
      <c r="AJ37" s="186"/>
      <c r="AK37" s="215">
        <f t="shared" ref="AK37:AL38" si="65">+AK33+AK35</f>
        <v>1</v>
      </c>
      <c r="AL37" s="178">
        <f t="shared" si="65"/>
        <v>2</v>
      </c>
      <c r="AM37" s="178">
        <f t="shared" ref="AM37:AN37" si="66">+AM33+AM35</f>
        <v>3</v>
      </c>
      <c r="AN37" s="178">
        <f t="shared" si="66"/>
        <v>4</v>
      </c>
      <c r="AO37" s="141">
        <f>+AN37/W37</f>
        <v>1</v>
      </c>
      <c r="AP37" s="203">
        <f t="shared" ref="AP37:AP40" si="67">(R37+L37+AN37)/H37</f>
        <v>0.6428571428571429</v>
      </c>
      <c r="AQ37" s="307"/>
      <c r="AR37" s="287"/>
      <c r="AS37" s="287"/>
      <c r="AT37" s="299"/>
      <c r="AU37" s="301"/>
    </row>
    <row r="38" spans="1:47" s="5" customFormat="1" ht="60" customHeight="1" thickBot="1" x14ac:dyDescent="0.3">
      <c r="A38" s="328"/>
      <c r="B38" s="320"/>
      <c r="C38" s="489"/>
      <c r="D38" s="316"/>
      <c r="E38" s="314"/>
      <c r="F38" s="314"/>
      <c r="G38" s="47" t="s">
        <v>14</v>
      </c>
      <c r="H38" s="164">
        <f>+H36+H34</f>
        <v>2240574502</v>
      </c>
      <c r="I38" s="194">
        <f>+I34+I36</f>
        <v>259000000</v>
      </c>
      <c r="J38" s="194">
        <f>+J34+J36</f>
        <v>259000000</v>
      </c>
      <c r="K38" s="194">
        <f>+K34+K36</f>
        <v>266794422</v>
      </c>
      <c r="L38" s="181">
        <f t="shared" si="58"/>
        <v>262322021</v>
      </c>
      <c r="M38" s="109">
        <f>+M34+M36</f>
        <v>348853000</v>
      </c>
      <c r="N38" s="98">
        <f>+N34+N36</f>
        <v>446705816</v>
      </c>
      <c r="O38" s="98">
        <f>+O34+O36</f>
        <v>462953716</v>
      </c>
      <c r="P38" s="98">
        <f>+P34+P36</f>
        <v>462953716</v>
      </c>
      <c r="Q38" s="98">
        <f>+Q34+Q36</f>
        <v>476269815</v>
      </c>
      <c r="R38" s="180">
        <f t="shared" si="60"/>
        <v>476269815</v>
      </c>
      <c r="S38" s="191">
        <f t="shared" si="61"/>
        <v>462772733</v>
      </c>
      <c r="T38" s="191">
        <f t="shared" si="61"/>
        <v>462772733</v>
      </c>
      <c r="U38" s="191">
        <f t="shared" ref="U38:V38" si="68">+U34+U36</f>
        <v>460645466</v>
      </c>
      <c r="V38" s="191">
        <f t="shared" si="68"/>
        <v>482731666</v>
      </c>
      <c r="W38" s="191">
        <f t="shared" si="62"/>
        <v>537606666</v>
      </c>
      <c r="X38" s="180">
        <f t="shared" si="62"/>
        <v>528206166</v>
      </c>
      <c r="Y38" s="109">
        <f t="shared" si="63"/>
        <v>539376000</v>
      </c>
      <c r="Z38" s="180"/>
      <c r="AA38" s="187"/>
      <c r="AB38" s="187"/>
      <c r="AC38" s="187"/>
      <c r="AD38" s="188"/>
      <c r="AE38" s="109">
        <f t="shared" si="64"/>
        <v>425000000</v>
      </c>
      <c r="AF38" s="180"/>
      <c r="AG38" s="187"/>
      <c r="AH38" s="187"/>
      <c r="AI38" s="187"/>
      <c r="AJ38" s="188"/>
      <c r="AK38" s="216">
        <f t="shared" si="65"/>
        <v>428921666</v>
      </c>
      <c r="AL38" s="180">
        <f t="shared" si="65"/>
        <v>428921666</v>
      </c>
      <c r="AM38" s="180">
        <f t="shared" ref="AM38:AN38" si="69">+AM34+AM36</f>
        <v>482731666</v>
      </c>
      <c r="AN38" s="180">
        <f t="shared" si="69"/>
        <v>528206166</v>
      </c>
      <c r="AO38" s="204">
        <f>+AN38/W38</f>
        <v>0.98251416770937139</v>
      </c>
      <c r="AP38" s="205">
        <f t="shared" si="67"/>
        <v>0.56538981447357384</v>
      </c>
      <c r="AQ38" s="307"/>
      <c r="AR38" s="287"/>
      <c r="AS38" s="287"/>
      <c r="AT38" s="299"/>
      <c r="AU38" s="301"/>
    </row>
    <row r="39" spans="1:47" s="5" customFormat="1" ht="68.25" customHeight="1" x14ac:dyDescent="0.25">
      <c r="A39" s="328"/>
      <c r="B39" s="318">
        <v>6</v>
      </c>
      <c r="C39" s="488" t="s">
        <v>146</v>
      </c>
      <c r="D39" s="315" t="s">
        <v>138</v>
      </c>
      <c r="E39" s="312">
        <v>433</v>
      </c>
      <c r="F39" s="312" t="s">
        <v>178</v>
      </c>
      <c r="G39" s="45" t="s">
        <v>9</v>
      </c>
      <c r="H39" s="164">
        <f>+L39+R39+W39+Y39+AE39</f>
        <v>24</v>
      </c>
      <c r="I39" s="31">
        <v>3</v>
      </c>
      <c r="J39" s="31">
        <v>3</v>
      </c>
      <c r="K39" s="31">
        <v>3</v>
      </c>
      <c r="L39" s="101">
        <v>3</v>
      </c>
      <c r="M39" s="176">
        <v>6</v>
      </c>
      <c r="N39" s="31">
        <v>6</v>
      </c>
      <c r="O39" s="31">
        <v>7</v>
      </c>
      <c r="P39" s="31">
        <v>7</v>
      </c>
      <c r="Q39" s="31">
        <v>7</v>
      </c>
      <c r="R39" s="101">
        <v>7</v>
      </c>
      <c r="S39" s="218">
        <v>6</v>
      </c>
      <c r="T39" s="218">
        <v>6</v>
      </c>
      <c r="U39" s="218">
        <v>6</v>
      </c>
      <c r="V39" s="218">
        <v>6</v>
      </c>
      <c r="W39" s="184">
        <v>6</v>
      </c>
      <c r="X39" s="101">
        <v>6</v>
      </c>
      <c r="Y39" s="176">
        <v>6</v>
      </c>
      <c r="Z39" s="183"/>
      <c r="AA39" s="183"/>
      <c r="AB39" s="183"/>
      <c r="AC39" s="183"/>
      <c r="AD39" s="184"/>
      <c r="AE39" s="185">
        <v>2</v>
      </c>
      <c r="AF39" s="482"/>
      <c r="AG39" s="183"/>
      <c r="AH39" s="183"/>
      <c r="AI39" s="183"/>
      <c r="AJ39" s="184"/>
      <c r="AK39" s="100">
        <v>1</v>
      </c>
      <c r="AL39" s="84">
        <v>3</v>
      </c>
      <c r="AM39" s="84">
        <v>4</v>
      </c>
      <c r="AN39" s="101">
        <v>6</v>
      </c>
      <c r="AO39" s="202">
        <f>+AN39/W39</f>
        <v>1</v>
      </c>
      <c r="AP39" s="203">
        <f t="shared" si="67"/>
        <v>0.66666666666666663</v>
      </c>
      <c r="AQ39" s="306" t="s">
        <v>217</v>
      </c>
      <c r="AR39" s="287" t="s">
        <v>173</v>
      </c>
      <c r="AS39" s="287" t="s">
        <v>173</v>
      </c>
      <c r="AT39" s="288" t="s">
        <v>216</v>
      </c>
      <c r="AU39" s="290" t="s">
        <v>196</v>
      </c>
    </row>
    <row r="40" spans="1:47" s="5" customFormat="1" ht="66.75" customHeight="1" x14ac:dyDescent="0.25">
      <c r="A40" s="328"/>
      <c r="B40" s="319"/>
      <c r="C40" s="486"/>
      <c r="D40" s="316"/>
      <c r="E40" s="313"/>
      <c r="F40" s="313"/>
      <c r="G40" s="46" t="s">
        <v>10</v>
      </c>
      <c r="H40" s="164">
        <f>+L40+R40+W40+Y40+AE40</f>
        <v>800775886</v>
      </c>
      <c r="I40" s="194">
        <v>170999895</v>
      </c>
      <c r="J40" s="194">
        <v>170999895</v>
      </c>
      <c r="K40" s="194">
        <v>126996034</v>
      </c>
      <c r="L40" s="171">
        <v>83301867</v>
      </c>
      <c r="M40" s="172">
        <v>168348000</v>
      </c>
      <c r="N40" s="98">
        <v>168348000</v>
      </c>
      <c r="O40" s="98">
        <v>152100100</v>
      </c>
      <c r="P40" s="98">
        <v>152100100</v>
      </c>
      <c r="Q40" s="98">
        <v>126473767</v>
      </c>
      <c r="R40" s="173">
        <v>125356519</v>
      </c>
      <c r="S40" s="217">
        <v>156788000</v>
      </c>
      <c r="T40" s="217">
        <v>156788000</v>
      </c>
      <c r="U40" s="217">
        <v>156788000</v>
      </c>
      <c r="V40" s="217">
        <v>153275000</v>
      </c>
      <c r="W40" s="217">
        <v>164249500</v>
      </c>
      <c r="X40" s="173">
        <v>163232728</v>
      </c>
      <c r="Y40" s="172">
        <v>132868000</v>
      </c>
      <c r="Z40" s="98"/>
      <c r="AA40" s="174"/>
      <c r="AB40" s="174"/>
      <c r="AC40" s="174"/>
      <c r="AD40" s="175"/>
      <c r="AE40" s="172">
        <v>295000000</v>
      </c>
      <c r="AF40" s="98"/>
      <c r="AG40" s="174"/>
      <c r="AH40" s="174"/>
      <c r="AI40" s="174"/>
      <c r="AJ40" s="175"/>
      <c r="AK40" s="94">
        <v>93515000</v>
      </c>
      <c r="AL40" s="89">
        <v>93515000</v>
      </c>
      <c r="AM40" s="89">
        <v>103275000</v>
      </c>
      <c r="AN40" s="173">
        <v>163232728</v>
      </c>
      <c r="AO40" s="141">
        <f>+AN40/W40</f>
        <v>0.99380958846145651</v>
      </c>
      <c r="AP40" s="203">
        <f t="shared" si="67"/>
        <v>0.46441347760564311</v>
      </c>
      <c r="AQ40" s="307"/>
      <c r="AR40" s="287"/>
      <c r="AS40" s="287"/>
      <c r="AT40" s="289"/>
      <c r="AU40" s="291"/>
    </row>
    <row r="41" spans="1:47" s="5" customFormat="1" ht="53.25" customHeight="1" x14ac:dyDescent="0.25">
      <c r="A41" s="328"/>
      <c r="B41" s="319"/>
      <c r="C41" s="486"/>
      <c r="D41" s="316"/>
      <c r="E41" s="313"/>
      <c r="F41" s="313"/>
      <c r="G41" s="46" t="s">
        <v>11</v>
      </c>
      <c r="H41" s="99"/>
      <c r="I41" s="193"/>
      <c r="J41" s="193"/>
      <c r="K41" s="193"/>
      <c r="L41" s="145"/>
      <c r="M41" s="104"/>
      <c r="N41" s="93"/>
      <c r="O41" s="88"/>
      <c r="P41" s="88"/>
      <c r="Q41" s="88"/>
      <c r="R41" s="107"/>
      <c r="S41" s="189"/>
      <c r="T41" s="189"/>
      <c r="U41" s="189"/>
      <c r="V41" s="189"/>
      <c r="W41" s="189"/>
      <c r="X41" s="107"/>
      <c r="Y41" s="104"/>
      <c r="Z41" s="86"/>
      <c r="AA41" s="96"/>
      <c r="AB41" s="96"/>
      <c r="AC41" s="96"/>
      <c r="AD41" s="87"/>
      <c r="AE41" s="104"/>
      <c r="AF41" s="86"/>
      <c r="AG41" s="96"/>
      <c r="AH41" s="96"/>
      <c r="AI41" s="96"/>
      <c r="AJ41" s="87"/>
      <c r="AK41" s="97"/>
      <c r="AL41" s="88"/>
      <c r="AM41" s="88"/>
      <c r="AN41" s="107"/>
      <c r="AO41" s="97"/>
      <c r="AP41" s="88"/>
      <c r="AQ41" s="307"/>
      <c r="AR41" s="287"/>
      <c r="AS41" s="287"/>
      <c r="AT41" s="289"/>
      <c r="AU41" s="291"/>
    </row>
    <row r="42" spans="1:47" s="5" customFormat="1" ht="62.25" customHeight="1" x14ac:dyDescent="0.25">
      <c r="A42" s="328"/>
      <c r="B42" s="319"/>
      <c r="C42" s="486"/>
      <c r="D42" s="316"/>
      <c r="E42" s="313"/>
      <c r="F42" s="313"/>
      <c r="G42" s="46" t="s">
        <v>12</v>
      </c>
      <c r="H42" s="164">
        <f>+L42+R42+W42+Y42+AE42</f>
        <v>38946860</v>
      </c>
      <c r="I42" s="193"/>
      <c r="J42" s="193"/>
      <c r="K42" s="193"/>
      <c r="L42" s="145"/>
      <c r="M42" s="104"/>
      <c r="N42" s="91">
        <v>29455450</v>
      </c>
      <c r="O42" s="91">
        <v>29455450</v>
      </c>
      <c r="P42" s="91">
        <v>27737160</v>
      </c>
      <c r="Q42" s="91">
        <v>27737160</v>
      </c>
      <c r="R42" s="138">
        <f>+Q42</f>
        <v>27737160</v>
      </c>
      <c r="S42" s="217">
        <v>14781100</v>
      </c>
      <c r="T42" s="217">
        <v>14781100</v>
      </c>
      <c r="U42" s="217">
        <v>14781100</v>
      </c>
      <c r="V42" s="217">
        <v>14781100</v>
      </c>
      <c r="W42" s="217">
        <v>11209700</v>
      </c>
      <c r="X42" s="89">
        <v>11209700</v>
      </c>
      <c r="Y42" s="106"/>
      <c r="Z42" s="105"/>
      <c r="AA42" s="96"/>
      <c r="AB42" s="96"/>
      <c r="AC42" s="96"/>
      <c r="AD42" s="87"/>
      <c r="AE42" s="104"/>
      <c r="AF42" s="86"/>
      <c r="AG42" s="96"/>
      <c r="AH42" s="96"/>
      <c r="AI42" s="96"/>
      <c r="AJ42" s="87"/>
      <c r="AK42" s="94">
        <v>10614467</v>
      </c>
      <c r="AL42" s="89">
        <v>10614467</v>
      </c>
      <c r="AM42" s="89">
        <v>10614467</v>
      </c>
      <c r="AN42" s="89">
        <v>11209700</v>
      </c>
      <c r="AO42" s="140">
        <f>+AN42/W42</f>
        <v>1</v>
      </c>
      <c r="AP42" s="88"/>
      <c r="AQ42" s="307"/>
      <c r="AR42" s="287"/>
      <c r="AS42" s="287"/>
      <c r="AT42" s="289"/>
      <c r="AU42" s="291"/>
    </row>
    <row r="43" spans="1:47" s="5" customFormat="1" ht="54.75" customHeight="1" x14ac:dyDescent="0.25">
      <c r="A43" s="328"/>
      <c r="B43" s="319"/>
      <c r="C43" s="486"/>
      <c r="D43" s="316"/>
      <c r="E43" s="313"/>
      <c r="F43" s="313"/>
      <c r="G43" s="46" t="s">
        <v>13</v>
      </c>
      <c r="H43" s="164">
        <f t="shared" ref="H43" si="70">+L43+R43+S43+Y43+AE43</f>
        <v>24</v>
      </c>
      <c r="I43" s="34">
        <f t="shared" ref="I43" si="71">+I39+I41</f>
        <v>3</v>
      </c>
      <c r="J43" s="34">
        <f t="shared" ref="J43:K43" si="72">+J39+J41</f>
        <v>3</v>
      </c>
      <c r="K43" s="34">
        <f t="shared" si="72"/>
        <v>3</v>
      </c>
      <c r="L43" s="179">
        <f t="shared" ref="L43:L44" si="73">+L39+L41</f>
        <v>3</v>
      </c>
      <c r="M43" s="149">
        <f>+M39+M41</f>
        <v>6</v>
      </c>
      <c r="N43" s="108">
        <f t="shared" ref="N43:P43" si="74">+N39+N41</f>
        <v>6</v>
      </c>
      <c r="O43" s="108">
        <f t="shared" si="74"/>
        <v>7</v>
      </c>
      <c r="P43" s="108">
        <f t="shared" si="74"/>
        <v>7</v>
      </c>
      <c r="Q43" s="108">
        <f t="shared" ref="Q43:R44" si="75">+Q39+Q41</f>
        <v>7</v>
      </c>
      <c r="R43" s="178">
        <f t="shared" si="75"/>
        <v>7</v>
      </c>
      <c r="S43" s="190">
        <f t="shared" ref="S43:T44" si="76">+S39+S41</f>
        <v>6</v>
      </c>
      <c r="T43" s="190">
        <f t="shared" si="76"/>
        <v>6</v>
      </c>
      <c r="U43" s="190">
        <f t="shared" ref="U43:X44" si="77">+U39+U41</f>
        <v>6</v>
      </c>
      <c r="V43" s="190">
        <f t="shared" si="77"/>
        <v>6</v>
      </c>
      <c r="W43" s="190">
        <f t="shared" si="77"/>
        <v>6</v>
      </c>
      <c r="X43" s="221">
        <f t="shared" si="77"/>
        <v>6</v>
      </c>
      <c r="Y43" s="149">
        <f t="shared" ref="Y43:Y44" si="78">+Y39+Y41</f>
        <v>6</v>
      </c>
      <c r="Z43" s="108"/>
      <c r="AA43" s="108"/>
      <c r="AB43" s="108"/>
      <c r="AC43" s="108"/>
      <c r="AD43" s="186"/>
      <c r="AE43" s="177">
        <f t="shared" ref="AE43:AE44" si="79">+AE39+AE41</f>
        <v>2</v>
      </c>
      <c r="AF43" s="178"/>
      <c r="AG43" s="108"/>
      <c r="AH43" s="108"/>
      <c r="AI43" s="108"/>
      <c r="AJ43" s="186"/>
      <c r="AK43" s="215">
        <f t="shared" ref="AK43:AL44" si="80">+AK39+AK41</f>
        <v>1</v>
      </c>
      <c r="AL43" s="178">
        <f t="shared" si="80"/>
        <v>3</v>
      </c>
      <c r="AM43" s="221">
        <f t="shared" ref="AM43:AN43" si="81">+AM39+AM41</f>
        <v>4</v>
      </c>
      <c r="AN43" s="221">
        <f t="shared" si="81"/>
        <v>6</v>
      </c>
      <c r="AO43" s="141">
        <f>+AN43/W43</f>
        <v>1</v>
      </c>
      <c r="AP43" s="203">
        <f t="shared" ref="AP43:AP44" si="82">(R43+L43+AN43)/H43</f>
        <v>0.66666666666666663</v>
      </c>
      <c r="AQ43" s="307"/>
      <c r="AR43" s="287"/>
      <c r="AS43" s="287"/>
      <c r="AT43" s="289"/>
      <c r="AU43" s="291"/>
    </row>
    <row r="44" spans="1:47" s="5" customFormat="1" ht="63.75" customHeight="1" thickBot="1" x14ac:dyDescent="0.3">
      <c r="A44" s="329"/>
      <c r="B44" s="320"/>
      <c r="C44" s="489"/>
      <c r="D44" s="321"/>
      <c r="E44" s="314"/>
      <c r="F44" s="314"/>
      <c r="G44" s="48" t="s">
        <v>14</v>
      </c>
      <c r="H44" s="182">
        <f>+H42+H40</f>
        <v>839722746</v>
      </c>
      <c r="I44" s="197">
        <f>+I40+I42</f>
        <v>170999895</v>
      </c>
      <c r="J44" s="197">
        <f>+J40+J42</f>
        <v>170999895</v>
      </c>
      <c r="K44" s="197">
        <f>+K40+K42</f>
        <v>126996034</v>
      </c>
      <c r="L44" s="181">
        <f t="shared" si="73"/>
        <v>83301867</v>
      </c>
      <c r="M44" s="109">
        <f>+M40+M42</f>
        <v>168348000</v>
      </c>
      <c r="N44" s="109">
        <f>+N40+N42</f>
        <v>197803450</v>
      </c>
      <c r="O44" s="109">
        <f>+O40+O42</f>
        <v>181555550</v>
      </c>
      <c r="P44" s="109">
        <f>+P40+P42</f>
        <v>179837260</v>
      </c>
      <c r="Q44" s="109">
        <f>+Q40+Q42</f>
        <v>154210927</v>
      </c>
      <c r="R44" s="180">
        <f t="shared" si="75"/>
        <v>153093679</v>
      </c>
      <c r="S44" s="191">
        <f t="shared" si="76"/>
        <v>171569100</v>
      </c>
      <c r="T44" s="191">
        <f t="shared" si="76"/>
        <v>171569100</v>
      </c>
      <c r="U44" s="191">
        <f t="shared" ref="U44:V44" si="83">+U40+U42</f>
        <v>171569100</v>
      </c>
      <c r="V44" s="191">
        <f t="shared" si="83"/>
        <v>168056100</v>
      </c>
      <c r="W44" s="191">
        <f t="shared" si="77"/>
        <v>175459200</v>
      </c>
      <c r="X44" s="222">
        <f t="shared" si="77"/>
        <v>174442428</v>
      </c>
      <c r="Y44" s="109">
        <f t="shared" si="78"/>
        <v>132868000</v>
      </c>
      <c r="Z44" s="180"/>
      <c r="AA44" s="187"/>
      <c r="AB44" s="187"/>
      <c r="AC44" s="187"/>
      <c r="AD44" s="188"/>
      <c r="AE44" s="109">
        <f t="shared" si="79"/>
        <v>295000000</v>
      </c>
      <c r="AF44" s="180"/>
      <c r="AG44" s="187"/>
      <c r="AH44" s="187"/>
      <c r="AI44" s="187"/>
      <c r="AJ44" s="188"/>
      <c r="AK44" s="216">
        <f t="shared" si="80"/>
        <v>104129467</v>
      </c>
      <c r="AL44" s="180">
        <f t="shared" si="80"/>
        <v>104129467</v>
      </c>
      <c r="AM44" s="222">
        <f t="shared" ref="AM44:AN44" si="84">+AM40+AM42</f>
        <v>113889467</v>
      </c>
      <c r="AN44" s="222">
        <f t="shared" si="84"/>
        <v>174442428</v>
      </c>
      <c r="AO44" s="204">
        <f>+AN44/W44</f>
        <v>0.99420508015538656</v>
      </c>
      <c r="AP44" s="205">
        <f t="shared" si="82"/>
        <v>0.48925431156535565</v>
      </c>
      <c r="AQ44" s="307"/>
      <c r="AR44" s="287"/>
      <c r="AS44" s="287"/>
      <c r="AT44" s="289"/>
      <c r="AU44" s="291"/>
    </row>
    <row r="45" spans="1:47" ht="31.5" customHeight="1" x14ac:dyDescent="0.25">
      <c r="A45" s="339" t="s">
        <v>15</v>
      </c>
      <c r="B45" s="340"/>
      <c r="C45" s="340"/>
      <c r="D45" s="340"/>
      <c r="E45" s="340"/>
      <c r="F45" s="341"/>
      <c r="G45" s="49" t="s">
        <v>10</v>
      </c>
      <c r="H45" s="150">
        <f>H10+H16+H22+H28+H34+H40</f>
        <v>11375972634</v>
      </c>
      <c r="I45" s="150">
        <f>I10+I16+I22+I28+I34+I40</f>
        <v>1643433817</v>
      </c>
      <c r="J45" s="150">
        <f>J10+J16+J22+J28+J34+J40</f>
        <v>1643433817</v>
      </c>
      <c r="K45" s="150">
        <f t="shared" ref="K45:L45" si="85">K10+K16+K22+K28+K34+K40</f>
        <v>1368650617</v>
      </c>
      <c r="L45" s="150">
        <f t="shared" si="85"/>
        <v>1198849249</v>
      </c>
      <c r="M45" s="150">
        <f t="shared" ref="M45" si="86">M10+M16+M22+M28+M34+M40</f>
        <v>1744585000</v>
      </c>
      <c r="N45" s="150">
        <f t="shared" ref="N45:AN45" si="87">N10+N16+N22+N28+N34+N40</f>
        <v>1744585000</v>
      </c>
      <c r="O45" s="150">
        <f t="shared" si="87"/>
        <v>1704184978</v>
      </c>
      <c r="P45" s="150">
        <f t="shared" si="87"/>
        <v>1704184978</v>
      </c>
      <c r="Q45" s="150">
        <f t="shared" ref="Q45" si="88">Q10+Q16+Q22+Q28+Q34+Q40</f>
        <v>1660934978</v>
      </c>
      <c r="R45" s="150">
        <f t="shared" si="87"/>
        <v>1659773385</v>
      </c>
      <c r="S45" s="150">
        <f t="shared" si="87"/>
        <v>2300000000</v>
      </c>
      <c r="T45" s="150">
        <f t="shared" si="87"/>
        <v>2300000000</v>
      </c>
      <c r="U45" s="150">
        <f t="shared" si="87"/>
        <v>2300000000</v>
      </c>
      <c r="V45" s="229">
        <f t="shared" si="87"/>
        <v>2291350000</v>
      </c>
      <c r="W45" s="483">
        <f t="shared" si="87"/>
        <v>2291350000</v>
      </c>
      <c r="X45" s="229">
        <f t="shared" ref="X45" si="89">X10+X16+X22+X28+X34+X40</f>
        <v>2272358361</v>
      </c>
      <c r="Y45" s="150">
        <f t="shared" si="87"/>
        <v>3550000000</v>
      </c>
      <c r="Z45" s="150">
        <f t="shared" si="87"/>
        <v>0</v>
      </c>
      <c r="AA45" s="150">
        <f t="shared" si="87"/>
        <v>0</v>
      </c>
      <c r="AB45" s="150">
        <f t="shared" si="87"/>
        <v>0</v>
      </c>
      <c r="AC45" s="150">
        <f t="shared" si="87"/>
        <v>0</v>
      </c>
      <c r="AD45" s="150">
        <f t="shared" si="87"/>
        <v>0</v>
      </c>
      <c r="AE45" s="150">
        <f t="shared" si="87"/>
        <v>2676000000</v>
      </c>
      <c r="AF45" s="150">
        <f t="shared" si="87"/>
        <v>0</v>
      </c>
      <c r="AG45" s="150">
        <f t="shared" si="87"/>
        <v>0</v>
      </c>
      <c r="AH45" s="150">
        <f t="shared" si="87"/>
        <v>0</v>
      </c>
      <c r="AI45" s="150">
        <f t="shared" si="87"/>
        <v>0</v>
      </c>
      <c r="AJ45" s="150">
        <f t="shared" si="87"/>
        <v>0</v>
      </c>
      <c r="AK45" s="150">
        <f t="shared" si="87"/>
        <v>1848515000</v>
      </c>
      <c r="AL45" s="150">
        <f t="shared" si="87"/>
        <v>1848535400</v>
      </c>
      <c r="AM45" s="150">
        <f t="shared" si="87"/>
        <v>2022128800</v>
      </c>
      <c r="AN45" s="229">
        <f t="shared" si="87"/>
        <v>2272358361</v>
      </c>
      <c r="AO45" s="198">
        <f>+AN45/W45</f>
        <v>0.991711594038449</v>
      </c>
      <c r="AP45" s="492" t="s">
        <v>130</v>
      </c>
      <c r="AQ45" s="492"/>
      <c r="AR45" s="492"/>
      <c r="AS45" s="492"/>
      <c r="AT45" s="492"/>
      <c r="AU45" s="492"/>
    </row>
    <row r="46" spans="1:47" ht="28.5" customHeight="1" x14ac:dyDescent="0.25">
      <c r="A46" s="339"/>
      <c r="B46" s="340"/>
      <c r="C46" s="340"/>
      <c r="D46" s="340"/>
      <c r="E46" s="340"/>
      <c r="F46" s="341"/>
      <c r="G46" s="46" t="s">
        <v>12</v>
      </c>
      <c r="H46" s="150">
        <f>+H12+H18+H24+H30+H36+H42</f>
        <v>546771627</v>
      </c>
      <c r="I46" s="150">
        <f t="shared" ref="I46" si="90">+I12+I18+I24+I30+I36+I42</f>
        <v>0</v>
      </c>
      <c r="J46" s="150">
        <f t="shared" ref="J46:L46" si="91">+J12+J18+J24+J30+J36+J42</f>
        <v>0</v>
      </c>
      <c r="K46" s="150">
        <f t="shared" si="91"/>
        <v>0</v>
      </c>
      <c r="L46" s="150">
        <f t="shared" si="91"/>
        <v>0</v>
      </c>
      <c r="M46" s="150">
        <f t="shared" ref="M46" si="92">+M12+M18+M24+M30+M36+M42</f>
        <v>0</v>
      </c>
      <c r="N46" s="150">
        <f t="shared" ref="N46:AN46" si="93">+N12+N18+N24+N30+N36+N42</f>
        <v>406228423</v>
      </c>
      <c r="O46" s="150">
        <f t="shared" si="93"/>
        <v>406228423</v>
      </c>
      <c r="P46" s="150">
        <f t="shared" si="93"/>
        <v>404510129</v>
      </c>
      <c r="Q46" s="150">
        <f t="shared" ref="Q46" si="94">+Q12+Q18+Q24+Q30+Q36+Q42</f>
        <v>404510129</v>
      </c>
      <c r="R46" s="150">
        <f t="shared" si="93"/>
        <v>404510128</v>
      </c>
      <c r="S46" s="150">
        <f t="shared" si="93"/>
        <v>148104234</v>
      </c>
      <c r="T46" s="150">
        <f t="shared" si="93"/>
        <v>148104234</v>
      </c>
      <c r="U46" s="150">
        <f t="shared" si="93"/>
        <v>145832899</v>
      </c>
      <c r="V46" s="229">
        <f t="shared" si="93"/>
        <v>145832899</v>
      </c>
      <c r="W46" s="483">
        <f t="shared" si="93"/>
        <v>142261499</v>
      </c>
      <c r="X46" s="229">
        <f t="shared" ref="X46" si="95">+X12+X18+X24+X30+X36+X42</f>
        <v>142261499</v>
      </c>
      <c r="Y46" s="150">
        <f t="shared" si="93"/>
        <v>0</v>
      </c>
      <c r="Z46" s="150">
        <f t="shared" si="93"/>
        <v>0</v>
      </c>
      <c r="AA46" s="150">
        <f t="shared" si="93"/>
        <v>0</v>
      </c>
      <c r="AB46" s="150">
        <f t="shared" si="93"/>
        <v>0</v>
      </c>
      <c r="AC46" s="150">
        <f t="shared" si="93"/>
        <v>0</v>
      </c>
      <c r="AD46" s="150">
        <f t="shared" si="93"/>
        <v>0</v>
      </c>
      <c r="AE46" s="150">
        <f t="shared" si="93"/>
        <v>0</v>
      </c>
      <c r="AF46" s="150">
        <f t="shared" si="93"/>
        <v>0</v>
      </c>
      <c r="AG46" s="150">
        <f t="shared" si="93"/>
        <v>0</v>
      </c>
      <c r="AH46" s="150">
        <f t="shared" si="93"/>
        <v>0</v>
      </c>
      <c r="AI46" s="150">
        <f t="shared" si="93"/>
        <v>0</v>
      </c>
      <c r="AJ46" s="150">
        <f t="shared" si="93"/>
        <v>0</v>
      </c>
      <c r="AK46" s="150">
        <f t="shared" si="93"/>
        <v>131053699</v>
      </c>
      <c r="AL46" s="150">
        <f t="shared" si="93"/>
        <v>139410499</v>
      </c>
      <c r="AM46" s="150">
        <f t="shared" si="93"/>
        <v>141666266</v>
      </c>
      <c r="AN46" s="229">
        <f t="shared" si="93"/>
        <v>142261499</v>
      </c>
      <c r="AO46" s="198">
        <f>+AN46/W46</f>
        <v>1</v>
      </c>
      <c r="AP46" s="492"/>
      <c r="AQ46" s="492"/>
      <c r="AR46" s="492"/>
      <c r="AS46" s="492"/>
      <c r="AT46" s="492"/>
      <c r="AU46" s="492"/>
    </row>
    <row r="47" spans="1:47" ht="35.25" customHeight="1" thickBot="1" x14ac:dyDescent="0.3">
      <c r="A47" s="342"/>
      <c r="B47" s="343"/>
      <c r="C47" s="343"/>
      <c r="D47" s="343"/>
      <c r="E47" s="343"/>
      <c r="F47" s="344"/>
      <c r="G47" s="48" t="s">
        <v>15</v>
      </c>
      <c r="H47" s="151">
        <f t="shared" ref="H47:I47" si="96">H45+H46</f>
        <v>11922744261</v>
      </c>
      <c r="I47" s="151">
        <f t="shared" si="96"/>
        <v>1643433817</v>
      </c>
      <c r="J47" s="151">
        <f t="shared" ref="J47:L47" si="97">J45+J46</f>
        <v>1643433817</v>
      </c>
      <c r="K47" s="151">
        <f t="shared" si="97"/>
        <v>1368650617</v>
      </c>
      <c r="L47" s="151">
        <f t="shared" si="97"/>
        <v>1198849249</v>
      </c>
      <c r="M47" s="151">
        <f t="shared" ref="M47" si="98">M45+M46</f>
        <v>1744585000</v>
      </c>
      <c r="N47" s="151">
        <f t="shared" ref="N47:AN47" si="99">N45+N46</f>
        <v>2150813423</v>
      </c>
      <c r="O47" s="151">
        <f t="shared" si="99"/>
        <v>2110413401</v>
      </c>
      <c r="P47" s="151">
        <f t="shared" si="99"/>
        <v>2108695107</v>
      </c>
      <c r="Q47" s="151">
        <f t="shared" ref="Q47" si="100">Q45+Q46</f>
        <v>2065445107</v>
      </c>
      <c r="R47" s="151">
        <f t="shared" si="99"/>
        <v>2064283513</v>
      </c>
      <c r="S47" s="151">
        <f t="shared" si="99"/>
        <v>2448104234</v>
      </c>
      <c r="T47" s="151">
        <f t="shared" si="99"/>
        <v>2448104234</v>
      </c>
      <c r="U47" s="151">
        <f t="shared" si="99"/>
        <v>2445832899</v>
      </c>
      <c r="V47" s="229">
        <f t="shared" si="99"/>
        <v>2437182899</v>
      </c>
      <c r="W47" s="484">
        <f t="shared" si="99"/>
        <v>2433611499</v>
      </c>
      <c r="X47" s="484">
        <f t="shared" ref="X47" si="101">X45+X46</f>
        <v>2414619860</v>
      </c>
      <c r="Y47" s="484">
        <f t="shared" si="99"/>
        <v>3550000000</v>
      </c>
      <c r="Z47" s="484">
        <f t="shared" si="99"/>
        <v>0</v>
      </c>
      <c r="AA47" s="484">
        <f t="shared" si="99"/>
        <v>0</v>
      </c>
      <c r="AB47" s="484">
        <f t="shared" si="99"/>
        <v>0</v>
      </c>
      <c r="AC47" s="484">
        <f t="shared" si="99"/>
        <v>0</v>
      </c>
      <c r="AD47" s="484">
        <f t="shared" si="99"/>
        <v>0</v>
      </c>
      <c r="AE47" s="484">
        <f t="shared" si="99"/>
        <v>2676000000</v>
      </c>
      <c r="AF47" s="484">
        <f t="shared" si="99"/>
        <v>0</v>
      </c>
      <c r="AG47" s="484">
        <f t="shared" si="99"/>
        <v>0</v>
      </c>
      <c r="AH47" s="484">
        <f t="shared" si="99"/>
        <v>0</v>
      </c>
      <c r="AI47" s="484">
        <f t="shared" si="99"/>
        <v>0</v>
      </c>
      <c r="AJ47" s="484">
        <f t="shared" si="99"/>
        <v>0</v>
      </c>
      <c r="AK47" s="484">
        <f t="shared" si="99"/>
        <v>1979568699</v>
      </c>
      <c r="AL47" s="484">
        <f t="shared" si="99"/>
        <v>1987945899</v>
      </c>
      <c r="AM47" s="230">
        <f t="shared" si="99"/>
        <v>2163795066</v>
      </c>
      <c r="AN47" s="484">
        <f t="shared" si="99"/>
        <v>2414619860</v>
      </c>
      <c r="AO47" s="57"/>
      <c r="AP47" s="492"/>
      <c r="AQ47" s="492"/>
      <c r="AR47" s="492"/>
      <c r="AS47" s="492"/>
      <c r="AT47" s="492"/>
      <c r="AU47" s="492"/>
    </row>
    <row r="48" spans="1:47" ht="71.25" customHeight="1" x14ac:dyDescent="0.25">
      <c r="A48" s="317" t="s">
        <v>130</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227"/>
    </row>
    <row r="50" spans="19:19" x14ac:dyDescent="0.25">
      <c r="S50" s="219"/>
    </row>
  </sheetData>
  <mergeCells count="94">
    <mergeCell ref="AP45:AU47"/>
    <mergeCell ref="AQ39:AQ44"/>
    <mergeCell ref="AR39:AR44"/>
    <mergeCell ref="AS39:AS44"/>
    <mergeCell ref="AT39:AT44"/>
    <mergeCell ref="AU39:AU44"/>
    <mergeCell ref="AQ27:AQ32"/>
    <mergeCell ref="AR27:AR32"/>
    <mergeCell ref="AS27:AS32"/>
    <mergeCell ref="AT27:AT32"/>
    <mergeCell ref="AU27:AU32"/>
    <mergeCell ref="AQ33:AQ38"/>
    <mergeCell ref="AR33:AR38"/>
    <mergeCell ref="AS33:AS38"/>
    <mergeCell ref="AT33:AT38"/>
    <mergeCell ref="AU33:AU38"/>
    <mergeCell ref="AQ15:AQ20"/>
    <mergeCell ref="AR15:AR20"/>
    <mergeCell ref="AS15:AS20"/>
    <mergeCell ref="AT15:AT20"/>
    <mergeCell ref="AU15:AU20"/>
    <mergeCell ref="AQ21:AQ26"/>
    <mergeCell ref="AR21:AR26"/>
    <mergeCell ref="AS21:AS26"/>
    <mergeCell ref="AT21:AT26"/>
    <mergeCell ref="AU21:AU26"/>
    <mergeCell ref="AQ6:AQ8"/>
    <mergeCell ref="AR6:AR8"/>
    <mergeCell ref="AS6:AS8"/>
    <mergeCell ref="AT6:AT8"/>
    <mergeCell ref="AU6:AU8"/>
    <mergeCell ref="AQ9:AQ14"/>
    <mergeCell ref="AR9:AR14"/>
    <mergeCell ref="AS9:AS14"/>
    <mergeCell ref="AT9:AT14"/>
    <mergeCell ref="AU9:AU14"/>
    <mergeCell ref="H6:H8"/>
    <mergeCell ref="AP6:AP8"/>
    <mergeCell ref="B15:B20"/>
    <mergeCell ref="C15:C20"/>
    <mergeCell ref="A45:F47"/>
    <mergeCell ref="A1:E4"/>
    <mergeCell ref="AK7:AN7"/>
    <mergeCell ref="F3:P3"/>
    <mergeCell ref="F4:P4"/>
    <mergeCell ref="Q3:AP3"/>
    <mergeCell ref="Q4:AP4"/>
    <mergeCell ref="F1:AP1"/>
    <mergeCell ref="F2:AP2"/>
    <mergeCell ref="F6:F8"/>
    <mergeCell ref="AK6:AN6"/>
    <mergeCell ref="AO6:AO8"/>
    <mergeCell ref="Y7:AD7"/>
    <mergeCell ref="AE7:AJ7"/>
    <mergeCell ref="E6:E8"/>
    <mergeCell ref="G6:G8"/>
    <mergeCell ref="B6:D7"/>
    <mergeCell ref="J6:AJ6"/>
    <mergeCell ref="I7:L7"/>
    <mergeCell ref="A27:A44"/>
    <mergeCell ref="A21:A26"/>
    <mergeCell ref="B21:B26"/>
    <mergeCell ref="C21:C26"/>
    <mergeCell ref="B27:B32"/>
    <mergeCell ref="C27:C32"/>
    <mergeCell ref="B33:B38"/>
    <mergeCell ref="C33:C38"/>
    <mergeCell ref="F9:F14"/>
    <mergeCell ref="A6:A8"/>
    <mergeCell ref="M7:R7"/>
    <mergeCell ref="S7:X7"/>
    <mergeCell ref="E9:E14"/>
    <mergeCell ref="E15:E20"/>
    <mergeCell ref="A9:A20"/>
    <mergeCell ref="B9:B14"/>
    <mergeCell ref="C9:C14"/>
    <mergeCell ref="D9:D14"/>
    <mergeCell ref="A48:AP48"/>
    <mergeCell ref="B39:B44"/>
    <mergeCell ref="C39:C44"/>
    <mergeCell ref="D39:D44"/>
    <mergeCell ref="E39:E44"/>
    <mergeCell ref="D33:D38"/>
    <mergeCell ref="D15:D20"/>
    <mergeCell ref="D21:D26"/>
    <mergeCell ref="D27:D32"/>
    <mergeCell ref="F15:F20"/>
    <mergeCell ref="E21:E26"/>
    <mergeCell ref="F21:F26"/>
    <mergeCell ref="E27:E32"/>
    <mergeCell ref="F27:F32"/>
    <mergeCell ref="E33:E38"/>
    <mergeCell ref="F33:F38"/>
    <mergeCell ref="F39:F44"/>
  </mergeCells>
  <dataValidations count="1">
    <dataValidation type="list" allowBlank="1" showInputMessage="1" showErrorMessage="1" sqref="D9:D44"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01"/>
  <sheetViews>
    <sheetView zoomScale="70" zoomScaleNormal="70" zoomScaleSheetLayoutView="70" workbookViewId="0">
      <selection activeCell="S20" sqref="S20"/>
    </sheetView>
  </sheetViews>
  <sheetFormatPr baseColWidth="10" defaultColWidth="11.42578125" defaultRowHeight="12.75" x14ac:dyDescent="0.25"/>
  <cols>
    <col min="1" max="1" width="9.42578125" style="8" customWidth="1"/>
    <col min="2" max="2" width="11.28515625" style="8" customWidth="1"/>
    <col min="3" max="3" width="31.28515625" style="26" customWidth="1"/>
    <col min="4" max="4" width="6.140625" style="8" customWidth="1"/>
    <col min="5" max="5" width="7.85546875" style="8" customWidth="1"/>
    <col min="6" max="6" width="9.42578125" style="8" customWidth="1"/>
    <col min="7" max="13" width="8.140625" style="8" customWidth="1"/>
    <col min="14" max="18" width="8.140625" style="9" customWidth="1"/>
    <col min="19" max="19" width="11.7109375" style="9" customWidth="1"/>
    <col min="20" max="20" width="14.42578125" style="9" customWidth="1"/>
    <col min="21" max="21" width="17.28515625" style="9" customWidth="1"/>
    <col min="22" max="22" width="55.85546875" style="13" customWidth="1"/>
    <col min="23" max="23" width="11.42578125" style="13" customWidth="1"/>
    <col min="24" max="57" width="11.42578125" style="13"/>
    <col min="58" max="16384" width="11.42578125" style="8"/>
  </cols>
  <sheetData>
    <row r="1" spans="1:22" s="10" customFormat="1" ht="33" customHeight="1" x14ac:dyDescent="0.25">
      <c r="A1" s="402"/>
      <c r="B1" s="403"/>
      <c r="C1" s="408" t="s">
        <v>0</v>
      </c>
      <c r="D1" s="408"/>
      <c r="E1" s="408"/>
      <c r="F1" s="408"/>
      <c r="G1" s="408"/>
      <c r="H1" s="408"/>
      <c r="I1" s="408"/>
      <c r="J1" s="408"/>
      <c r="K1" s="408"/>
      <c r="L1" s="408"/>
      <c r="M1" s="408"/>
      <c r="N1" s="408"/>
      <c r="O1" s="408"/>
      <c r="P1" s="408"/>
      <c r="Q1" s="408"/>
      <c r="R1" s="408"/>
      <c r="S1" s="408"/>
      <c r="T1" s="408"/>
      <c r="U1" s="408"/>
    </row>
    <row r="2" spans="1:22" s="10" customFormat="1" ht="30" customHeight="1" x14ac:dyDescent="0.25">
      <c r="A2" s="404"/>
      <c r="B2" s="405"/>
      <c r="C2" s="409" t="s">
        <v>102</v>
      </c>
      <c r="D2" s="409"/>
      <c r="E2" s="409"/>
      <c r="F2" s="409"/>
      <c r="G2" s="409"/>
      <c r="H2" s="409"/>
      <c r="I2" s="409"/>
      <c r="J2" s="409"/>
      <c r="K2" s="409"/>
      <c r="L2" s="409"/>
      <c r="M2" s="409"/>
      <c r="N2" s="409"/>
      <c r="O2" s="409"/>
      <c r="P2" s="409"/>
      <c r="Q2" s="409"/>
      <c r="R2" s="409"/>
      <c r="S2" s="409"/>
      <c r="T2" s="409"/>
      <c r="U2" s="409"/>
    </row>
    <row r="3" spans="1:22" s="10" customFormat="1" ht="27.75" customHeight="1" x14ac:dyDescent="0.25">
      <c r="A3" s="404"/>
      <c r="B3" s="405"/>
      <c r="C3" s="35" t="s">
        <v>1</v>
      </c>
      <c r="D3" s="410" t="s">
        <v>132</v>
      </c>
      <c r="E3" s="410"/>
      <c r="F3" s="410"/>
      <c r="G3" s="410"/>
      <c r="H3" s="410"/>
      <c r="I3" s="410"/>
      <c r="J3" s="410"/>
      <c r="K3" s="410"/>
      <c r="L3" s="410"/>
      <c r="M3" s="410"/>
      <c r="N3" s="410"/>
      <c r="O3" s="410"/>
      <c r="P3" s="410"/>
      <c r="Q3" s="410"/>
      <c r="R3" s="410"/>
      <c r="S3" s="410"/>
      <c r="T3" s="410"/>
      <c r="U3" s="410"/>
    </row>
    <row r="4" spans="1:22" s="10" customFormat="1" ht="33" customHeight="1" thickBot="1" x14ac:dyDescent="0.3">
      <c r="A4" s="406"/>
      <c r="B4" s="407"/>
      <c r="C4" s="58" t="s">
        <v>16</v>
      </c>
      <c r="D4" s="411" t="s">
        <v>133</v>
      </c>
      <c r="E4" s="411"/>
      <c r="F4" s="411"/>
      <c r="G4" s="411"/>
      <c r="H4" s="411"/>
      <c r="I4" s="411"/>
      <c r="J4" s="411"/>
      <c r="K4" s="411"/>
      <c r="L4" s="411"/>
      <c r="M4" s="411"/>
      <c r="N4" s="411"/>
      <c r="O4" s="411"/>
      <c r="P4" s="411"/>
      <c r="Q4" s="411"/>
      <c r="R4" s="411"/>
      <c r="S4" s="411"/>
      <c r="T4" s="411"/>
      <c r="U4" s="411"/>
    </row>
    <row r="5" spans="1:22" s="10" customFormat="1" ht="13.5" thickBot="1" x14ac:dyDescent="0.3">
      <c r="A5" s="11"/>
      <c r="B5" s="8"/>
      <c r="C5" s="23"/>
      <c r="D5" s="8"/>
      <c r="E5" s="8"/>
      <c r="F5" s="8"/>
      <c r="G5" s="8"/>
      <c r="H5" s="8"/>
      <c r="I5" s="8"/>
      <c r="J5" s="8"/>
      <c r="K5" s="8"/>
      <c r="L5" s="8"/>
      <c r="M5" s="8"/>
      <c r="N5" s="9"/>
      <c r="O5" s="9"/>
      <c r="P5" s="9"/>
      <c r="Q5" s="9"/>
      <c r="R5" s="9"/>
      <c r="S5" s="9"/>
      <c r="T5" s="9"/>
      <c r="U5" s="9"/>
    </row>
    <row r="6" spans="1:22" s="12" customFormat="1" ht="42.75" customHeight="1" x14ac:dyDescent="0.25">
      <c r="A6" s="415" t="s">
        <v>59</v>
      </c>
      <c r="B6" s="401" t="s">
        <v>60</v>
      </c>
      <c r="C6" s="412" t="s">
        <v>61</v>
      </c>
      <c r="D6" s="413" t="s">
        <v>62</v>
      </c>
      <c r="E6" s="414"/>
      <c r="F6" s="401" t="s">
        <v>162</v>
      </c>
      <c r="G6" s="401"/>
      <c r="H6" s="401"/>
      <c r="I6" s="401"/>
      <c r="J6" s="401"/>
      <c r="K6" s="401"/>
      <c r="L6" s="401"/>
      <c r="M6" s="401"/>
      <c r="N6" s="401"/>
      <c r="O6" s="401"/>
      <c r="P6" s="401"/>
      <c r="Q6" s="401"/>
      <c r="R6" s="401"/>
      <c r="S6" s="401"/>
      <c r="T6" s="401" t="s">
        <v>66</v>
      </c>
      <c r="U6" s="401"/>
      <c r="V6" s="368" t="s">
        <v>190</v>
      </c>
    </row>
    <row r="7" spans="1:22" s="12" customFormat="1" ht="44.25" customHeight="1" thickBot="1" x14ac:dyDescent="0.3">
      <c r="A7" s="416"/>
      <c r="B7" s="371"/>
      <c r="C7" s="372"/>
      <c r="D7" s="59" t="s">
        <v>63</v>
      </c>
      <c r="E7" s="59" t="s">
        <v>64</v>
      </c>
      <c r="F7" s="59" t="s">
        <v>65</v>
      </c>
      <c r="G7" s="60" t="s">
        <v>17</v>
      </c>
      <c r="H7" s="60" t="s">
        <v>18</v>
      </c>
      <c r="I7" s="60" t="s">
        <v>19</v>
      </c>
      <c r="J7" s="60" t="s">
        <v>20</v>
      </c>
      <c r="K7" s="60" t="s">
        <v>21</v>
      </c>
      <c r="L7" s="60" t="s">
        <v>22</v>
      </c>
      <c r="M7" s="60" t="s">
        <v>23</v>
      </c>
      <c r="N7" s="60" t="s">
        <v>24</v>
      </c>
      <c r="O7" s="60" t="s">
        <v>25</v>
      </c>
      <c r="P7" s="60" t="s">
        <v>26</v>
      </c>
      <c r="Q7" s="60" t="s">
        <v>27</v>
      </c>
      <c r="R7" s="60" t="s">
        <v>28</v>
      </c>
      <c r="S7" s="61" t="s">
        <v>29</v>
      </c>
      <c r="T7" s="61" t="s">
        <v>67</v>
      </c>
      <c r="U7" s="61" t="s">
        <v>68</v>
      </c>
      <c r="V7" s="369"/>
    </row>
    <row r="8" spans="1:22" s="13" customFormat="1" ht="135" customHeight="1" x14ac:dyDescent="0.25">
      <c r="A8" s="418" t="s">
        <v>140</v>
      </c>
      <c r="B8" s="421" t="s">
        <v>149</v>
      </c>
      <c r="C8" s="505" t="s">
        <v>165</v>
      </c>
      <c r="D8" s="399" t="s">
        <v>151</v>
      </c>
      <c r="E8" s="400"/>
      <c r="F8" s="117" t="s">
        <v>30</v>
      </c>
      <c r="G8" s="512">
        <v>0.05</v>
      </c>
      <c r="H8" s="512">
        <v>6.5000000000000002E-2</v>
      </c>
      <c r="I8" s="512">
        <v>7.4999999999999997E-2</v>
      </c>
      <c r="J8" s="512">
        <v>0.09</v>
      </c>
      <c r="K8" s="512">
        <v>0.09</v>
      </c>
      <c r="L8" s="512">
        <v>0.09</v>
      </c>
      <c r="M8" s="512">
        <v>0.09</v>
      </c>
      <c r="N8" s="512">
        <v>0.09</v>
      </c>
      <c r="O8" s="512">
        <v>0.09</v>
      </c>
      <c r="P8" s="512">
        <v>0.09</v>
      </c>
      <c r="Q8" s="512">
        <v>0.09</v>
      </c>
      <c r="R8" s="512">
        <v>0.09</v>
      </c>
      <c r="S8" s="114">
        <f t="shared" ref="S8:S15" si="0">SUM(G8:R8)</f>
        <v>0.99999999999999978</v>
      </c>
      <c r="T8" s="386">
        <v>0.12</v>
      </c>
      <c r="U8" s="384">
        <v>0.12</v>
      </c>
      <c r="V8" s="493" t="s">
        <v>205</v>
      </c>
    </row>
    <row r="9" spans="1:22" s="13" customFormat="1" ht="135" customHeight="1" x14ac:dyDescent="0.25">
      <c r="A9" s="419"/>
      <c r="B9" s="377"/>
      <c r="C9" s="506"/>
      <c r="D9" s="391"/>
      <c r="E9" s="394"/>
      <c r="F9" s="148" t="s">
        <v>31</v>
      </c>
      <c r="G9" s="118">
        <v>0.05</v>
      </c>
      <c r="H9" s="118">
        <v>6.5000000000000002E-2</v>
      </c>
      <c r="I9" s="118">
        <v>7.4999999999999997E-2</v>
      </c>
      <c r="J9" s="118">
        <v>0.09</v>
      </c>
      <c r="K9" s="118">
        <v>0.09</v>
      </c>
      <c r="L9" s="118">
        <v>0.09</v>
      </c>
      <c r="M9" s="209">
        <v>0.09</v>
      </c>
      <c r="N9" s="209">
        <v>0.09</v>
      </c>
      <c r="O9" s="209">
        <v>0.09</v>
      </c>
      <c r="P9" s="115">
        <v>0.09</v>
      </c>
      <c r="Q9" s="115">
        <v>0.09</v>
      </c>
      <c r="R9" s="115">
        <v>0.09</v>
      </c>
      <c r="S9" s="116">
        <f t="shared" si="0"/>
        <v>0.99999999999999978</v>
      </c>
      <c r="T9" s="386"/>
      <c r="U9" s="396"/>
      <c r="V9" s="494"/>
    </row>
    <row r="10" spans="1:22" s="13" customFormat="1" ht="150.6" customHeight="1" x14ac:dyDescent="0.25">
      <c r="A10" s="419"/>
      <c r="B10" s="377" t="s">
        <v>150</v>
      </c>
      <c r="C10" s="507" t="s">
        <v>166</v>
      </c>
      <c r="D10" s="391" t="s">
        <v>151</v>
      </c>
      <c r="E10" s="394"/>
      <c r="F10" s="117" t="s">
        <v>30</v>
      </c>
      <c r="G10" s="143">
        <v>0.05</v>
      </c>
      <c r="H10" s="143">
        <v>0.05</v>
      </c>
      <c r="I10" s="143">
        <v>0.1</v>
      </c>
      <c r="J10" s="143">
        <v>0.1</v>
      </c>
      <c r="K10" s="143">
        <v>0.1</v>
      </c>
      <c r="L10" s="143">
        <v>0.1</v>
      </c>
      <c r="M10" s="143">
        <v>0.1</v>
      </c>
      <c r="N10" s="143">
        <v>0.1</v>
      </c>
      <c r="O10" s="143">
        <v>0.1</v>
      </c>
      <c r="P10" s="143">
        <v>0.1</v>
      </c>
      <c r="Q10" s="143">
        <v>0.05</v>
      </c>
      <c r="R10" s="143">
        <v>0.05</v>
      </c>
      <c r="S10" s="114">
        <f t="shared" si="0"/>
        <v>1</v>
      </c>
      <c r="T10" s="386">
        <f>+U10</f>
        <v>0.1</v>
      </c>
      <c r="U10" s="396">
        <v>0.1</v>
      </c>
      <c r="V10" s="495" t="s">
        <v>210</v>
      </c>
    </row>
    <row r="11" spans="1:22" s="13" customFormat="1" ht="150.6" customHeight="1" x14ac:dyDescent="0.25">
      <c r="A11" s="420"/>
      <c r="B11" s="422"/>
      <c r="C11" s="508"/>
      <c r="D11" s="395"/>
      <c r="E11" s="398"/>
      <c r="F11" s="126" t="s">
        <v>31</v>
      </c>
      <c r="G11" s="119">
        <v>0.05</v>
      </c>
      <c r="H11" s="119">
        <v>0.05</v>
      </c>
      <c r="I11" s="119">
        <v>0.1</v>
      </c>
      <c r="J11" s="119">
        <v>0.1</v>
      </c>
      <c r="K11" s="119">
        <v>0.1</v>
      </c>
      <c r="L11" s="119">
        <v>0.1</v>
      </c>
      <c r="M11" s="120">
        <v>0.1</v>
      </c>
      <c r="N11" s="120">
        <v>0.1</v>
      </c>
      <c r="O11" s="120">
        <v>0.1</v>
      </c>
      <c r="P11" s="120">
        <v>0.1</v>
      </c>
      <c r="Q11" s="120">
        <v>0.05</v>
      </c>
      <c r="R11" s="120">
        <v>0.05</v>
      </c>
      <c r="S11" s="121">
        <f t="shared" si="0"/>
        <v>1</v>
      </c>
      <c r="T11" s="387"/>
      <c r="U11" s="379"/>
      <c r="V11" s="496"/>
    </row>
    <row r="12" spans="1:22" s="13" customFormat="1" ht="122.45" customHeight="1" x14ac:dyDescent="0.25">
      <c r="A12" s="417" t="s">
        <v>147</v>
      </c>
      <c r="B12" s="377" t="s">
        <v>152</v>
      </c>
      <c r="C12" s="509" t="s">
        <v>167</v>
      </c>
      <c r="D12" s="391" t="s">
        <v>151</v>
      </c>
      <c r="E12" s="391"/>
      <c r="F12" s="125" t="s">
        <v>30</v>
      </c>
      <c r="G12" s="118">
        <v>0.125</v>
      </c>
      <c r="H12" s="118">
        <v>0.159</v>
      </c>
      <c r="I12" s="118">
        <v>7.5999999999999998E-2</v>
      </c>
      <c r="J12" s="118">
        <v>8.5999999999999993E-2</v>
      </c>
      <c r="K12" s="118">
        <v>9.4E-2</v>
      </c>
      <c r="L12" s="118">
        <v>8.3000000000000004E-2</v>
      </c>
      <c r="M12" s="118">
        <v>7.1999999999999995E-2</v>
      </c>
      <c r="N12" s="118">
        <v>6.6000000000000003E-2</v>
      </c>
      <c r="O12" s="118">
        <v>6.0999999999999999E-2</v>
      </c>
      <c r="P12" s="118">
        <v>5.7000000000000002E-2</v>
      </c>
      <c r="Q12" s="118">
        <v>5.7000000000000002E-2</v>
      </c>
      <c r="R12" s="118">
        <v>6.4000000000000001E-2</v>
      </c>
      <c r="S12" s="122">
        <f t="shared" si="0"/>
        <v>1</v>
      </c>
      <c r="T12" s="386">
        <f>+U12+U14</f>
        <v>0.4</v>
      </c>
      <c r="U12" s="396">
        <v>0.3</v>
      </c>
      <c r="V12" s="495" t="s">
        <v>209</v>
      </c>
    </row>
    <row r="13" spans="1:22" s="13" customFormat="1" ht="122.45" customHeight="1" x14ac:dyDescent="0.25">
      <c r="A13" s="417"/>
      <c r="B13" s="377"/>
      <c r="C13" s="509"/>
      <c r="D13" s="391"/>
      <c r="E13" s="391"/>
      <c r="F13" s="36" t="s">
        <v>31</v>
      </c>
      <c r="G13" s="209">
        <v>0.125</v>
      </c>
      <c r="H13" s="209">
        <v>0.159</v>
      </c>
      <c r="I13" s="209">
        <v>7.5999999999999998E-2</v>
      </c>
      <c r="J13" s="209">
        <v>8.5999999999999993E-2</v>
      </c>
      <c r="K13" s="209">
        <v>9.4E-2</v>
      </c>
      <c r="L13" s="209">
        <v>8.3000000000000004E-2</v>
      </c>
      <c r="M13" s="118">
        <v>7.1999999999999995E-2</v>
      </c>
      <c r="N13" s="118">
        <v>6.6000000000000003E-2</v>
      </c>
      <c r="O13" s="118">
        <v>6.0999999999999999E-2</v>
      </c>
      <c r="P13" s="118">
        <v>5.7000000000000002E-2</v>
      </c>
      <c r="Q13" s="118">
        <v>5.7000000000000002E-2</v>
      </c>
      <c r="R13" s="118">
        <v>6.4000000000000001E-2</v>
      </c>
      <c r="S13" s="116">
        <f t="shared" si="0"/>
        <v>1</v>
      </c>
      <c r="T13" s="386"/>
      <c r="U13" s="396"/>
      <c r="V13" s="496"/>
    </row>
    <row r="14" spans="1:22" s="13" customFormat="1" ht="88.15" customHeight="1" x14ac:dyDescent="0.25">
      <c r="A14" s="417"/>
      <c r="B14" s="377"/>
      <c r="C14" s="509" t="s">
        <v>168</v>
      </c>
      <c r="D14" s="391" t="s">
        <v>151</v>
      </c>
      <c r="E14" s="391"/>
      <c r="F14" s="125" t="s">
        <v>30</v>
      </c>
      <c r="G14" s="209">
        <v>0.08</v>
      </c>
      <c r="H14" s="209">
        <v>0.08</v>
      </c>
      <c r="I14" s="209">
        <v>8.5000000000000006E-2</v>
      </c>
      <c r="J14" s="209">
        <v>8.5000000000000006E-2</v>
      </c>
      <c r="K14" s="209">
        <v>8.5000000000000006E-2</v>
      </c>
      <c r="L14" s="209">
        <v>8.5000000000000006E-2</v>
      </c>
      <c r="M14" s="209">
        <v>8.5000000000000006E-2</v>
      </c>
      <c r="N14" s="209">
        <v>8.5000000000000006E-2</v>
      </c>
      <c r="O14" s="209">
        <v>8.5000000000000006E-2</v>
      </c>
      <c r="P14" s="209">
        <v>8.5000000000000006E-2</v>
      </c>
      <c r="Q14" s="209">
        <v>0.08</v>
      </c>
      <c r="R14" s="209">
        <v>0.08</v>
      </c>
      <c r="S14" s="122">
        <f t="shared" si="0"/>
        <v>0.99999999999999978</v>
      </c>
      <c r="T14" s="386"/>
      <c r="U14" s="381">
        <v>0.1</v>
      </c>
      <c r="V14" s="495" t="s">
        <v>211</v>
      </c>
    </row>
    <row r="15" spans="1:22" s="13" customFormat="1" ht="88.15" customHeight="1" x14ac:dyDescent="0.25">
      <c r="A15" s="417"/>
      <c r="B15" s="377"/>
      <c r="C15" s="509"/>
      <c r="D15" s="391"/>
      <c r="E15" s="391"/>
      <c r="F15" s="36" t="s">
        <v>31</v>
      </c>
      <c r="G15" s="209">
        <v>0.08</v>
      </c>
      <c r="H15" s="209">
        <v>0.08</v>
      </c>
      <c r="I15" s="209">
        <v>8.5000000000000006E-2</v>
      </c>
      <c r="J15" s="209">
        <v>8.5000000000000006E-2</v>
      </c>
      <c r="K15" s="209">
        <v>8.5000000000000006E-2</v>
      </c>
      <c r="L15" s="209">
        <v>8.5000000000000006E-2</v>
      </c>
      <c r="M15" s="209">
        <v>8.5000000000000006E-2</v>
      </c>
      <c r="N15" s="209">
        <v>8.5000000000000006E-2</v>
      </c>
      <c r="O15" s="209">
        <v>8.5000000000000006E-2</v>
      </c>
      <c r="P15" s="209">
        <v>8.5000000000000006E-2</v>
      </c>
      <c r="Q15" s="209">
        <v>0.08</v>
      </c>
      <c r="R15" s="209">
        <v>0.08</v>
      </c>
      <c r="S15" s="116">
        <f t="shared" si="0"/>
        <v>0.99999999999999978</v>
      </c>
      <c r="T15" s="386"/>
      <c r="U15" s="381"/>
      <c r="V15" s="496"/>
    </row>
    <row r="16" spans="1:22" s="13" customFormat="1" ht="144" customHeight="1" x14ac:dyDescent="0.25">
      <c r="A16" s="375" t="s">
        <v>148</v>
      </c>
      <c r="B16" s="376" t="s">
        <v>153</v>
      </c>
      <c r="C16" s="506" t="s">
        <v>172</v>
      </c>
      <c r="D16" s="392" t="s">
        <v>151</v>
      </c>
      <c r="E16" s="392"/>
      <c r="F16" s="124" t="s">
        <v>30</v>
      </c>
      <c r="G16" s="143">
        <v>0.05</v>
      </c>
      <c r="H16" s="143">
        <v>0.1</v>
      </c>
      <c r="I16" s="143">
        <v>0.05</v>
      </c>
      <c r="J16" s="143">
        <v>0.05</v>
      </c>
      <c r="K16" s="143">
        <v>0.1</v>
      </c>
      <c r="L16" s="143">
        <v>0.1</v>
      </c>
      <c r="M16" s="143">
        <v>0.1</v>
      </c>
      <c r="N16" s="143">
        <v>0.1</v>
      </c>
      <c r="O16" s="143">
        <v>0.1</v>
      </c>
      <c r="P16" s="143">
        <v>0.1</v>
      </c>
      <c r="Q16" s="143">
        <v>0.1</v>
      </c>
      <c r="R16" s="143">
        <v>0.05</v>
      </c>
      <c r="S16" s="114">
        <f t="shared" ref="S16:S23" si="1">SUM(G16:R16)</f>
        <v>0.99999999999999989</v>
      </c>
      <c r="T16" s="385">
        <f>+U16+U18</f>
        <v>0.15000000000000002</v>
      </c>
      <c r="U16" s="397">
        <v>0.1</v>
      </c>
      <c r="V16" s="495" t="s">
        <v>212</v>
      </c>
    </row>
    <row r="17" spans="1:57" s="13" customFormat="1" ht="144" customHeight="1" x14ac:dyDescent="0.25">
      <c r="A17" s="375"/>
      <c r="B17" s="377"/>
      <c r="C17" s="509"/>
      <c r="D17" s="391"/>
      <c r="E17" s="391"/>
      <c r="F17" s="36" t="s">
        <v>31</v>
      </c>
      <c r="G17" s="209">
        <v>0.05</v>
      </c>
      <c r="H17" s="209">
        <v>0.1</v>
      </c>
      <c r="I17" s="209">
        <v>0.05</v>
      </c>
      <c r="J17" s="209">
        <v>0.05</v>
      </c>
      <c r="K17" s="209">
        <v>0.1</v>
      </c>
      <c r="L17" s="209">
        <v>0.1</v>
      </c>
      <c r="M17" s="209">
        <v>0.1</v>
      </c>
      <c r="N17" s="209">
        <v>0.1</v>
      </c>
      <c r="O17" s="209">
        <v>0.1</v>
      </c>
      <c r="P17" s="115">
        <v>0.1</v>
      </c>
      <c r="Q17" s="115">
        <v>0.1</v>
      </c>
      <c r="R17" s="115">
        <v>0.05</v>
      </c>
      <c r="S17" s="116">
        <f t="shared" si="1"/>
        <v>0.99999999999999989</v>
      </c>
      <c r="T17" s="386"/>
      <c r="U17" s="381"/>
      <c r="V17" s="496"/>
    </row>
    <row r="18" spans="1:57" s="13" customFormat="1" ht="88.15" customHeight="1" x14ac:dyDescent="0.25">
      <c r="A18" s="375"/>
      <c r="B18" s="377"/>
      <c r="C18" s="509" t="s">
        <v>171</v>
      </c>
      <c r="D18" s="391" t="s">
        <v>151</v>
      </c>
      <c r="E18" s="391"/>
      <c r="F18" s="125" t="s">
        <v>30</v>
      </c>
      <c r="G18" s="209">
        <v>0.08</v>
      </c>
      <c r="H18" s="209">
        <v>0.08</v>
      </c>
      <c r="I18" s="209">
        <v>8.5000000000000006E-2</v>
      </c>
      <c r="J18" s="209">
        <v>8.5000000000000006E-2</v>
      </c>
      <c r="K18" s="209">
        <v>8.5000000000000006E-2</v>
      </c>
      <c r="L18" s="209">
        <v>8.5000000000000006E-2</v>
      </c>
      <c r="M18" s="209">
        <v>8.5000000000000006E-2</v>
      </c>
      <c r="N18" s="209">
        <v>8.5000000000000006E-2</v>
      </c>
      <c r="O18" s="209">
        <v>8.5000000000000006E-2</v>
      </c>
      <c r="P18" s="209">
        <v>8.5000000000000006E-2</v>
      </c>
      <c r="Q18" s="209">
        <v>0.08</v>
      </c>
      <c r="R18" s="209">
        <v>0.08</v>
      </c>
      <c r="S18" s="122">
        <f t="shared" si="1"/>
        <v>0.99999999999999978</v>
      </c>
      <c r="T18" s="386"/>
      <c r="U18" s="381">
        <v>0.05</v>
      </c>
      <c r="V18" s="495" t="s">
        <v>215</v>
      </c>
    </row>
    <row r="19" spans="1:57" s="13" customFormat="1" ht="88.15" customHeight="1" x14ac:dyDescent="0.25">
      <c r="A19" s="375"/>
      <c r="B19" s="377"/>
      <c r="C19" s="509"/>
      <c r="D19" s="391"/>
      <c r="E19" s="391"/>
      <c r="F19" s="36" t="s">
        <v>31</v>
      </c>
      <c r="G19" s="209">
        <v>0.08</v>
      </c>
      <c r="H19" s="209">
        <v>0.08</v>
      </c>
      <c r="I19" s="209">
        <v>8.5000000000000006E-2</v>
      </c>
      <c r="J19" s="209">
        <v>8.5000000000000006E-2</v>
      </c>
      <c r="K19" s="209">
        <v>8.5000000000000006E-2</v>
      </c>
      <c r="L19" s="209">
        <v>8.5000000000000006E-2</v>
      </c>
      <c r="M19" s="209">
        <v>0.1</v>
      </c>
      <c r="N19" s="209">
        <v>0.1</v>
      </c>
      <c r="O19" s="209">
        <v>0.1</v>
      </c>
      <c r="P19" s="209">
        <v>8.5000000000000006E-2</v>
      </c>
      <c r="Q19" s="115">
        <v>0.08</v>
      </c>
      <c r="R19" s="209">
        <v>3.5000000000000003E-2</v>
      </c>
      <c r="S19" s="116">
        <f t="shared" si="1"/>
        <v>0.99999999999999989</v>
      </c>
      <c r="T19" s="386"/>
      <c r="U19" s="381"/>
      <c r="V19" s="497"/>
    </row>
    <row r="20" spans="1:57" s="13" customFormat="1" ht="129" customHeight="1" x14ac:dyDescent="0.25">
      <c r="A20" s="375"/>
      <c r="B20" s="378" t="s">
        <v>145</v>
      </c>
      <c r="C20" s="510" t="s">
        <v>163</v>
      </c>
      <c r="D20" s="392" t="s">
        <v>151</v>
      </c>
      <c r="E20" s="393"/>
      <c r="F20" s="124" t="s">
        <v>30</v>
      </c>
      <c r="G20" s="143">
        <v>0.11</v>
      </c>
      <c r="H20" s="143">
        <v>0.1</v>
      </c>
      <c r="I20" s="143">
        <v>0.05</v>
      </c>
      <c r="J20" s="143">
        <v>0.1</v>
      </c>
      <c r="K20" s="143">
        <v>7.0000000000000007E-2</v>
      </c>
      <c r="L20" s="143">
        <v>0.05</v>
      </c>
      <c r="M20" s="143">
        <v>0.1</v>
      </c>
      <c r="N20" s="143">
        <v>7.0000000000000007E-2</v>
      </c>
      <c r="O20" s="143">
        <v>0.05</v>
      </c>
      <c r="P20" s="115">
        <v>0.1</v>
      </c>
      <c r="Q20" s="143">
        <v>0.1</v>
      </c>
      <c r="R20" s="143">
        <v>0.1</v>
      </c>
      <c r="S20" s="114">
        <f t="shared" si="1"/>
        <v>0.99999999999999989</v>
      </c>
      <c r="T20" s="387">
        <v>0.16</v>
      </c>
      <c r="U20" s="382">
        <v>7.0000000000000007E-2</v>
      </c>
      <c r="V20" s="498" t="s">
        <v>197</v>
      </c>
    </row>
    <row r="21" spans="1:57" s="13" customFormat="1" ht="129" customHeight="1" x14ac:dyDescent="0.25">
      <c r="A21" s="375"/>
      <c r="B21" s="378"/>
      <c r="C21" s="419"/>
      <c r="D21" s="391"/>
      <c r="E21" s="394"/>
      <c r="F21" s="36" t="s">
        <v>31</v>
      </c>
      <c r="G21" s="143">
        <v>0.11</v>
      </c>
      <c r="H21" s="143">
        <v>0.1</v>
      </c>
      <c r="I21" s="143">
        <v>0.05</v>
      </c>
      <c r="J21" s="209">
        <v>0.1</v>
      </c>
      <c r="K21" s="209">
        <v>7.0000000000000007E-2</v>
      </c>
      <c r="L21" s="209">
        <v>0.05</v>
      </c>
      <c r="M21" s="209">
        <v>0.1</v>
      </c>
      <c r="N21" s="209">
        <v>7.0000000000000007E-2</v>
      </c>
      <c r="O21" s="209">
        <v>0.05</v>
      </c>
      <c r="P21" s="143">
        <v>0.1</v>
      </c>
      <c r="Q21" s="115">
        <v>0.1</v>
      </c>
      <c r="R21" s="115">
        <v>0.1</v>
      </c>
      <c r="S21" s="116">
        <f t="shared" si="1"/>
        <v>0.99999999999999989</v>
      </c>
      <c r="T21" s="388"/>
      <c r="U21" s="383"/>
      <c r="V21" s="499"/>
    </row>
    <row r="22" spans="1:57" s="13" customFormat="1" ht="84" customHeight="1" x14ac:dyDescent="0.25">
      <c r="A22" s="375"/>
      <c r="B22" s="378"/>
      <c r="C22" s="511" t="s">
        <v>164</v>
      </c>
      <c r="D22" s="392" t="s">
        <v>151</v>
      </c>
      <c r="E22" s="393"/>
      <c r="F22" s="124" t="s">
        <v>30</v>
      </c>
      <c r="G22" s="115">
        <v>0</v>
      </c>
      <c r="H22" s="115">
        <v>0.3</v>
      </c>
      <c r="I22" s="115">
        <v>0</v>
      </c>
      <c r="J22" s="115">
        <v>0.2</v>
      </c>
      <c r="K22" s="115">
        <v>0</v>
      </c>
      <c r="L22" s="115">
        <v>0</v>
      </c>
      <c r="M22" s="115">
        <v>0.3</v>
      </c>
      <c r="N22" s="115">
        <v>0</v>
      </c>
      <c r="O22" s="115">
        <v>0</v>
      </c>
      <c r="P22" s="115">
        <v>0.2</v>
      </c>
      <c r="Q22" s="115">
        <v>0</v>
      </c>
      <c r="R22" s="115">
        <v>0</v>
      </c>
      <c r="S22" s="122">
        <f t="shared" si="1"/>
        <v>1</v>
      </c>
      <c r="T22" s="388"/>
      <c r="U22" s="379">
        <v>2.5000000000000001E-2</v>
      </c>
      <c r="V22" s="500" t="s">
        <v>198</v>
      </c>
    </row>
    <row r="23" spans="1:57" s="13" customFormat="1" ht="84" customHeight="1" x14ac:dyDescent="0.25">
      <c r="A23" s="375"/>
      <c r="B23" s="378"/>
      <c r="C23" s="511"/>
      <c r="D23" s="391"/>
      <c r="E23" s="394"/>
      <c r="F23" s="36" t="s">
        <v>31</v>
      </c>
      <c r="G23" s="209"/>
      <c r="H23" s="209">
        <v>0.3</v>
      </c>
      <c r="I23" s="209">
        <v>0</v>
      </c>
      <c r="J23" s="209">
        <v>0.2</v>
      </c>
      <c r="K23" s="209">
        <v>0</v>
      </c>
      <c r="L23" s="209">
        <v>0</v>
      </c>
      <c r="M23" s="115">
        <v>0.3</v>
      </c>
      <c r="N23" s="115">
        <v>0</v>
      </c>
      <c r="O23" s="115">
        <v>0</v>
      </c>
      <c r="P23" s="115">
        <v>0.2</v>
      </c>
      <c r="Q23" s="115">
        <v>0</v>
      </c>
      <c r="R23" s="115">
        <v>0</v>
      </c>
      <c r="S23" s="116">
        <f t="shared" si="1"/>
        <v>1</v>
      </c>
      <c r="T23" s="388"/>
      <c r="U23" s="384"/>
      <c r="V23" s="501"/>
    </row>
    <row r="24" spans="1:57" s="10" customFormat="1" ht="80.45" customHeight="1" x14ac:dyDescent="0.25">
      <c r="A24" s="375"/>
      <c r="B24" s="378"/>
      <c r="C24" s="511" t="s">
        <v>169</v>
      </c>
      <c r="D24" s="391" t="s">
        <v>151</v>
      </c>
      <c r="E24" s="394"/>
      <c r="F24" s="125" t="s">
        <v>30</v>
      </c>
      <c r="G24" s="115">
        <v>0</v>
      </c>
      <c r="H24" s="115">
        <v>0.25</v>
      </c>
      <c r="I24" s="115">
        <v>0</v>
      </c>
      <c r="J24" s="115">
        <v>0</v>
      </c>
      <c r="K24" s="115">
        <v>0.25</v>
      </c>
      <c r="L24" s="115">
        <v>0</v>
      </c>
      <c r="M24" s="115">
        <v>0</v>
      </c>
      <c r="N24" s="115">
        <v>0.25</v>
      </c>
      <c r="O24" s="115">
        <v>0</v>
      </c>
      <c r="P24" s="115">
        <v>0</v>
      </c>
      <c r="Q24" s="115">
        <v>0.25</v>
      </c>
      <c r="R24" s="115">
        <v>0</v>
      </c>
      <c r="S24" s="122">
        <f>SUM(G24:Q24)</f>
        <v>1</v>
      </c>
      <c r="T24" s="388"/>
      <c r="U24" s="379">
        <v>6.5000000000000002E-2</v>
      </c>
      <c r="V24" s="502" t="s">
        <v>199</v>
      </c>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7" s="10" customFormat="1" ht="80.45" customHeight="1" thickBot="1" x14ac:dyDescent="0.3">
      <c r="A25" s="375"/>
      <c r="B25" s="378"/>
      <c r="C25" s="511"/>
      <c r="D25" s="391"/>
      <c r="E25" s="394"/>
      <c r="F25" s="36" t="s">
        <v>31</v>
      </c>
      <c r="G25" s="209">
        <v>0</v>
      </c>
      <c r="H25" s="209">
        <v>0.25</v>
      </c>
      <c r="I25" s="209">
        <v>0</v>
      </c>
      <c r="J25" s="209">
        <v>0</v>
      </c>
      <c r="K25" s="209">
        <v>0.25</v>
      </c>
      <c r="L25" s="209">
        <v>0</v>
      </c>
      <c r="M25" s="115">
        <v>0</v>
      </c>
      <c r="N25" s="115">
        <v>0.25</v>
      </c>
      <c r="O25" s="115">
        <v>0</v>
      </c>
      <c r="P25" s="115">
        <v>0</v>
      </c>
      <c r="Q25" s="115">
        <v>0.25</v>
      </c>
      <c r="R25" s="115">
        <v>0</v>
      </c>
      <c r="S25" s="116">
        <f>SUM(G25:R25)</f>
        <v>1</v>
      </c>
      <c r="T25" s="385"/>
      <c r="U25" s="380"/>
      <c r="V25" s="503"/>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7" s="10" customFormat="1" ht="153" customHeight="1" x14ac:dyDescent="0.25">
      <c r="A26" s="375"/>
      <c r="B26" s="377" t="s">
        <v>146</v>
      </c>
      <c r="C26" s="509" t="s">
        <v>170</v>
      </c>
      <c r="D26" s="392" t="s">
        <v>151</v>
      </c>
      <c r="E26" s="393"/>
      <c r="F26" s="124" t="s">
        <v>30</v>
      </c>
      <c r="G26" s="142">
        <v>0.02</v>
      </c>
      <c r="H26" s="142">
        <v>0.12</v>
      </c>
      <c r="I26" s="142">
        <v>0.12</v>
      </c>
      <c r="J26" s="142">
        <v>0.09</v>
      </c>
      <c r="K26" s="142">
        <v>0.09</v>
      </c>
      <c r="L26" s="142">
        <v>0.09</v>
      </c>
      <c r="M26" s="142">
        <v>0.09</v>
      </c>
      <c r="N26" s="142">
        <v>0.09</v>
      </c>
      <c r="O26" s="142">
        <v>0.08</v>
      </c>
      <c r="P26" s="142">
        <v>7.0000000000000007E-2</v>
      </c>
      <c r="Q26" s="142">
        <v>7.0000000000000007E-2</v>
      </c>
      <c r="R26" s="142">
        <v>7.0000000000000007E-2</v>
      </c>
      <c r="S26" s="122">
        <f>SUM(G26:R26)</f>
        <v>1</v>
      </c>
      <c r="T26" s="389">
        <v>7.0000000000000007E-2</v>
      </c>
      <c r="U26" s="373">
        <f>+T26</f>
        <v>7.0000000000000007E-2</v>
      </c>
      <c r="V26" s="504" t="s">
        <v>218</v>
      </c>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7" s="10" customFormat="1" ht="160.5" customHeight="1" thickBot="1" x14ac:dyDescent="0.3">
      <c r="A27" s="375"/>
      <c r="B27" s="377"/>
      <c r="C27" s="509"/>
      <c r="D27" s="391"/>
      <c r="E27" s="394"/>
      <c r="F27" s="36" t="s">
        <v>31</v>
      </c>
      <c r="G27" s="142">
        <v>0.02</v>
      </c>
      <c r="H27" s="142">
        <v>0.12</v>
      </c>
      <c r="I27" s="142">
        <v>0.12</v>
      </c>
      <c r="J27" s="208">
        <v>7.0000000000000007E-2</v>
      </c>
      <c r="K27" s="208">
        <v>7.0000000000000007E-2</v>
      </c>
      <c r="L27" s="208">
        <v>0.13</v>
      </c>
      <c r="M27" s="209">
        <v>0.1</v>
      </c>
      <c r="N27" s="209">
        <v>0.09</v>
      </c>
      <c r="O27" s="209">
        <v>7.0000000000000007E-2</v>
      </c>
      <c r="P27" s="142">
        <v>0.1</v>
      </c>
      <c r="Q27" s="142">
        <v>0.06</v>
      </c>
      <c r="R27" s="142">
        <v>0.05</v>
      </c>
      <c r="S27" s="116">
        <f>SUM(G27:R27)</f>
        <v>1</v>
      </c>
      <c r="T27" s="390"/>
      <c r="U27" s="374"/>
      <c r="V27" s="503"/>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7" s="15" customFormat="1" ht="18.75" customHeight="1" thickBot="1" x14ac:dyDescent="0.3">
      <c r="A28" s="370" t="s">
        <v>32</v>
      </c>
      <c r="B28" s="371"/>
      <c r="C28" s="371"/>
      <c r="D28" s="372"/>
      <c r="E28" s="372"/>
      <c r="F28" s="372"/>
      <c r="G28" s="371"/>
      <c r="H28" s="371"/>
      <c r="I28" s="371"/>
      <c r="J28" s="371"/>
      <c r="K28" s="371"/>
      <c r="L28" s="371"/>
      <c r="M28" s="371"/>
      <c r="N28" s="371"/>
      <c r="O28" s="371"/>
      <c r="P28" s="371"/>
      <c r="Q28" s="371"/>
      <c r="R28" s="371"/>
      <c r="S28" s="371"/>
      <c r="T28" s="123">
        <f>SUM(T8:T27)</f>
        <v>1</v>
      </c>
      <c r="U28" s="123">
        <f>SUM(U8:U27)</f>
        <v>1.0000000000000002</v>
      </c>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row>
    <row r="29" spans="1:57" s="15" customFormat="1" ht="30.75" customHeight="1" x14ac:dyDescent="0.25">
      <c r="A29" s="16"/>
      <c r="B29" s="16"/>
      <c r="C29" s="24"/>
      <c r="D29" s="16"/>
      <c r="E29" s="16"/>
      <c r="F29" s="16"/>
      <c r="G29" s="17"/>
      <c r="H29" s="17"/>
      <c r="I29" s="17"/>
      <c r="J29" s="17"/>
      <c r="K29" s="17"/>
      <c r="L29" s="17"/>
      <c r="M29" s="17"/>
      <c r="N29" s="17"/>
      <c r="O29" s="17"/>
      <c r="P29" s="17"/>
      <c r="Q29" s="17"/>
      <c r="R29" s="17"/>
      <c r="S29" s="17"/>
      <c r="T29" s="18"/>
      <c r="U29" s="18"/>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row>
    <row r="30" spans="1:57" ht="29.25" customHeight="1" x14ac:dyDescent="0.25">
      <c r="A30" s="13"/>
      <c r="B30" s="13"/>
      <c r="C30" s="25"/>
      <c r="D30" s="13"/>
      <c r="E30" s="13"/>
      <c r="F30" s="13"/>
      <c r="G30" s="13"/>
      <c r="H30" s="13"/>
      <c r="I30" s="13"/>
      <c r="J30" s="13"/>
      <c r="K30" s="13"/>
      <c r="L30" s="13"/>
      <c r="M30" s="13"/>
      <c r="N30" s="19"/>
      <c r="O30" s="19"/>
      <c r="P30" s="19"/>
      <c r="Q30" s="19"/>
      <c r="R30" s="19"/>
      <c r="S30" s="19"/>
      <c r="T30" s="19"/>
      <c r="U30" s="19"/>
    </row>
    <row r="31" spans="1:57" x14ac:dyDescent="0.25">
      <c r="A31" s="13"/>
      <c r="B31" s="13"/>
      <c r="C31" s="25"/>
      <c r="D31" s="13"/>
      <c r="E31" s="13"/>
      <c r="F31" s="13"/>
      <c r="G31" s="13"/>
      <c r="H31" s="13"/>
      <c r="I31" s="13"/>
      <c r="J31" s="13"/>
      <c r="K31" s="13"/>
      <c r="L31" s="13"/>
      <c r="M31" s="13"/>
      <c r="N31" s="19"/>
      <c r="O31" s="19"/>
      <c r="P31" s="19"/>
      <c r="Q31" s="19"/>
      <c r="R31" s="19"/>
      <c r="S31" s="19"/>
      <c r="T31" s="19"/>
      <c r="U31" s="19"/>
    </row>
    <row r="32" spans="1:57" x14ac:dyDescent="0.25">
      <c r="A32" s="13"/>
      <c r="B32" s="13"/>
      <c r="C32" s="25"/>
      <c r="D32" s="13"/>
      <c r="E32" s="13"/>
      <c r="F32" s="13"/>
      <c r="G32" s="13"/>
      <c r="H32" s="13"/>
      <c r="I32" s="13"/>
      <c r="J32" s="13"/>
      <c r="K32" s="13"/>
      <c r="L32" s="13"/>
      <c r="M32" s="13"/>
      <c r="N32" s="19"/>
      <c r="O32" s="19"/>
      <c r="P32" s="19"/>
      <c r="Q32" s="19"/>
      <c r="R32" s="19"/>
      <c r="S32" s="19"/>
      <c r="T32" s="19"/>
      <c r="U32" s="19"/>
    </row>
    <row r="33" spans="1:21" x14ac:dyDescent="0.25">
      <c r="A33" s="13"/>
      <c r="B33" s="13"/>
      <c r="C33" s="25"/>
      <c r="D33" s="13"/>
      <c r="E33" s="13"/>
      <c r="F33" s="13"/>
      <c r="G33" s="13"/>
      <c r="H33" s="13"/>
      <c r="I33" s="13"/>
      <c r="J33" s="13"/>
      <c r="K33" s="13"/>
      <c r="L33" s="13"/>
      <c r="M33" s="13"/>
      <c r="N33" s="19"/>
      <c r="O33" s="19"/>
      <c r="P33" s="19"/>
      <c r="Q33" s="19"/>
      <c r="R33" s="19"/>
      <c r="S33" s="19"/>
      <c r="T33" s="19"/>
      <c r="U33" s="19"/>
    </row>
    <row r="34" spans="1:21" x14ac:dyDescent="0.25">
      <c r="A34" s="13"/>
      <c r="B34" s="13"/>
      <c r="C34" s="25"/>
      <c r="D34" s="13"/>
      <c r="E34" s="13"/>
      <c r="F34" s="13"/>
      <c r="G34" s="13"/>
      <c r="H34" s="13"/>
      <c r="I34" s="13"/>
      <c r="J34" s="13"/>
      <c r="K34" s="13"/>
      <c r="L34" s="13"/>
      <c r="M34" s="13"/>
      <c r="N34" s="19"/>
      <c r="O34" s="19"/>
      <c r="P34" s="19"/>
      <c r="Q34" s="19"/>
      <c r="R34" s="19"/>
      <c r="S34" s="19"/>
      <c r="T34" s="19"/>
      <c r="U34" s="19"/>
    </row>
    <row r="35" spans="1:21" x14ac:dyDescent="0.25">
      <c r="A35" s="13"/>
      <c r="B35" s="13"/>
      <c r="C35" s="25"/>
      <c r="D35" s="13"/>
      <c r="E35" s="13"/>
      <c r="F35" s="13"/>
      <c r="G35" s="13"/>
      <c r="H35" s="13"/>
      <c r="I35" s="13"/>
      <c r="J35" s="13"/>
      <c r="K35" s="13"/>
      <c r="L35" s="13"/>
      <c r="M35" s="13"/>
      <c r="N35" s="19"/>
      <c r="O35" s="19"/>
      <c r="P35" s="19"/>
      <c r="Q35" s="19"/>
      <c r="R35" s="19"/>
      <c r="S35" s="19"/>
      <c r="T35" s="19"/>
      <c r="U35" s="19"/>
    </row>
    <row r="36" spans="1:21" x14ac:dyDescent="0.25">
      <c r="A36" s="13"/>
      <c r="B36" s="13"/>
      <c r="C36" s="25"/>
      <c r="D36" s="13"/>
      <c r="E36" s="13"/>
      <c r="F36" s="13"/>
      <c r="G36" s="13"/>
      <c r="H36" s="13"/>
      <c r="I36" s="13"/>
      <c r="J36" s="13"/>
      <c r="K36" s="13"/>
      <c r="L36" s="13"/>
      <c r="M36" s="13"/>
      <c r="N36" s="19"/>
      <c r="O36" s="19"/>
      <c r="P36" s="19"/>
      <c r="Q36" s="19"/>
      <c r="R36" s="19"/>
      <c r="S36" s="19"/>
      <c r="T36" s="19"/>
      <c r="U36" s="19"/>
    </row>
    <row r="37" spans="1:21" x14ac:dyDescent="0.25">
      <c r="A37" s="13"/>
      <c r="B37" s="13"/>
      <c r="C37" s="25"/>
      <c r="D37" s="13"/>
      <c r="E37" s="13"/>
      <c r="F37" s="13"/>
      <c r="G37" s="13"/>
      <c r="H37" s="13"/>
      <c r="I37" s="13"/>
      <c r="J37" s="13"/>
      <c r="K37" s="13"/>
      <c r="L37" s="13"/>
      <c r="M37" s="13"/>
      <c r="N37" s="19"/>
      <c r="O37" s="19"/>
      <c r="P37" s="19"/>
      <c r="Q37" s="19"/>
      <c r="R37" s="19"/>
      <c r="S37" s="19"/>
      <c r="T37" s="19"/>
      <c r="U37" s="19"/>
    </row>
    <row r="38" spans="1:21" x14ac:dyDescent="0.25">
      <c r="A38" s="13"/>
      <c r="B38" s="13"/>
      <c r="C38" s="25"/>
      <c r="D38" s="13"/>
      <c r="E38" s="13"/>
      <c r="F38" s="13"/>
      <c r="G38" s="13"/>
      <c r="H38" s="13"/>
      <c r="I38" s="13"/>
      <c r="J38" s="13"/>
      <c r="K38" s="13"/>
      <c r="L38" s="13"/>
      <c r="M38" s="13"/>
      <c r="N38" s="19"/>
      <c r="O38" s="19"/>
      <c r="P38" s="19"/>
      <c r="Q38" s="19"/>
      <c r="R38" s="19"/>
      <c r="S38" s="19"/>
      <c r="T38" s="19"/>
      <c r="U38" s="19"/>
    </row>
    <row r="39" spans="1:21" x14ac:dyDescent="0.25">
      <c r="A39" s="13"/>
      <c r="B39" s="13"/>
      <c r="C39" s="25"/>
      <c r="D39" s="13"/>
      <c r="E39" s="13"/>
      <c r="F39" s="13"/>
      <c r="G39" s="13"/>
      <c r="H39" s="13"/>
      <c r="I39" s="13"/>
      <c r="J39" s="13"/>
      <c r="K39" s="13"/>
      <c r="L39" s="13"/>
      <c r="M39" s="13"/>
      <c r="N39" s="19"/>
      <c r="O39" s="19"/>
      <c r="P39" s="19"/>
      <c r="Q39" s="19"/>
      <c r="R39" s="19"/>
      <c r="S39" s="19"/>
      <c r="T39" s="19"/>
      <c r="U39" s="19"/>
    </row>
    <row r="40" spans="1:21" x14ac:dyDescent="0.25">
      <c r="A40" s="13"/>
      <c r="B40" s="13"/>
      <c r="C40" s="25"/>
      <c r="D40" s="13"/>
      <c r="E40" s="13"/>
      <c r="F40" s="13"/>
      <c r="G40" s="13"/>
      <c r="H40" s="13"/>
      <c r="I40" s="13"/>
      <c r="J40" s="13"/>
      <c r="K40" s="13"/>
      <c r="L40" s="13"/>
      <c r="M40" s="13"/>
      <c r="N40" s="19"/>
      <c r="O40" s="19"/>
      <c r="P40" s="19"/>
      <c r="Q40" s="19"/>
      <c r="R40" s="19"/>
      <c r="S40" s="19"/>
      <c r="T40" s="19"/>
      <c r="U40" s="19"/>
    </row>
    <row r="41" spans="1:21" x14ac:dyDescent="0.25">
      <c r="A41" s="13"/>
      <c r="B41" s="13"/>
      <c r="C41" s="25"/>
      <c r="D41" s="13"/>
      <c r="E41" s="13"/>
      <c r="F41" s="13"/>
      <c r="G41" s="13"/>
      <c r="H41" s="13"/>
      <c r="I41" s="13"/>
      <c r="J41" s="13"/>
      <c r="K41" s="13"/>
      <c r="L41" s="13"/>
      <c r="M41" s="13"/>
      <c r="N41" s="19"/>
      <c r="O41" s="19"/>
      <c r="P41" s="19"/>
      <c r="Q41" s="19"/>
      <c r="R41" s="19"/>
      <c r="S41" s="19"/>
      <c r="T41" s="19"/>
      <c r="U41" s="19"/>
    </row>
    <row r="42" spans="1:21" x14ac:dyDescent="0.25">
      <c r="A42" s="13"/>
      <c r="B42" s="13"/>
      <c r="C42" s="25"/>
      <c r="D42" s="13"/>
      <c r="E42" s="13"/>
      <c r="F42" s="13"/>
      <c r="G42" s="13"/>
      <c r="H42" s="13"/>
      <c r="I42" s="13"/>
      <c r="J42" s="13"/>
      <c r="K42" s="13"/>
      <c r="L42" s="13"/>
      <c r="M42" s="13"/>
      <c r="N42" s="19"/>
      <c r="O42" s="19"/>
      <c r="P42" s="19"/>
      <c r="Q42" s="19"/>
      <c r="R42" s="19"/>
      <c r="S42" s="19"/>
      <c r="T42" s="19"/>
      <c r="U42" s="19"/>
    </row>
    <row r="43" spans="1:21" x14ac:dyDescent="0.25">
      <c r="A43" s="13"/>
      <c r="B43" s="13"/>
      <c r="C43" s="25"/>
      <c r="D43" s="13"/>
      <c r="E43" s="13"/>
      <c r="F43" s="13"/>
      <c r="G43" s="13"/>
      <c r="H43" s="13"/>
      <c r="I43" s="13"/>
      <c r="J43" s="13"/>
      <c r="K43" s="13"/>
      <c r="L43" s="13"/>
      <c r="M43" s="13"/>
      <c r="N43" s="19"/>
      <c r="O43" s="19"/>
      <c r="P43" s="19"/>
      <c r="Q43" s="19"/>
      <c r="R43" s="19"/>
      <c r="S43" s="19"/>
      <c r="T43" s="19"/>
      <c r="U43" s="19"/>
    </row>
    <row r="44" spans="1:21" x14ac:dyDescent="0.25">
      <c r="A44" s="13"/>
      <c r="B44" s="13"/>
      <c r="C44" s="25"/>
      <c r="D44" s="13"/>
      <c r="E44" s="13"/>
      <c r="F44" s="13"/>
      <c r="G44" s="13"/>
      <c r="H44" s="13"/>
      <c r="I44" s="13"/>
      <c r="J44" s="13"/>
      <c r="K44" s="13"/>
      <c r="L44" s="13"/>
      <c r="M44" s="13"/>
      <c r="N44" s="19"/>
      <c r="O44" s="19"/>
      <c r="P44" s="19"/>
      <c r="Q44" s="19"/>
      <c r="R44" s="19"/>
      <c r="S44" s="19"/>
      <c r="T44" s="19"/>
      <c r="U44" s="19"/>
    </row>
    <row r="45" spans="1:21" x14ac:dyDescent="0.25">
      <c r="A45" s="13"/>
      <c r="B45" s="13"/>
      <c r="C45" s="25"/>
      <c r="D45" s="13"/>
      <c r="E45" s="13"/>
      <c r="F45" s="13"/>
      <c r="G45" s="13"/>
      <c r="H45" s="13"/>
      <c r="I45" s="13"/>
      <c r="J45" s="13"/>
      <c r="K45" s="13"/>
      <c r="L45" s="13"/>
      <c r="M45" s="13"/>
      <c r="N45" s="19"/>
      <c r="O45" s="19"/>
      <c r="P45" s="19"/>
      <c r="Q45" s="19"/>
      <c r="R45" s="19"/>
      <c r="S45" s="19"/>
      <c r="T45" s="19"/>
      <c r="U45" s="19"/>
    </row>
    <row r="46" spans="1:21" x14ac:dyDescent="0.25">
      <c r="A46" s="13"/>
      <c r="B46" s="13"/>
      <c r="C46" s="25"/>
      <c r="D46" s="13"/>
      <c r="E46" s="13"/>
      <c r="F46" s="13"/>
      <c r="G46" s="13"/>
      <c r="H46" s="13"/>
      <c r="I46" s="13"/>
      <c r="J46" s="13"/>
      <c r="K46" s="13"/>
      <c r="L46" s="13"/>
      <c r="M46" s="13"/>
      <c r="N46" s="19"/>
      <c r="O46" s="19"/>
      <c r="P46" s="19"/>
      <c r="Q46" s="19"/>
      <c r="R46" s="19"/>
      <c r="S46" s="19"/>
      <c r="T46" s="19"/>
      <c r="U46" s="19"/>
    </row>
    <row r="47" spans="1:21" x14ac:dyDescent="0.25">
      <c r="A47" s="13"/>
      <c r="B47" s="13"/>
      <c r="C47" s="25"/>
      <c r="D47" s="13"/>
      <c r="E47" s="13"/>
      <c r="F47" s="13"/>
      <c r="G47" s="13"/>
      <c r="H47" s="13"/>
      <c r="I47" s="13"/>
      <c r="J47" s="13"/>
      <c r="K47" s="13"/>
      <c r="L47" s="13"/>
      <c r="M47" s="13"/>
      <c r="N47" s="19"/>
      <c r="O47" s="19"/>
      <c r="P47" s="19"/>
      <c r="Q47" s="19"/>
      <c r="R47" s="19"/>
      <c r="S47" s="19"/>
      <c r="T47" s="19"/>
      <c r="U47" s="19"/>
    </row>
    <row r="48" spans="1:21" x14ac:dyDescent="0.25">
      <c r="A48" s="13"/>
      <c r="B48" s="13"/>
      <c r="C48" s="25"/>
      <c r="D48" s="13"/>
      <c r="E48" s="13"/>
      <c r="F48" s="13"/>
      <c r="G48" s="13"/>
      <c r="H48" s="13"/>
      <c r="I48" s="13"/>
      <c r="J48" s="13"/>
      <c r="K48" s="13"/>
      <c r="L48" s="13"/>
      <c r="M48" s="13"/>
      <c r="N48" s="19"/>
      <c r="O48" s="19"/>
      <c r="P48" s="19"/>
      <c r="Q48" s="19"/>
      <c r="R48" s="19"/>
      <c r="S48" s="19"/>
      <c r="T48" s="19"/>
      <c r="U48" s="19"/>
    </row>
    <row r="49" spans="1:21" x14ac:dyDescent="0.25">
      <c r="A49" s="13"/>
      <c r="B49" s="13"/>
      <c r="C49" s="25"/>
      <c r="D49" s="13"/>
      <c r="E49" s="13"/>
      <c r="F49" s="13"/>
      <c r="G49" s="13"/>
      <c r="H49" s="13"/>
      <c r="I49" s="13"/>
      <c r="J49" s="13"/>
      <c r="K49" s="13"/>
      <c r="L49" s="13"/>
      <c r="M49" s="13"/>
      <c r="N49" s="19"/>
      <c r="O49" s="19"/>
      <c r="P49" s="19"/>
      <c r="Q49" s="19"/>
      <c r="R49" s="19"/>
      <c r="S49" s="19"/>
      <c r="T49" s="19"/>
      <c r="U49" s="19"/>
    </row>
    <row r="50" spans="1:21" x14ac:dyDescent="0.25">
      <c r="A50" s="13"/>
      <c r="B50" s="13"/>
      <c r="C50" s="25"/>
      <c r="D50" s="13"/>
      <c r="E50" s="13"/>
      <c r="F50" s="13"/>
      <c r="G50" s="13"/>
      <c r="H50" s="13"/>
      <c r="I50" s="13"/>
      <c r="J50" s="13"/>
      <c r="K50" s="13"/>
      <c r="L50" s="13"/>
      <c r="M50" s="13"/>
      <c r="N50" s="19"/>
      <c r="O50" s="19"/>
      <c r="P50" s="19"/>
      <c r="Q50" s="19"/>
      <c r="R50" s="19"/>
      <c r="S50" s="19"/>
      <c r="T50" s="19"/>
      <c r="U50" s="19"/>
    </row>
    <row r="51" spans="1:21" x14ac:dyDescent="0.25">
      <c r="A51" s="13"/>
      <c r="B51" s="13"/>
      <c r="C51" s="25"/>
      <c r="D51" s="13"/>
      <c r="E51" s="13"/>
      <c r="F51" s="13"/>
      <c r="G51" s="13"/>
      <c r="H51" s="13"/>
      <c r="I51" s="13"/>
      <c r="J51" s="13"/>
      <c r="K51" s="13"/>
      <c r="L51" s="13"/>
      <c r="M51" s="13"/>
      <c r="N51" s="19"/>
      <c r="O51" s="19"/>
      <c r="P51" s="19"/>
      <c r="Q51" s="19"/>
      <c r="R51" s="19"/>
      <c r="S51" s="19"/>
      <c r="T51" s="19"/>
      <c r="U51" s="19"/>
    </row>
    <row r="52" spans="1:21" x14ac:dyDescent="0.25">
      <c r="A52" s="13"/>
      <c r="B52" s="13"/>
      <c r="C52" s="25"/>
      <c r="D52" s="13"/>
      <c r="E52" s="13"/>
      <c r="F52" s="13"/>
      <c r="G52" s="13"/>
      <c r="H52" s="13"/>
      <c r="I52" s="13"/>
      <c r="J52" s="13"/>
      <c r="K52" s="13"/>
      <c r="L52" s="13"/>
      <c r="M52" s="13"/>
      <c r="N52" s="19"/>
      <c r="O52" s="19"/>
      <c r="P52" s="19"/>
      <c r="Q52" s="19"/>
      <c r="R52" s="19"/>
      <c r="S52" s="19"/>
      <c r="T52" s="19"/>
      <c r="U52" s="19"/>
    </row>
    <row r="53" spans="1:21" x14ac:dyDescent="0.25">
      <c r="A53" s="13"/>
      <c r="B53" s="13"/>
      <c r="C53" s="25"/>
      <c r="D53" s="13"/>
      <c r="E53" s="13"/>
      <c r="F53" s="13"/>
      <c r="G53" s="13"/>
      <c r="H53" s="13"/>
      <c r="I53" s="13"/>
      <c r="J53" s="13"/>
      <c r="K53" s="13"/>
      <c r="L53" s="13"/>
      <c r="M53" s="13"/>
      <c r="N53" s="19"/>
      <c r="O53" s="19"/>
      <c r="P53" s="19"/>
      <c r="Q53" s="19"/>
      <c r="R53" s="19"/>
      <c r="S53" s="19"/>
      <c r="T53" s="19"/>
      <c r="U53" s="19"/>
    </row>
    <row r="54" spans="1:21" x14ac:dyDescent="0.25">
      <c r="A54" s="13"/>
      <c r="B54" s="13"/>
      <c r="C54" s="25"/>
      <c r="D54" s="13"/>
      <c r="E54" s="13"/>
      <c r="F54" s="13"/>
      <c r="G54" s="13"/>
      <c r="H54" s="13"/>
      <c r="I54" s="13"/>
      <c r="J54" s="13"/>
      <c r="K54" s="13"/>
      <c r="L54" s="13"/>
      <c r="M54" s="13"/>
      <c r="N54" s="19"/>
      <c r="O54" s="19"/>
      <c r="P54" s="19"/>
      <c r="Q54" s="19"/>
      <c r="R54" s="19"/>
      <c r="S54" s="19"/>
      <c r="T54" s="19"/>
      <c r="U54" s="19"/>
    </row>
    <row r="55" spans="1:21" x14ac:dyDescent="0.25">
      <c r="A55" s="13"/>
      <c r="B55" s="13"/>
      <c r="C55" s="25"/>
      <c r="D55" s="13"/>
      <c r="E55" s="13"/>
      <c r="F55" s="13"/>
      <c r="G55" s="13"/>
      <c r="H55" s="13"/>
      <c r="I55" s="13"/>
      <c r="J55" s="13"/>
      <c r="K55" s="13"/>
      <c r="L55" s="13"/>
      <c r="M55" s="13"/>
      <c r="N55" s="19"/>
      <c r="O55" s="19"/>
      <c r="P55" s="19"/>
      <c r="Q55" s="19"/>
      <c r="R55" s="19"/>
      <c r="S55" s="19"/>
      <c r="T55" s="19"/>
      <c r="U55" s="19"/>
    </row>
    <row r="56" spans="1:21" x14ac:dyDescent="0.25">
      <c r="A56" s="13"/>
      <c r="B56" s="13"/>
      <c r="C56" s="25"/>
      <c r="D56" s="13"/>
      <c r="E56" s="13"/>
      <c r="F56" s="13"/>
      <c r="G56" s="13"/>
      <c r="H56" s="13"/>
      <c r="I56" s="13"/>
      <c r="J56" s="13"/>
      <c r="K56" s="13"/>
      <c r="L56" s="13"/>
      <c r="M56" s="13"/>
      <c r="N56" s="19"/>
      <c r="O56" s="19"/>
      <c r="P56" s="19"/>
      <c r="Q56" s="19"/>
      <c r="R56" s="19"/>
      <c r="S56" s="19"/>
      <c r="T56" s="19"/>
      <c r="U56" s="19"/>
    </row>
    <row r="57" spans="1:21" x14ac:dyDescent="0.25">
      <c r="A57" s="13"/>
      <c r="B57" s="13"/>
      <c r="C57" s="25"/>
      <c r="D57" s="13"/>
      <c r="E57" s="13"/>
      <c r="F57" s="13"/>
      <c r="G57" s="13"/>
      <c r="H57" s="13"/>
      <c r="I57" s="13"/>
      <c r="J57" s="13"/>
      <c r="K57" s="13"/>
      <c r="L57" s="13"/>
      <c r="M57" s="13"/>
      <c r="N57" s="19"/>
      <c r="O57" s="19"/>
      <c r="P57" s="19"/>
      <c r="Q57" s="19"/>
      <c r="R57" s="19"/>
      <c r="S57" s="19"/>
      <c r="T57" s="19"/>
      <c r="U57" s="19"/>
    </row>
    <row r="58" spans="1:21" x14ac:dyDescent="0.25">
      <c r="A58" s="13"/>
      <c r="B58" s="13"/>
      <c r="C58" s="25"/>
      <c r="D58" s="13"/>
      <c r="E58" s="13"/>
      <c r="F58" s="13"/>
      <c r="G58" s="13"/>
      <c r="H58" s="13"/>
      <c r="I58" s="13"/>
      <c r="J58" s="13"/>
      <c r="K58" s="13"/>
      <c r="L58" s="13"/>
      <c r="M58" s="13"/>
      <c r="N58" s="19"/>
      <c r="O58" s="19"/>
      <c r="P58" s="19"/>
      <c r="Q58" s="19"/>
      <c r="R58" s="19"/>
      <c r="S58" s="19"/>
      <c r="T58" s="19"/>
      <c r="U58" s="19"/>
    </row>
    <row r="59" spans="1:21" x14ac:dyDescent="0.25">
      <c r="A59" s="13"/>
      <c r="B59" s="13"/>
      <c r="C59" s="25"/>
      <c r="D59" s="13"/>
      <c r="E59" s="13"/>
      <c r="F59" s="13"/>
      <c r="G59" s="13"/>
      <c r="H59" s="13"/>
      <c r="I59" s="13"/>
      <c r="J59" s="13"/>
      <c r="K59" s="13"/>
      <c r="L59" s="13"/>
      <c r="M59" s="13"/>
      <c r="N59" s="19"/>
      <c r="O59" s="19"/>
      <c r="P59" s="19"/>
      <c r="Q59" s="19"/>
      <c r="R59" s="19"/>
      <c r="S59" s="19"/>
      <c r="T59" s="19"/>
      <c r="U59" s="19"/>
    </row>
    <row r="60" spans="1:21" x14ac:dyDescent="0.25">
      <c r="A60" s="13"/>
      <c r="B60" s="13"/>
      <c r="C60" s="25"/>
      <c r="D60" s="13"/>
      <c r="E60" s="13"/>
      <c r="F60" s="13"/>
      <c r="G60" s="13"/>
      <c r="H60" s="13"/>
      <c r="I60" s="13"/>
      <c r="J60" s="13"/>
      <c r="K60" s="13"/>
      <c r="L60" s="13"/>
      <c r="M60" s="13"/>
      <c r="N60" s="19"/>
      <c r="O60" s="19"/>
      <c r="P60" s="19"/>
      <c r="Q60" s="19"/>
      <c r="R60" s="19"/>
      <c r="S60" s="19"/>
      <c r="T60" s="19"/>
      <c r="U60" s="19"/>
    </row>
    <row r="61" spans="1:21" x14ac:dyDescent="0.25">
      <c r="A61" s="13"/>
      <c r="B61" s="13"/>
      <c r="C61" s="25"/>
      <c r="D61" s="13"/>
      <c r="E61" s="13"/>
      <c r="F61" s="13"/>
      <c r="G61" s="13"/>
      <c r="H61" s="13"/>
      <c r="I61" s="13"/>
      <c r="J61" s="13"/>
      <c r="K61" s="13"/>
      <c r="L61" s="13"/>
      <c r="M61" s="13"/>
      <c r="N61" s="19"/>
      <c r="O61" s="19"/>
      <c r="P61" s="19"/>
      <c r="Q61" s="19"/>
      <c r="R61" s="19"/>
      <c r="S61" s="19"/>
      <c r="T61" s="19"/>
      <c r="U61" s="19"/>
    </row>
    <row r="62" spans="1:21" x14ac:dyDescent="0.25">
      <c r="A62" s="13"/>
      <c r="B62" s="13"/>
      <c r="C62" s="25"/>
      <c r="D62" s="13"/>
      <c r="E62" s="13"/>
      <c r="F62" s="13"/>
      <c r="G62" s="13"/>
      <c r="H62" s="13"/>
      <c r="I62" s="13"/>
      <c r="J62" s="13"/>
      <c r="K62" s="13"/>
      <c r="L62" s="13"/>
      <c r="M62" s="13"/>
      <c r="N62" s="19"/>
      <c r="O62" s="19"/>
      <c r="P62" s="19"/>
      <c r="Q62" s="19"/>
      <c r="R62" s="19"/>
      <c r="S62" s="19"/>
      <c r="T62" s="19"/>
      <c r="U62" s="19"/>
    </row>
    <row r="63" spans="1:21" x14ac:dyDescent="0.25">
      <c r="A63" s="13"/>
      <c r="B63" s="13"/>
      <c r="C63" s="25"/>
      <c r="D63" s="13"/>
      <c r="E63" s="13"/>
      <c r="F63" s="13"/>
      <c r="G63" s="13"/>
      <c r="H63" s="13"/>
      <c r="I63" s="13"/>
      <c r="J63" s="13"/>
      <c r="K63" s="13"/>
      <c r="L63" s="13"/>
      <c r="M63" s="13"/>
      <c r="N63" s="19"/>
      <c r="O63" s="19"/>
      <c r="P63" s="19"/>
      <c r="Q63" s="19"/>
      <c r="R63" s="19"/>
      <c r="S63" s="19"/>
      <c r="T63" s="19"/>
      <c r="U63" s="19"/>
    </row>
    <row r="64" spans="1:21" x14ac:dyDescent="0.25">
      <c r="A64" s="13"/>
      <c r="B64" s="13"/>
      <c r="C64" s="25"/>
      <c r="D64" s="13"/>
      <c r="E64" s="13"/>
      <c r="F64" s="13"/>
      <c r="G64" s="13"/>
      <c r="H64" s="13"/>
      <c r="I64" s="13"/>
      <c r="J64" s="13"/>
      <c r="K64" s="13"/>
      <c r="L64" s="13"/>
      <c r="M64" s="13"/>
      <c r="N64" s="19"/>
      <c r="O64" s="19"/>
      <c r="P64" s="19"/>
      <c r="Q64" s="19"/>
      <c r="R64" s="19"/>
      <c r="S64" s="19"/>
      <c r="T64" s="19"/>
      <c r="U64" s="19"/>
    </row>
    <row r="65" spans="1:21" x14ac:dyDescent="0.25">
      <c r="A65" s="13"/>
      <c r="B65" s="13"/>
      <c r="C65" s="25"/>
      <c r="D65" s="13"/>
      <c r="E65" s="13"/>
      <c r="F65" s="13"/>
      <c r="G65" s="13"/>
      <c r="H65" s="13"/>
      <c r="I65" s="13"/>
      <c r="J65" s="13"/>
      <c r="K65" s="13"/>
      <c r="L65" s="13"/>
      <c r="M65" s="13"/>
      <c r="N65" s="19"/>
      <c r="O65" s="19"/>
      <c r="P65" s="19"/>
      <c r="Q65" s="19"/>
      <c r="R65" s="19"/>
      <c r="S65" s="19"/>
      <c r="T65" s="19"/>
      <c r="U65" s="19"/>
    </row>
    <row r="66" spans="1:21" x14ac:dyDescent="0.25">
      <c r="A66" s="13"/>
      <c r="B66" s="13"/>
      <c r="C66" s="25"/>
      <c r="D66" s="13"/>
      <c r="E66" s="13"/>
      <c r="F66" s="13"/>
      <c r="G66" s="13"/>
      <c r="H66" s="13"/>
      <c r="I66" s="13"/>
      <c r="J66" s="13"/>
      <c r="K66" s="13"/>
      <c r="L66" s="13"/>
      <c r="M66" s="13"/>
      <c r="N66" s="19"/>
      <c r="O66" s="19"/>
      <c r="P66" s="19"/>
      <c r="Q66" s="19"/>
      <c r="R66" s="19"/>
      <c r="S66" s="19"/>
      <c r="T66" s="19"/>
      <c r="U66" s="19"/>
    </row>
    <row r="67" spans="1:21" x14ac:dyDescent="0.25">
      <c r="A67" s="13"/>
      <c r="B67" s="13"/>
      <c r="C67" s="25"/>
      <c r="D67" s="13"/>
      <c r="E67" s="13"/>
      <c r="F67" s="13"/>
      <c r="G67" s="13"/>
      <c r="H67" s="13"/>
      <c r="I67" s="13"/>
      <c r="J67" s="13"/>
      <c r="K67" s="13"/>
      <c r="L67" s="13"/>
      <c r="M67" s="13"/>
      <c r="N67" s="19"/>
      <c r="O67" s="19"/>
      <c r="P67" s="19"/>
      <c r="Q67" s="19"/>
      <c r="R67" s="19"/>
      <c r="S67" s="19"/>
      <c r="T67" s="19"/>
      <c r="U67" s="19"/>
    </row>
    <row r="68" spans="1:21" x14ac:dyDescent="0.25">
      <c r="A68" s="13"/>
      <c r="B68" s="13"/>
      <c r="C68" s="25"/>
      <c r="D68" s="13"/>
      <c r="E68" s="13"/>
      <c r="F68" s="13"/>
      <c r="G68" s="13"/>
      <c r="H68" s="13"/>
      <c r="I68" s="13"/>
      <c r="J68" s="13"/>
      <c r="K68" s="13"/>
      <c r="L68" s="13"/>
      <c r="M68" s="13"/>
      <c r="N68" s="19"/>
      <c r="O68" s="19"/>
      <c r="P68" s="19"/>
      <c r="Q68" s="19"/>
      <c r="R68" s="19"/>
      <c r="S68" s="19"/>
      <c r="T68" s="19"/>
      <c r="U68" s="19"/>
    </row>
    <row r="69" spans="1:21" x14ac:dyDescent="0.25">
      <c r="A69" s="13"/>
      <c r="B69" s="13"/>
      <c r="C69" s="25"/>
      <c r="D69" s="13"/>
      <c r="E69" s="13"/>
      <c r="F69" s="13"/>
      <c r="G69" s="13"/>
      <c r="H69" s="13"/>
      <c r="I69" s="13"/>
      <c r="J69" s="13"/>
      <c r="K69" s="13"/>
      <c r="L69" s="13"/>
      <c r="M69" s="13"/>
      <c r="N69" s="19"/>
      <c r="O69" s="19"/>
      <c r="P69" s="19"/>
      <c r="Q69" s="19"/>
      <c r="R69" s="19"/>
      <c r="S69" s="19"/>
      <c r="T69" s="19"/>
      <c r="U69" s="19"/>
    </row>
    <row r="70" spans="1:21" x14ac:dyDescent="0.25">
      <c r="A70" s="13"/>
      <c r="B70" s="13"/>
      <c r="C70" s="25"/>
      <c r="D70" s="13"/>
      <c r="E70" s="13"/>
      <c r="F70" s="13"/>
      <c r="G70" s="13"/>
      <c r="H70" s="13"/>
      <c r="I70" s="13"/>
      <c r="J70" s="13"/>
      <c r="K70" s="13"/>
      <c r="L70" s="13"/>
      <c r="M70" s="13"/>
      <c r="N70" s="19"/>
      <c r="O70" s="19"/>
      <c r="P70" s="19"/>
      <c r="Q70" s="19"/>
      <c r="R70" s="19"/>
      <c r="S70" s="19"/>
      <c r="T70" s="19"/>
      <c r="U70" s="19"/>
    </row>
    <row r="71" spans="1:21" x14ac:dyDescent="0.25">
      <c r="A71" s="13"/>
      <c r="B71" s="13"/>
      <c r="C71" s="25"/>
      <c r="D71" s="13"/>
      <c r="E71" s="13"/>
      <c r="F71" s="13"/>
      <c r="G71" s="13"/>
      <c r="H71" s="13"/>
      <c r="I71" s="13"/>
      <c r="J71" s="13"/>
      <c r="K71" s="13"/>
      <c r="L71" s="13"/>
      <c r="M71" s="13"/>
      <c r="N71" s="19"/>
      <c r="O71" s="19"/>
      <c r="P71" s="19"/>
      <c r="Q71" s="19"/>
      <c r="R71" s="19"/>
      <c r="S71" s="19"/>
      <c r="T71" s="19"/>
      <c r="U71" s="19"/>
    </row>
    <row r="72" spans="1:21" x14ac:dyDescent="0.25">
      <c r="A72" s="13"/>
      <c r="B72" s="13"/>
      <c r="C72" s="25"/>
      <c r="D72" s="13"/>
      <c r="E72" s="13"/>
      <c r="F72" s="13"/>
      <c r="G72" s="13"/>
      <c r="H72" s="13"/>
      <c r="I72" s="13"/>
      <c r="J72" s="13"/>
      <c r="K72" s="13"/>
      <c r="L72" s="13"/>
      <c r="M72" s="13"/>
      <c r="N72" s="19"/>
      <c r="O72" s="19"/>
      <c r="P72" s="19"/>
      <c r="Q72" s="19"/>
      <c r="R72" s="19"/>
      <c r="S72" s="19"/>
      <c r="T72" s="19"/>
      <c r="U72" s="19"/>
    </row>
    <row r="73" spans="1:21" x14ac:dyDescent="0.25">
      <c r="A73" s="13"/>
      <c r="B73" s="13"/>
      <c r="C73" s="25"/>
      <c r="D73" s="13"/>
      <c r="E73" s="13"/>
      <c r="F73" s="13"/>
      <c r="G73" s="13"/>
      <c r="H73" s="13"/>
      <c r="I73" s="13"/>
      <c r="J73" s="13"/>
      <c r="K73" s="13"/>
      <c r="L73" s="13"/>
      <c r="M73" s="13"/>
      <c r="N73" s="19"/>
      <c r="O73" s="19"/>
      <c r="P73" s="19"/>
      <c r="Q73" s="19"/>
      <c r="R73" s="19"/>
      <c r="S73" s="19"/>
      <c r="T73" s="19"/>
      <c r="U73" s="19"/>
    </row>
    <row r="74" spans="1:21" x14ac:dyDescent="0.25">
      <c r="A74" s="13"/>
      <c r="B74" s="13"/>
      <c r="C74" s="25"/>
      <c r="D74" s="13"/>
      <c r="E74" s="13"/>
      <c r="F74" s="13"/>
      <c r="G74" s="13"/>
      <c r="H74" s="13"/>
      <c r="I74" s="13"/>
      <c r="J74" s="13"/>
      <c r="K74" s="13"/>
      <c r="L74" s="13"/>
      <c r="M74" s="13"/>
      <c r="N74" s="19"/>
      <c r="O74" s="19"/>
      <c r="P74" s="19"/>
      <c r="Q74" s="19"/>
      <c r="R74" s="19"/>
      <c r="S74" s="19"/>
      <c r="T74" s="19"/>
      <c r="U74" s="19"/>
    </row>
    <row r="75" spans="1:21" x14ac:dyDescent="0.25">
      <c r="A75" s="13"/>
      <c r="B75" s="13"/>
      <c r="C75" s="25"/>
      <c r="D75" s="13"/>
      <c r="E75" s="13"/>
      <c r="F75" s="13"/>
      <c r="G75" s="13"/>
      <c r="H75" s="13"/>
      <c r="I75" s="13"/>
      <c r="J75" s="13"/>
      <c r="K75" s="13"/>
      <c r="L75" s="13"/>
      <c r="M75" s="13"/>
      <c r="N75" s="19"/>
      <c r="O75" s="19"/>
      <c r="P75" s="19"/>
      <c r="Q75" s="19"/>
      <c r="R75" s="19"/>
      <c r="S75" s="19"/>
      <c r="T75" s="19"/>
      <c r="U75" s="19"/>
    </row>
    <row r="76" spans="1:21" x14ac:dyDescent="0.25">
      <c r="A76" s="13"/>
      <c r="B76" s="13"/>
      <c r="C76" s="25"/>
      <c r="D76" s="13"/>
      <c r="E76" s="13"/>
      <c r="F76" s="13"/>
      <c r="G76" s="13"/>
      <c r="H76" s="13"/>
      <c r="I76" s="13"/>
      <c r="J76" s="13"/>
      <c r="K76" s="13"/>
      <c r="L76" s="13"/>
      <c r="M76" s="13"/>
      <c r="N76" s="19"/>
      <c r="O76" s="19"/>
      <c r="P76" s="19"/>
      <c r="Q76" s="19"/>
      <c r="R76" s="19"/>
      <c r="S76" s="19"/>
      <c r="T76" s="19"/>
      <c r="U76" s="19"/>
    </row>
    <row r="77" spans="1:21" x14ac:dyDescent="0.25">
      <c r="A77" s="13"/>
      <c r="B77" s="13"/>
      <c r="C77" s="25"/>
      <c r="D77" s="13"/>
      <c r="E77" s="13"/>
      <c r="F77" s="13"/>
      <c r="G77" s="13"/>
      <c r="H77" s="13"/>
      <c r="I77" s="13"/>
      <c r="J77" s="13"/>
      <c r="K77" s="13"/>
      <c r="L77" s="13"/>
      <c r="M77" s="13"/>
      <c r="N77" s="19"/>
      <c r="O77" s="19"/>
      <c r="P77" s="19"/>
      <c r="Q77" s="19"/>
      <c r="R77" s="19"/>
      <c r="S77" s="19"/>
      <c r="T77" s="19"/>
      <c r="U77" s="19"/>
    </row>
    <row r="78" spans="1:21" x14ac:dyDescent="0.25">
      <c r="A78" s="13"/>
      <c r="B78" s="13"/>
      <c r="C78" s="25"/>
      <c r="D78" s="13"/>
      <c r="E78" s="13"/>
      <c r="F78" s="13"/>
      <c r="G78" s="13"/>
      <c r="H78" s="13"/>
      <c r="I78" s="13"/>
      <c r="J78" s="13"/>
      <c r="K78" s="13"/>
      <c r="L78" s="13"/>
      <c r="M78" s="13"/>
      <c r="N78" s="19"/>
      <c r="O78" s="19"/>
      <c r="P78" s="19"/>
      <c r="Q78" s="19"/>
      <c r="R78" s="19"/>
      <c r="S78" s="19"/>
      <c r="T78" s="19"/>
      <c r="U78" s="19"/>
    </row>
    <row r="79" spans="1:21" x14ac:dyDescent="0.25">
      <c r="A79" s="13"/>
      <c r="B79" s="13"/>
      <c r="C79" s="25"/>
      <c r="D79" s="13"/>
      <c r="E79" s="13"/>
      <c r="F79" s="13"/>
      <c r="G79" s="13"/>
      <c r="H79" s="13"/>
      <c r="I79" s="13"/>
      <c r="J79" s="13"/>
      <c r="K79" s="13"/>
      <c r="L79" s="13"/>
      <c r="M79" s="13"/>
      <c r="N79" s="19"/>
      <c r="O79" s="19"/>
      <c r="P79" s="19"/>
      <c r="Q79" s="19"/>
      <c r="R79" s="19"/>
      <c r="S79" s="19"/>
      <c r="T79" s="19"/>
      <c r="U79" s="19"/>
    </row>
    <row r="80" spans="1:21" x14ac:dyDescent="0.25">
      <c r="A80" s="13"/>
      <c r="B80" s="13"/>
      <c r="C80" s="25"/>
      <c r="D80" s="13"/>
      <c r="E80" s="13"/>
      <c r="F80" s="13"/>
      <c r="G80" s="13"/>
      <c r="H80" s="13"/>
      <c r="I80" s="13"/>
      <c r="J80" s="13"/>
      <c r="K80" s="13"/>
      <c r="L80" s="13"/>
      <c r="M80" s="13"/>
      <c r="N80" s="19"/>
      <c r="O80" s="19"/>
      <c r="P80" s="19"/>
      <c r="Q80" s="19"/>
      <c r="R80" s="19"/>
      <c r="S80" s="19"/>
      <c r="T80" s="19"/>
      <c r="U80" s="19"/>
    </row>
    <row r="81" spans="1:21" x14ac:dyDescent="0.25">
      <c r="A81" s="13"/>
      <c r="B81" s="13"/>
      <c r="C81" s="25"/>
      <c r="D81" s="13"/>
      <c r="E81" s="13"/>
      <c r="F81" s="13"/>
      <c r="G81" s="13"/>
      <c r="H81" s="13"/>
      <c r="I81" s="13"/>
      <c r="J81" s="13"/>
      <c r="K81" s="13"/>
      <c r="L81" s="13"/>
      <c r="M81" s="13"/>
      <c r="N81" s="19"/>
      <c r="O81" s="19"/>
      <c r="P81" s="19"/>
      <c r="Q81" s="19"/>
      <c r="R81" s="19"/>
      <c r="S81" s="19"/>
      <c r="T81" s="19"/>
      <c r="U81" s="19"/>
    </row>
    <row r="82" spans="1:21" x14ac:dyDescent="0.25">
      <c r="A82" s="13"/>
      <c r="B82" s="13"/>
      <c r="C82" s="25"/>
      <c r="D82" s="13"/>
      <c r="E82" s="13"/>
      <c r="F82" s="13"/>
      <c r="G82" s="13"/>
      <c r="H82" s="13"/>
      <c r="I82" s="13"/>
      <c r="J82" s="13"/>
      <c r="K82" s="13"/>
      <c r="L82" s="13"/>
      <c r="M82" s="13"/>
      <c r="N82" s="19"/>
      <c r="O82" s="19"/>
      <c r="P82" s="19"/>
      <c r="Q82" s="19"/>
      <c r="R82" s="19"/>
      <c r="S82" s="19"/>
      <c r="T82" s="19"/>
      <c r="U82" s="19"/>
    </row>
    <row r="83" spans="1:21" x14ac:dyDescent="0.25">
      <c r="A83" s="13"/>
      <c r="B83" s="13"/>
      <c r="C83" s="25"/>
      <c r="D83" s="13"/>
      <c r="E83" s="13"/>
      <c r="F83" s="13"/>
      <c r="G83" s="13"/>
      <c r="H83" s="13"/>
      <c r="I83" s="13"/>
      <c r="J83" s="13"/>
      <c r="K83" s="13"/>
      <c r="L83" s="13"/>
      <c r="M83" s="13"/>
      <c r="N83" s="19"/>
      <c r="O83" s="19"/>
      <c r="P83" s="19"/>
      <c r="Q83" s="19"/>
      <c r="R83" s="19"/>
      <c r="S83" s="19"/>
      <c r="T83" s="19"/>
      <c r="U83" s="19"/>
    </row>
    <row r="84" spans="1:21" x14ac:dyDescent="0.25">
      <c r="A84" s="13"/>
      <c r="B84" s="13"/>
      <c r="C84" s="25"/>
      <c r="D84" s="13"/>
      <c r="E84" s="13"/>
      <c r="F84" s="13"/>
      <c r="G84" s="13"/>
      <c r="H84" s="13"/>
      <c r="I84" s="13"/>
      <c r="J84" s="13"/>
      <c r="K84" s="13"/>
      <c r="L84" s="13"/>
      <c r="M84" s="13"/>
      <c r="N84" s="19"/>
      <c r="O84" s="19"/>
      <c r="P84" s="19"/>
      <c r="Q84" s="19"/>
      <c r="R84" s="19"/>
      <c r="S84" s="19"/>
      <c r="T84" s="19"/>
      <c r="U84" s="19"/>
    </row>
    <row r="85" spans="1:21" x14ac:dyDescent="0.25">
      <c r="A85" s="13"/>
      <c r="B85" s="13"/>
      <c r="C85" s="25"/>
      <c r="D85" s="13"/>
      <c r="E85" s="13"/>
      <c r="F85" s="13"/>
      <c r="G85" s="13"/>
      <c r="H85" s="13"/>
      <c r="I85" s="13"/>
      <c r="J85" s="13"/>
      <c r="K85" s="13"/>
      <c r="L85" s="13"/>
      <c r="M85" s="13"/>
      <c r="N85" s="19"/>
      <c r="O85" s="19"/>
      <c r="P85" s="19"/>
      <c r="Q85" s="19"/>
      <c r="R85" s="19"/>
      <c r="S85" s="19"/>
      <c r="T85" s="19"/>
      <c r="U85" s="19"/>
    </row>
    <row r="86" spans="1:21" x14ac:dyDescent="0.25">
      <c r="A86" s="13"/>
      <c r="B86" s="13"/>
      <c r="C86" s="25"/>
      <c r="D86" s="13"/>
      <c r="E86" s="13"/>
      <c r="F86" s="13"/>
      <c r="G86" s="13"/>
      <c r="H86" s="13"/>
      <c r="I86" s="13"/>
      <c r="J86" s="13"/>
      <c r="K86" s="13"/>
      <c r="L86" s="13"/>
      <c r="M86" s="13"/>
      <c r="N86" s="19"/>
      <c r="O86" s="19"/>
      <c r="P86" s="19"/>
      <c r="Q86" s="19"/>
      <c r="R86" s="19"/>
      <c r="S86" s="19"/>
      <c r="T86" s="19"/>
      <c r="U86" s="19"/>
    </row>
    <row r="87" spans="1:21" x14ac:dyDescent="0.25">
      <c r="A87" s="13"/>
      <c r="B87" s="13"/>
      <c r="C87" s="25"/>
      <c r="D87" s="13"/>
      <c r="E87" s="13"/>
      <c r="F87" s="13"/>
      <c r="G87" s="13"/>
      <c r="H87" s="13"/>
      <c r="I87" s="13"/>
      <c r="J87" s="13"/>
      <c r="K87" s="13"/>
      <c r="L87" s="13"/>
      <c r="M87" s="13"/>
      <c r="N87" s="19"/>
      <c r="O87" s="19"/>
      <c r="P87" s="19"/>
      <c r="Q87" s="19"/>
      <c r="R87" s="19"/>
      <c r="S87" s="19"/>
      <c r="T87" s="19"/>
      <c r="U87" s="19"/>
    </row>
    <row r="88" spans="1:21" x14ac:dyDescent="0.25">
      <c r="A88" s="13"/>
      <c r="B88" s="13"/>
      <c r="C88" s="25"/>
      <c r="D88" s="13"/>
      <c r="E88" s="13"/>
      <c r="F88" s="13"/>
      <c r="G88" s="13"/>
      <c r="H88" s="13"/>
      <c r="I88" s="13"/>
      <c r="J88" s="13"/>
      <c r="K88" s="13"/>
      <c r="L88" s="13"/>
      <c r="M88" s="13"/>
      <c r="N88" s="19"/>
      <c r="O88" s="19"/>
      <c r="P88" s="19"/>
      <c r="Q88" s="19"/>
      <c r="R88" s="19"/>
      <c r="S88" s="19"/>
      <c r="T88" s="19"/>
      <c r="U88" s="19"/>
    </row>
    <row r="89" spans="1:21" x14ac:dyDescent="0.25">
      <c r="A89" s="13"/>
      <c r="B89" s="13"/>
      <c r="C89" s="25"/>
      <c r="D89" s="13"/>
      <c r="E89" s="13"/>
      <c r="F89" s="13"/>
      <c r="G89" s="13"/>
      <c r="H89" s="13"/>
      <c r="I89" s="13"/>
      <c r="J89" s="13"/>
      <c r="K89" s="13"/>
      <c r="L89" s="13"/>
      <c r="M89" s="13"/>
      <c r="N89" s="19"/>
      <c r="O89" s="19"/>
      <c r="P89" s="19"/>
      <c r="Q89" s="19"/>
      <c r="R89" s="19"/>
      <c r="S89" s="19"/>
      <c r="T89" s="19"/>
      <c r="U89" s="19"/>
    </row>
    <row r="90" spans="1:21" x14ac:dyDescent="0.25">
      <c r="A90" s="13"/>
      <c r="B90" s="13"/>
      <c r="C90" s="25"/>
      <c r="D90" s="13"/>
      <c r="E90" s="13"/>
      <c r="F90" s="13"/>
      <c r="G90" s="13"/>
      <c r="H90" s="13"/>
      <c r="I90" s="13"/>
      <c r="J90" s="13"/>
      <c r="K90" s="13"/>
      <c r="L90" s="13"/>
      <c r="M90" s="13"/>
      <c r="N90" s="19"/>
      <c r="O90" s="19"/>
      <c r="P90" s="19"/>
      <c r="Q90" s="19"/>
      <c r="R90" s="19"/>
      <c r="S90" s="19"/>
      <c r="T90" s="19"/>
      <c r="U90" s="19"/>
    </row>
    <row r="91" spans="1:21" x14ac:dyDescent="0.25">
      <c r="A91" s="13"/>
      <c r="B91" s="13"/>
      <c r="C91" s="25"/>
      <c r="D91" s="13"/>
      <c r="E91" s="13"/>
      <c r="F91" s="13"/>
      <c r="G91" s="13"/>
      <c r="H91" s="13"/>
      <c r="I91" s="13"/>
      <c r="J91" s="13"/>
      <c r="K91" s="13"/>
      <c r="L91" s="13"/>
      <c r="M91" s="13"/>
      <c r="N91" s="19"/>
      <c r="O91" s="19"/>
      <c r="P91" s="19"/>
      <c r="Q91" s="19"/>
      <c r="R91" s="19"/>
      <c r="S91" s="19"/>
      <c r="T91" s="19"/>
      <c r="U91" s="19"/>
    </row>
    <row r="92" spans="1:21" x14ac:dyDescent="0.25">
      <c r="A92" s="13"/>
      <c r="B92" s="13"/>
      <c r="C92" s="25"/>
      <c r="D92" s="13"/>
      <c r="E92" s="13"/>
      <c r="F92" s="13"/>
      <c r="G92" s="13"/>
      <c r="H92" s="13"/>
      <c r="I92" s="13"/>
      <c r="J92" s="13"/>
      <c r="K92" s="13"/>
      <c r="L92" s="13"/>
      <c r="M92" s="13"/>
      <c r="N92" s="19"/>
      <c r="O92" s="19"/>
      <c r="P92" s="19"/>
      <c r="Q92" s="19"/>
      <c r="R92" s="19"/>
      <c r="S92" s="19"/>
      <c r="T92" s="19"/>
      <c r="U92" s="19"/>
    </row>
    <row r="93" spans="1:21" x14ac:dyDescent="0.25">
      <c r="A93" s="13"/>
      <c r="B93" s="13"/>
      <c r="C93" s="25"/>
      <c r="D93" s="13"/>
      <c r="E93" s="13"/>
      <c r="F93" s="13"/>
      <c r="G93" s="13"/>
      <c r="H93" s="13"/>
      <c r="I93" s="13"/>
      <c r="J93" s="13"/>
      <c r="K93" s="13"/>
      <c r="L93" s="13"/>
      <c r="M93" s="13"/>
      <c r="N93" s="19"/>
      <c r="O93" s="19"/>
      <c r="P93" s="19"/>
      <c r="Q93" s="19"/>
      <c r="R93" s="19"/>
      <c r="S93" s="19"/>
      <c r="T93" s="19"/>
      <c r="U93" s="19"/>
    </row>
    <row r="94" spans="1:21" x14ac:dyDescent="0.25">
      <c r="A94" s="13"/>
      <c r="B94" s="13"/>
      <c r="C94" s="25"/>
      <c r="D94" s="13"/>
      <c r="E94" s="13"/>
      <c r="F94" s="13"/>
      <c r="G94" s="13"/>
      <c r="H94" s="13"/>
      <c r="I94" s="13"/>
      <c r="J94" s="13"/>
      <c r="K94" s="13"/>
      <c r="L94" s="13"/>
      <c r="M94" s="13"/>
      <c r="N94" s="19"/>
      <c r="O94" s="19"/>
      <c r="P94" s="19"/>
      <c r="Q94" s="19"/>
      <c r="R94" s="19"/>
      <c r="S94" s="19"/>
      <c r="T94" s="19"/>
      <c r="U94" s="19"/>
    </row>
    <row r="95" spans="1:21" x14ac:dyDescent="0.25">
      <c r="A95" s="13"/>
      <c r="B95" s="13"/>
      <c r="C95" s="25"/>
      <c r="D95" s="13"/>
      <c r="E95" s="13"/>
      <c r="F95" s="13"/>
      <c r="G95" s="13"/>
      <c r="H95" s="13"/>
      <c r="I95" s="13"/>
      <c r="J95" s="13"/>
      <c r="K95" s="13"/>
      <c r="L95" s="13"/>
      <c r="M95" s="13"/>
      <c r="N95" s="19"/>
      <c r="O95" s="19"/>
      <c r="P95" s="19"/>
      <c r="Q95" s="19"/>
      <c r="R95" s="19"/>
      <c r="S95" s="19"/>
      <c r="T95" s="19"/>
      <c r="U95" s="19"/>
    </row>
    <row r="96" spans="1:21" x14ac:dyDescent="0.25">
      <c r="A96" s="13"/>
      <c r="B96" s="13"/>
      <c r="C96" s="25"/>
      <c r="D96" s="13"/>
      <c r="E96" s="13"/>
      <c r="F96" s="13"/>
      <c r="G96" s="13"/>
      <c r="H96" s="13"/>
      <c r="I96" s="13"/>
      <c r="J96" s="13"/>
      <c r="K96" s="13"/>
      <c r="L96" s="13"/>
      <c r="M96" s="13"/>
      <c r="N96" s="19"/>
      <c r="O96" s="19"/>
      <c r="P96" s="19"/>
      <c r="Q96" s="19"/>
      <c r="R96" s="19"/>
      <c r="S96" s="19"/>
      <c r="T96" s="19"/>
      <c r="U96" s="19"/>
    </row>
    <row r="97" spans="1:21" x14ac:dyDescent="0.25">
      <c r="A97" s="13"/>
      <c r="B97" s="13"/>
      <c r="C97" s="25"/>
      <c r="D97" s="13"/>
      <c r="E97" s="13"/>
      <c r="F97" s="13"/>
      <c r="G97" s="13"/>
      <c r="H97" s="13"/>
      <c r="I97" s="13"/>
      <c r="J97" s="13"/>
      <c r="K97" s="13"/>
      <c r="L97" s="13"/>
      <c r="M97" s="13"/>
      <c r="N97" s="19"/>
      <c r="O97" s="19"/>
      <c r="P97" s="19"/>
      <c r="Q97" s="19"/>
      <c r="R97" s="19"/>
      <c r="S97" s="19"/>
      <c r="T97" s="19"/>
      <c r="U97" s="19"/>
    </row>
    <row r="98" spans="1:21" x14ac:dyDescent="0.25">
      <c r="C98" s="25"/>
      <c r="D98" s="13"/>
      <c r="E98" s="13"/>
      <c r="F98" s="13"/>
      <c r="G98" s="13"/>
      <c r="H98" s="13"/>
      <c r="I98" s="13"/>
      <c r="J98" s="13"/>
      <c r="K98" s="13"/>
      <c r="L98" s="13"/>
      <c r="M98" s="13"/>
      <c r="N98" s="19"/>
    </row>
    <row r="99" spans="1:21" x14ac:dyDescent="0.25">
      <c r="C99" s="25"/>
      <c r="D99" s="13"/>
      <c r="E99" s="13"/>
      <c r="F99" s="13"/>
      <c r="G99" s="13"/>
      <c r="H99" s="13"/>
      <c r="I99" s="13"/>
      <c r="J99" s="13"/>
      <c r="K99" s="13"/>
      <c r="L99" s="13"/>
      <c r="M99" s="13"/>
      <c r="N99" s="19"/>
    </row>
    <row r="100" spans="1:21" x14ac:dyDescent="0.25">
      <c r="C100" s="25"/>
      <c r="D100" s="13"/>
      <c r="E100" s="13"/>
      <c r="F100" s="13"/>
      <c r="G100" s="13"/>
      <c r="H100" s="13"/>
      <c r="I100" s="13"/>
      <c r="J100" s="13"/>
      <c r="K100" s="13"/>
      <c r="L100" s="13"/>
      <c r="M100" s="13"/>
      <c r="N100" s="19"/>
    </row>
    <row r="101" spans="1:21" x14ac:dyDescent="0.25">
      <c r="C101" s="25"/>
      <c r="D101" s="13"/>
      <c r="E101" s="13"/>
      <c r="F101" s="13"/>
      <c r="G101" s="13"/>
      <c r="H101" s="13"/>
      <c r="I101" s="13"/>
      <c r="J101" s="13"/>
      <c r="K101" s="13"/>
      <c r="L101" s="13"/>
      <c r="M101" s="13"/>
      <c r="N101" s="19"/>
    </row>
  </sheetData>
  <mergeCells count="78">
    <mergeCell ref="V26:V27"/>
    <mergeCell ref="V16:V17"/>
    <mergeCell ref="V18:V19"/>
    <mergeCell ref="V20:V21"/>
    <mergeCell ref="V22:V23"/>
    <mergeCell ref="V24:V25"/>
    <mergeCell ref="V6:V7"/>
    <mergeCell ref="V8:V9"/>
    <mergeCell ref="V10:V11"/>
    <mergeCell ref="V12:V13"/>
    <mergeCell ref="V14:V15"/>
    <mergeCell ref="A12:A15"/>
    <mergeCell ref="B12:B15"/>
    <mergeCell ref="T12:T15"/>
    <mergeCell ref="A8:A11"/>
    <mergeCell ref="B8:B9"/>
    <mergeCell ref="B10:B11"/>
    <mergeCell ref="T8:T9"/>
    <mergeCell ref="T10:T11"/>
    <mergeCell ref="E14:E15"/>
    <mergeCell ref="T6:U6"/>
    <mergeCell ref="A1:B4"/>
    <mergeCell ref="C1:U1"/>
    <mergeCell ref="C2:U2"/>
    <mergeCell ref="D3:U3"/>
    <mergeCell ref="D4:U4"/>
    <mergeCell ref="C6:C7"/>
    <mergeCell ref="D6:E6"/>
    <mergeCell ref="F6:S6"/>
    <mergeCell ref="A6:A7"/>
    <mergeCell ref="B6:B7"/>
    <mergeCell ref="C10:C11"/>
    <mergeCell ref="D10:D11"/>
    <mergeCell ref="C12:C13"/>
    <mergeCell ref="U8:U9"/>
    <mergeCell ref="U16:U17"/>
    <mergeCell ref="E10:E11"/>
    <mergeCell ref="C8:C9"/>
    <mergeCell ref="D8:D9"/>
    <mergeCell ref="E8:E9"/>
    <mergeCell ref="C16:C17"/>
    <mergeCell ref="D16:D17"/>
    <mergeCell ref="E16:E17"/>
    <mergeCell ref="D14:D15"/>
    <mergeCell ref="D12:D13"/>
    <mergeCell ref="E12:E13"/>
    <mergeCell ref="C14:C15"/>
    <mergeCell ref="U10:U11"/>
    <mergeCell ref="U12:U13"/>
    <mergeCell ref="U14:U15"/>
    <mergeCell ref="E18:E19"/>
    <mergeCell ref="D20:D21"/>
    <mergeCell ref="E20:E21"/>
    <mergeCell ref="D26:D27"/>
    <mergeCell ref="E24:E25"/>
    <mergeCell ref="D22:D23"/>
    <mergeCell ref="E22:E23"/>
    <mergeCell ref="E26:E27"/>
    <mergeCell ref="D24:D25"/>
    <mergeCell ref="A28:S28"/>
    <mergeCell ref="U26:U27"/>
    <mergeCell ref="A16:A27"/>
    <mergeCell ref="B16:B19"/>
    <mergeCell ref="B20:B25"/>
    <mergeCell ref="B26:B27"/>
    <mergeCell ref="U24:U25"/>
    <mergeCell ref="U18:U19"/>
    <mergeCell ref="U20:U21"/>
    <mergeCell ref="U22:U23"/>
    <mergeCell ref="C22:C23"/>
    <mergeCell ref="T16:T19"/>
    <mergeCell ref="T20:T25"/>
    <mergeCell ref="C24:C25"/>
    <mergeCell ref="C26:C27"/>
    <mergeCell ref="T26:T27"/>
    <mergeCell ref="C18:C19"/>
    <mergeCell ref="C20:C21"/>
    <mergeCell ref="D18:D1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DCE5-5E99-4FCB-8DF8-D2D84121720A}">
  <dimension ref="A1:AK1608"/>
  <sheetViews>
    <sheetView zoomScale="78" zoomScaleNormal="78" workbookViewId="0">
      <selection activeCell="F38" sqref="F38"/>
    </sheetView>
  </sheetViews>
  <sheetFormatPr baseColWidth="10" defaultRowHeight="15" x14ac:dyDescent="0.25"/>
  <cols>
    <col min="2" max="2" width="17.85546875" customWidth="1"/>
    <col min="5" max="5" width="24.85546875" bestFit="1" customWidth="1"/>
    <col min="6" max="13" width="15.85546875" bestFit="1" customWidth="1"/>
  </cols>
  <sheetData>
    <row r="1" spans="1:37" x14ac:dyDescent="0.25">
      <c r="A1" s="467"/>
      <c r="B1" s="468"/>
      <c r="C1" s="468"/>
      <c r="D1" s="468"/>
      <c r="E1" s="473" t="s">
        <v>0</v>
      </c>
      <c r="F1" s="473"/>
      <c r="G1" s="473"/>
      <c r="H1" s="473"/>
      <c r="I1" s="473"/>
      <c r="J1" s="473"/>
      <c r="K1" s="473"/>
      <c r="L1" s="473"/>
      <c r="M1" s="473"/>
      <c r="N1" s="473"/>
      <c r="O1" s="473"/>
      <c r="P1" s="473"/>
      <c r="Q1" s="473"/>
      <c r="R1" s="473"/>
      <c r="S1" s="473"/>
      <c r="T1" s="473"/>
      <c r="U1" s="473"/>
      <c r="V1" s="473"/>
      <c r="W1" s="473"/>
      <c r="X1" s="473"/>
      <c r="Y1" s="474"/>
      <c r="AA1" s="63"/>
      <c r="AB1" s="63"/>
      <c r="AC1" s="63"/>
      <c r="AD1" s="63"/>
      <c r="AE1" s="63"/>
      <c r="AF1" s="63"/>
      <c r="AG1" s="63"/>
      <c r="AH1" s="63"/>
      <c r="AI1" s="63"/>
      <c r="AJ1" s="62"/>
      <c r="AK1" s="62"/>
    </row>
    <row r="2" spans="1:37" x14ac:dyDescent="0.25">
      <c r="A2" s="469"/>
      <c r="B2" s="470"/>
      <c r="C2" s="470"/>
      <c r="D2" s="470"/>
      <c r="E2" s="475" t="s">
        <v>116</v>
      </c>
      <c r="F2" s="475"/>
      <c r="G2" s="475"/>
      <c r="H2" s="475"/>
      <c r="I2" s="475"/>
      <c r="J2" s="475"/>
      <c r="K2" s="475"/>
      <c r="L2" s="475"/>
      <c r="M2" s="475"/>
      <c r="N2" s="475"/>
      <c r="O2" s="475"/>
      <c r="P2" s="475"/>
      <c r="Q2" s="475"/>
      <c r="R2" s="475"/>
      <c r="S2" s="475"/>
      <c r="T2" s="475"/>
      <c r="U2" s="475"/>
      <c r="V2" s="475"/>
      <c r="W2" s="475"/>
      <c r="X2" s="475"/>
      <c r="Y2" s="476"/>
      <c r="AA2" s="63"/>
      <c r="AB2" s="63"/>
      <c r="AC2" s="63"/>
      <c r="AD2" s="63"/>
      <c r="AE2" s="63"/>
      <c r="AF2" s="63"/>
      <c r="AG2" s="63"/>
      <c r="AH2" s="63"/>
      <c r="AI2" s="63"/>
      <c r="AJ2" s="62"/>
      <c r="AK2" s="62"/>
    </row>
    <row r="3" spans="1:37" x14ac:dyDescent="0.25">
      <c r="A3" s="469"/>
      <c r="B3" s="470"/>
      <c r="C3" s="470"/>
      <c r="D3" s="470"/>
      <c r="E3" s="477" t="s">
        <v>34</v>
      </c>
      <c r="F3" s="477"/>
      <c r="G3" s="475" t="s">
        <v>133</v>
      </c>
      <c r="H3" s="475"/>
      <c r="I3" s="475"/>
      <c r="J3" s="475"/>
      <c r="K3" s="475"/>
      <c r="L3" s="475"/>
      <c r="M3" s="475"/>
      <c r="N3" s="475"/>
      <c r="O3" s="475"/>
      <c r="P3" s="475"/>
      <c r="Q3" s="475"/>
      <c r="R3" s="477"/>
      <c r="S3" s="477"/>
      <c r="T3" s="477"/>
      <c r="U3" s="477"/>
      <c r="V3" s="477"/>
      <c r="W3" s="477"/>
      <c r="X3" s="477"/>
      <c r="Y3" s="478"/>
      <c r="Z3" s="63"/>
      <c r="AA3" s="63"/>
      <c r="AB3" s="63"/>
      <c r="AC3" s="62"/>
      <c r="AD3" s="62"/>
    </row>
    <row r="4" spans="1:37" ht="15.75" thickBot="1" x14ac:dyDescent="0.3">
      <c r="A4" s="471"/>
      <c r="B4" s="472"/>
      <c r="C4" s="472"/>
      <c r="D4" s="472"/>
      <c r="E4" s="479" t="s">
        <v>35</v>
      </c>
      <c r="F4" s="479"/>
      <c r="G4" s="480">
        <v>2018</v>
      </c>
      <c r="H4" s="480"/>
      <c r="I4" s="480"/>
      <c r="J4" s="480"/>
      <c r="K4" s="480"/>
      <c r="L4" s="480"/>
      <c r="M4" s="480"/>
      <c r="N4" s="480"/>
      <c r="O4" s="480"/>
      <c r="P4" s="480"/>
      <c r="Q4" s="480"/>
      <c r="R4" s="479"/>
      <c r="S4" s="479"/>
      <c r="T4" s="479"/>
      <c r="U4" s="479"/>
      <c r="V4" s="479"/>
      <c r="W4" s="479"/>
      <c r="X4" s="479"/>
      <c r="Y4" s="481"/>
      <c r="Z4" s="63"/>
      <c r="AA4" s="63"/>
      <c r="AB4" s="63"/>
      <c r="AC4" s="62"/>
      <c r="AD4" s="62"/>
    </row>
    <row r="5" spans="1:37" x14ac:dyDescent="0.25">
      <c r="A5" s="443" t="s">
        <v>42</v>
      </c>
      <c r="B5" s="444" t="s">
        <v>43</v>
      </c>
      <c r="C5" s="444" t="s">
        <v>115</v>
      </c>
      <c r="D5" s="444" t="s">
        <v>44</v>
      </c>
      <c r="E5" s="444" t="s">
        <v>45</v>
      </c>
      <c r="F5" s="465" t="s">
        <v>114</v>
      </c>
      <c r="G5" s="466"/>
      <c r="H5" s="466"/>
      <c r="I5" s="466"/>
      <c r="J5" s="444" t="s">
        <v>180</v>
      </c>
      <c r="K5" s="444"/>
      <c r="L5" s="444"/>
      <c r="M5" s="444"/>
      <c r="N5" s="444" t="s">
        <v>46</v>
      </c>
      <c r="O5" s="444"/>
      <c r="P5" s="444"/>
      <c r="Q5" s="444"/>
      <c r="R5" s="444"/>
      <c r="S5" s="444" t="s">
        <v>52</v>
      </c>
      <c r="T5" s="444"/>
      <c r="U5" s="444"/>
      <c r="V5" s="444"/>
      <c r="W5" s="444"/>
      <c r="X5" s="444"/>
      <c r="Y5" s="464"/>
      <c r="Z5" s="63"/>
      <c r="AA5" s="63"/>
      <c r="AB5" s="63"/>
      <c r="AC5" s="63"/>
      <c r="AD5" s="63"/>
      <c r="AE5" s="62"/>
      <c r="AF5" s="62"/>
    </row>
    <row r="6" spans="1:37" ht="45.75" thickBot="1" x14ac:dyDescent="0.3">
      <c r="A6" s="447" t="s">
        <v>36</v>
      </c>
      <c r="B6" s="448"/>
      <c r="C6" s="448"/>
      <c r="D6" s="448"/>
      <c r="E6" s="448"/>
      <c r="F6" s="233" t="s">
        <v>113</v>
      </c>
      <c r="G6" s="233" t="s">
        <v>112</v>
      </c>
      <c r="H6" s="233" t="s">
        <v>111</v>
      </c>
      <c r="I6" s="233" t="s">
        <v>110</v>
      </c>
      <c r="J6" s="233" t="s">
        <v>113</v>
      </c>
      <c r="K6" s="233" t="s">
        <v>112</v>
      </c>
      <c r="L6" s="233" t="s">
        <v>111</v>
      </c>
      <c r="M6" s="233" t="s">
        <v>110</v>
      </c>
      <c r="N6" s="233" t="s">
        <v>47</v>
      </c>
      <c r="O6" s="233" t="s">
        <v>48</v>
      </c>
      <c r="P6" s="233" t="s">
        <v>49</v>
      </c>
      <c r="Q6" s="233" t="s">
        <v>50</v>
      </c>
      <c r="R6" s="233" t="s">
        <v>51</v>
      </c>
      <c r="S6" s="233" t="s">
        <v>53</v>
      </c>
      <c r="T6" s="233" t="s">
        <v>54</v>
      </c>
      <c r="U6" s="233" t="s">
        <v>109</v>
      </c>
      <c r="V6" s="233" t="s">
        <v>55</v>
      </c>
      <c r="W6" s="233" t="s">
        <v>56</v>
      </c>
      <c r="X6" s="78" t="s">
        <v>57</v>
      </c>
      <c r="Y6" s="77" t="s">
        <v>58</v>
      </c>
      <c r="Z6" s="63"/>
      <c r="AA6" s="63"/>
      <c r="AB6" s="63"/>
      <c r="AC6" s="63"/>
      <c r="AD6" s="63"/>
      <c r="AE6" s="62"/>
      <c r="AF6" s="62"/>
    </row>
    <row r="7" spans="1:37" ht="24" x14ac:dyDescent="0.25">
      <c r="A7" s="463">
        <v>1</v>
      </c>
      <c r="B7" s="439" t="s">
        <v>154</v>
      </c>
      <c r="C7" s="430" t="s">
        <v>108</v>
      </c>
      <c r="D7" s="76" t="s">
        <v>37</v>
      </c>
      <c r="E7" s="127">
        <v>4</v>
      </c>
      <c r="F7" s="128">
        <v>1</v>
      </c>
      <c r="G7" s="128">
        <v>1</v>
      </c>
      <c r="H7" s="128">
        <v>1</v>
      </c>
      <c r="I7" s="128">
        <v>1</v>
      </c>
      <c r="J7" s="128">
        <v>0.19</v>
      </c>
      <c r="K7" s="128">
        <v>0.46</v>
      </c>
      <c r="L7" s="128">
        <v>0.73</v>
      </c>
      <c r="M7" s="128">
        <v>1</v>
      </c>
      <c r="N7" s="433" t="s">
        <v>108</v>
      </c>
      <c r="O7" s="462" t="s">
        <v>159</v>
      </c>
      <c r="P7" s="462" t="s">
        <v>159</v>
      </c>
      <c r="Q7" s="462" t="s">
        <v>159</v>
      </c>
      <c r="R7" s="462" t="s">
        <v>158</v>
      </c>
      <c r="S7" s="423" t="s">
        <v>181</v>
      </c>
      <c r="T7" s="423" t="s">
        <v>181</v>
      </c>
      <c r="U7" s="423" t="s">
        <v>181</v>
      </c>
      <c r="V7" s="421" t="s">
        <v>161</v>
      </c>
      <c r="W7" s="421" t="s">
        <v>161</v>
      </c>
      <c r="X7" s="421" t="s">
        <v>160</v>
      </c>
      <c r="Y7" s="458">
        <v>8181047</v>
      </c>
    </row>
    <row r="8" spans="1:37" ht="24" x14ac:dyDescent="0.25">
      <c r="A8" s="426"/>
      <c r="B8" s="440"/>
      <c r="C8" s="431"/>
      <c r="D8" s="74" t="s">
        <v>38</v>
      </c>
      <c r="E8" s="127">
        <v>527661330</v>
      </c>
      <c r="F8" s="128">
        <v>60082000</v>
      </c>
      <c r="G8" s="128">
        <v>60082000</v>
      </c>
      <c r="H8" s="128">
        <v>60082000</v>
      </c>
      <c r="I8" s="128">
        <v>66922300</v>
      </c>
      <c r="J8" s="128">
        <v>60081800</v>
      </c>
      <c r="K8" s="128">
        <v>60081800</v>
      </c>
      <c r="L8" s="128">
        <v>60081800</v>
      </c>
      <c r="M8" s="128">
        <v>66922300</v>
      </c>
      <c r="N8" s="434"/>
      <c r="O8" s="437"/>
      <c r="P8" s="437"/>
      <c r="Q8" s="437"/>
      <c r="R8" s="437"/>
      <c r="S8" s="424"/>
      <c r="T8" s="424"/>
      <c r="U8" s="424"/>
      <c r="V8" s="377"/>
      <c r="W8" s="377"/>
      <c r="X8" s="377"/>
      <c r="Y8" s="459"/>
    </row>
    <row r="9" spans="1:37" ht="24" x14ac:dyDescent="0.25">
      <c r="A9" s="426"/>
      <c r="B9" s="440"/>
      <c r="C9" s="431"/>
      <c r="D9" s="74" t="s">
        <v>39</v>
      </c>
      <c r="E9" s="232">
        <v>0</v>
      </c>
      <c r="F9" s="232">
        <v>0</v>
      </c>
      <c r="G9" s="232">
        <v>0</v>
      </c>
      <c r="H9" s="232">
        <v>0</v>
      </c>
      <c r="I9" s="232">
        <v>0</v>
      </c>
      <c r="J9" s="232">
        <v>0</v>
      </c>
      <c r="K9" s="232">
        <v>0</v>
      </c>
      <c r="L9" s="232">
        <v>0</v>
      </c>
      <c r="M9" s="232">
        <v>0</v>
      </c>
      <c r="N9" s="434"/>
      <c r="O9" s="437"/>
      <c r="P9" s="437"/>
      <c r="Q9" s="437"/>
      <c r="R9" s="437"/>
      <c r="S9" s="424"/>
      <c r="T9" s="424"/>
      <c r="U9" s="424"/>
      <c r="V9" s="377"/>
      <c r="W9" s="377"/>
      <c r="X9" s="377"/>
      <c r="Y9" s="459"/>
    </row>
    <row r="10" spans="1:37" ht="36.75" thickBot="1" x14ac:dyDescent="0.3">
      <c r="A10" s="426"/>
      <c r="B10" s="441"/>
      <c r="C10" s="432"/>
      <c r="D10" s="73" t="s">
        <v>40</v>
      </c>
      <c r="E10" s="513">
        <v>0</v>
      </c>
      <c r="F10" s="513">
        <v>5962667</v>
      </c>
      <c r="G10" s="513">
        <v>5962667</v>
      </c>
      <c r="H10" s="513">
        <v>5962667</v>
      </c>
      <c r="I10" s="513">
        <v>5962667</v>
      </c>
      <c r="J10" s="513">
        <v>5962667</v>
      </c>
      <c r="K10" s="513">
        <v>5962667</v>
      </c>
      <c r="L10" s="513">
        <v>5962667</v>
      </c>
      <c r="M10" s="513">
        <v>5962667</v>
      </c>
      <c r="N10" s="435"/>
      <c r="O10" s="438"/>
      <c r="P10" s="438"/>
      <c r="Q10" s="438"/>
      <c r="R10" s="438"/>
      <c r="S10" s="425"/>
      <c r="T10" s="425"/>
      <c r="U10" s="425"/>
      <c r="V10" s="461"/>
      <c r="W10" s="461"/>
      <c r="X10" s="461"/>
      <c r="Y10" s="460"/>
    </row>
    <row r="11" spans="1:37" ht="24" x14ac:dyDescent="0.25">
      <c r="A11" s="426">
        <v>2</v>
      </c>
      <c r="B11" s="439" t="s">
        <v>155</v>
      </c>
      <c r="C11" s="430" t="s">
        <v>156</v>
      </c>
      <c r="D11" s="75" t="s">
        <v>37</v>
      </c>
      <c r="E11" s="129">
        <v>6</v>
      </c>
      <c r="F11" s="128">
        <v>2</v>
      </c>
      <c r="G11" s="128">
        <v>2</v>
      </c>
      <c r="H11" s="128">
        <v>2</v>
      </c>
      <c r="I11" s="128">
        <v>2</v>
      </c>
      <c r="J11" s="128">
        <v>0.4</v>
      </c>
      <c r="K11" s="128">
        <v>1</v>
      </c>
      <c r="L11" s="128">
        <v>1.6</v>
      </c>
      <c r="M11" s="128">
        <v>2</v>
      </c>
      <c r="N11" s="433" t="s">
        <v>108</v>
      </c>
      <c r="O11" s="436" t="s">
        <v>159</v>
      </c>
      <c r="P11" s="436" t="s">
        <v>159</v>
      </c>
      <c r="Q11" s="436" t="s">
        <v>159</v>
      </c>
      <c r="R11" s="436" t="s">
        <v>158</v>
      </c>
      <c r="S11" s="423" t="s">
        <v>181</v>
      </c>
      <c r="T11" s="423" t="s">
        <v>181</v>
      </c>
      <c r="U11" s="423" t="s">
        <v>181</v>
      </c>
      <c r="V11" s="421" t="s">
        <v>161</v>
      </c>
      <c r="W11" s="421" t="s">
        <v>161</v>
      </c>
      <c r="X11" s="421" t="s">
        <v>160</v>
      </c>
      <c r="Y11" s="458">
        <v>8181047</v>
      </c>
    </row>
    <row r="12" spans="1:37" ht="24" x14ac:dyDescent="0.25">
      <c r="A12" s="426"/>
      <c r="B12" s="440"/>
      <c r="C12" s="431"/>
      <c r="D12" s="74" t="s">
        <v>38</v>
      </c>
      <c r="E12" s="127">
        <v>487088774</v>
      </c>
      <c r="F12" s="128">
        <v>93148000</v>
      </c>
      <c r="G12" s="128">
        <v>93148000</v>
      </c>
      <c r="H12" s="128">
        <v>81184000</v>
      </c>
      <c r="I12" s="128">
        <v>81184000</v>
      </c>
      <c r="J12" s="128">
        <v>40908000</v>
      </c>
      <c r="K12" s="128">
        <v>40908000</v>
      </c>
      <c r="L12" s="128">
        <v>76098000</v>
      </c>
      <c r="M12" s="128">
        <v>81113533</v>
      </c>
      <c r="N12" s="434"/>
      <c r="O12" s="437"/>
      <c r="P12" s="437"/>
      <c r="Q12" s="437"/>
      <c r="R12" s="437"/>
      <c r="S12" s="424"/>
      <c r="T12" s="424"/>
      <c r="U12" s="424"/>
      <c r="V12" s="377"/>
      <c r="W12" s="377"/>
      <c r="X12" s="377"/>
      <c r="Y12" s="459"/>
    </row>
    <row r="13" spans="1:37" ht="24" x14ac:dyDescent="0.25">
      <c r="A13" s="426"/>
      <c r="B13" s="440"/>
      <c r="C13" s="431"/>
      <c r="D13" s="74" t="s">
        <v>39</v>
      </c>
      <c r="E13" s="232">
        <v>0</v>
      </c>
      <c r="F13" s="128">
        <v>0</v>
      </c>
      <c r="G13" s="128">
        <v>0</v>
      </c>
      <c r="H13" s="128">
        <v>0</v>
      </c>
      <c r="I13" s="128">
        <v>0</v>
      </c>
      <c r="J13" s="128">
        <v>0</v>
      </c>
      <c r="K13" s="128">
        <v>0</v>
      </c>
      <c r="L13" s="128">
        <v>0</v>
      </c>
      <c r="M13" s="128">
        <v>0</v>
      </c>
      <c r="N13" s="434"/>
      <c r="O13" s="437"/>
      <c r="P13" s="437"/>
      <c r="Q13" s="437"/>
      <c r="R13" s="437"/>
      <c r="S13" s="424"/>
      <c r="T13" s="424"/>
      <c r="U13" s="424"/>
      <c r="V13" s="377"/>
      <c r="W13" s="377"/>
      <c r="X13" s="377"/>
      <c r="Y13" s="459"/>
    </row>
    <row r="14" spans="1:37" ht="36.75" thickBot="1" x14ac:dyDescent="0.3">
      <c r="A14" s="426"/>
      <c r="B14" s="441"/>
      <c r="C14" s="432"/>
      <c r="D14" s="73" t="s">
        <v>40</v>
      </c>
      <c r="E14" s="513">
        <v>0</v>
      </c>
      <c r="F14" s="133">
        <v>8554100</v>
      </c>
      <c r="G14" s="133">
        <v>8554100</v>
      </c>
      <c r="H14" s="133">
        <v>8554100</v>
      </c>
      <c r="I14" s="133">
        <v>8554100</v>
      </c>
      <c r="J14" s="133">
        <v>8554100</v>
      </c>
      <c r="K14" s="133">
        <v>8554100</v>
      </c>
      <c r="L14" s="133">
        <v>8554100</v>
      </c>
      <c r="M14" s="133">
        <v>8554100</v>
      </c>
      <c r="N14" s="435"/>
      <c r="O14" s="438"/>
      <c r="P14" s="438"/>
      <c r="Q14" s="438"/>
      <c r="R14" s="438"/>
      <c r="S14" s="425"/>
      <c r="T14" s="425"/>
      <c r="U14" s="425"/>
      <c r="V14" s="461"/>
      <c r="W14" s="461"/>
      <c r="X14" s="461"/>
      <c r="Y14" s="460"/>
    </row>
    <row r="15" spans="1:37" ht="24" x14ac:dyDescent="0.25">
      <c r="A15" s="426">
        <v>3</v>
      </c>
      <c r="B15" s="439" t="s">
        <v>157</v>
      </c>
      <c r="C15" s="430" t="s">
        <v>108</v>
      </c>
      <c r="D15" s="75" t="s">
        <v>37</v>
      </c>
      <c r="E15" s="127">
        <v>10</v>
      </c>
      <c r="F15" s="127">
        <v>2</v>
      </c>
      <c r="G15" s="231">
        <v>2</v>
      </c>
      <c r="H15" s="231">
        <v>2</v>
      </c>
      <c r="I15" s="231">
        <v>2</v>
      </c>
      <c r="J15" s="134">
        <v>0.5</v>
      </c>
      <c r="K15" s="134">
        <v>1</v>
      </c>
      <c r="L15" s="134">
        <v>1.5</v>
      </c>
      <c r="M15" s="135">
        <v>2</v>
      </c>
      <c r="N15" s="433" t="s">
        <v>108</v>
      </c>
      <c r="O15" s="436" t="s">
        <v>159</v>
      </c>
      <c r="P15" s="436" t="s">
        <v>159</v>
      </c>
      <c r="Q15" s="436" t="s">
        <v>159</v>
      </c>
      <c r="R15" s="436" t="s">
        <v>158</v>
      </c>
      <c r="S15" s="423" t="s">
        <v>181</v>
      </c>
      <c r="T15" s="423" t="s">
        <v>181</v>
      </c>
      <c r="U15" s="423" t="s">
        <v>181</v>
      </c>
      <c r="V15" s="421" t="s">
        <v>161</v>
      </c>
      <c r="W15" s="421" t="s">
        <v>161</v>
      </c>
      <c r="X15" s="421" t="s">
        <v>160</v>
      </c>
      <c r="Y15" s="458">
        <v>8181047</v>
      </c>
    </row>
    <row r="16" spans="1:37" ht="24" x14ac:dyDescent="0.25">
      <c r="A16" s="426"/>
      <c r="B16" s="440"/>
      <c r="C16" s="431"/>
      <c r="D16" s="74" t="s">
        <v>38</v>
      </c>
      <c r="E16" s="514">
        <v>6351703447</v>
      </c>
      <c r="F16" s="127">
        <v>1323082000</v>
      </c>
      <c r="G16" s="231">
        <v>1323082000</v>
      </c>
      <c r="H16" s="231">
        <v>1308293800</v>
      </c>
      <c r="I16" s="231">
        <v>1229928000</v>
      </c>
      <c r="J16" s="127">
        <v>1059165000</v>
      </c>
      <c r="K16" s="127">
        <v>1059185400</v>
      </c>
      <c r="L16" s="127">
        <v>1104158800</v>
      </c>
      <c r="M16" s="231">
        <v>1221424100</v>
      </c>
      <c r="N16" s="434"/>
      <c r="O16" s="437"/>
      <c r="P16" s="437"/>
      <c r="Q16" s="437"/>
      <c r="R16" s="437"/>
      <c r="S16" s="424"/>
      <c r="T16" s="424"/>
      <c r="U16" s="424"/>
      <c r="V16" s="377"/>
      <c r="W16" s="377"/>
      <c r="X16" s="377"/>
      <c r="Y16" s="459"/>
    </row>
    <row r="17" spans="1:25" ht="24" x14ac:dyDescent="0.25">
      <c r="A17" s="426"/>
      <c r="B17" s="440"/>
      <c r="C17" s="431"/>
      <c r="D17" s="74" t="s">
        <v>39</v>
      </c>
      <c r="E17" s="232">
        <v>0</v>
      </c>
      <c r="F17" s="127">
        <v>0</v>
      </c>
      <c r="G17" s="231">
        <v>0</v>
      </c>
      <c r="H17" s="231">
        <v>0</v>
      </c>
      <c r="I17" s="231">
        <v>0</v>
      </c>
      <c r="J17" s="127">
        <v>0</v>
      </c>
      <c r="K17" s="127">
        <v>0</v>
      </c>
      <c r="L17" s="127">
        <v>0</v>
      </c>
      <c r="M17" s="231">
        <v>0</v>
      </c>
      <c r="N17" s="434"/>
      <c r="O17" s="437"/>
      <c r="P17" s="437"/>
      <c r="Q17" s="437"/>
      <c r="R17" s="437"/>
      <c r="S17" s="424"/>
      <c r="T17" s="424"/>
      <c r="U17" s="424"/>
      <c r="V17" s="377"/>
      <c r="W17" s="377"/>
      <c r="X17" s="377"/>
      <c r="Y17" s="459"/>
    </row>
    <row r="18" spans="1:25" ht="36.75" thickBot="1" x14ac:dyDescent="0.3">
      <c r="A18" s="426"/>
      <c r="B18" s="441"/>
      <c r="C18" s="432"/>
      <c r="D18" s="73" t="s">
        <v>40</v>
      </c>
      <c r="E18" s="513">
        <v>0</v>
      </c>
      <c r="F18" s="127">
        <v>79725568</v>
      </c>
      <c r="G18" s="137">
        <v>79581500</v>
      </c>
      <c r="H18" s="137">
        <v>79581500</v>
      </c>
      <c r="I18" s="137">
        <v>79581500</v>
      </c>
      <c r="J18" s="136">
        <v>68968933</v>
      </c>
      <c r="K18" s="136">
        <v>77325733</v>
      </c>
      <c r="L18" s="136">
        <v>79581500</v>
      </c>
      <c r="M18" s="137">
        <v>79581500</v>
      </c>
      <c r="N18" s="435"/>
      <c r="O18" s="438"/>
      <c r="P18" s="438"/>
      <c r="Q18" s="438"/>
      <c r="R18" s="438"/>
      <c r="S18" s="425"/>
      <c r="T18" s="425"/>
      <c r="U18" s="425"/>
      <c r="V18" s="461"/>
      <c r="W18" s="461"/>
      <c r="X18" s="461"/>
      <c r="Y18" s="460"/>
    </row>
    <row r="19" spans="1:25" ht="24" x14ac:dyDescent="0.25">
      <c r="A19" s="426">
        <v>4</v>
      </c>
      <c r="B19" s="439" t="s">
        <v>144</v>
      </c>
      <c r="C19" s="430" t="s">
        <v>108</v>
      </c>
      <c r="D19" s="76" t="s">
        <v>37</v>
      </c>
      <c r="E19" s="515">
        <v>10</v>
      </c>
      <c r="F19" s="515">
        <v>3</v>
      </c>
      <c r="G19" s="231">
        <v>3</v>
      </c>
      <c r="H19" s="231">
        <v>3</v>
      </c>
      <c r="I19" s="231">
        <v>3</v>
      </c>
      <c r="J19" s="516">
        <v>0.64</v>
      </c>
      <c r="K19" s="516">
        <v>1.4</v>
      </c>
      <c r="L19" s="516">
        <v>2.2599999999999998</v>
      </c>
      <c r="M19" s="516">
        <v>3</v>
      </c>
      <c r="N19" s="433" t="s">
        <v>108</v>
      </c>
      <c r="O19" s="436" t="s">
        <v>159</v>
      </c>
      <c r="P19" s="436" t="s">
        <v>159</v>
      </c>
      <c r="Q19" s="436" t="s">
        <v>159</v>
      </c>
      <c r="R19" s="436" t="s">
        <v>158</v>
      </c>
      <c r="S19" s="423" t="s">
        <v>181</v>
      </c>
      <c r="T19" s="423" t="s">
        <v>181</v>
      </c>
      <c r="U19" s="423" t="s">
        <v>181</v>
      </c>
      <c r="V19" s="421" t="s">
        <v>161</v>
      </c>
      <c r="W19" s="421" t="s">
        <v>161</v>
      </c>
      <c r="X19" s="421" t="s">
        <v>160</v>
      </c>
      <c r="Y19" s="458">
        <v>8181047</v>
      </c>
    </row>
    <row r="20" spans="1:25" ht="24" x14ac:dyDescent="0.25">
      <c r="A20" s="426"/>
      <c r="B20" s="440"/>
      <c r="C20" s="431"/>
      <c r="D20" s="74" t="s">
        <v>38</v>
      </c>
      <c r="E20" s="514">
        <v>1089007977</v>
      </c>
      <c r="F20" s="514">
        <v>229241000</v>
      </c>
      <c r="G20" s="231">
        <v>229241000</v>
      </c>
      <c r="H20" s="231">
        <v>228770000</v>
      </c>
      <c r="I20" s="231">
        <v>234446000</v>
      </c>
      <c r="J20" s="514">
        <v>188910000</v>
      </c>
      <c r="K20" s="514">
        <v>188910000</v>
      </c>
      <c r="L20" s="514">
        <v>218770000</v>
      </c>
      <c r="M20" s="514">
        <v>234446000</v>
      </c>
      <c r="N20" s="434"/>
      <c r="O20" s="437"/>
      <c r="P20" s="437"/>
      <c r="Q20" s="437"/>
      <c r="R20" s="437"/>
      <c r="S20" s="424"/>
      <c r="T20" s="424"/>
      <c r="U20" s="424"/>
      <c r="V20" s="377"/>
      <c r="W20" s="377"/>
      <c r="X20" s="377"/>
      <c r="Y20" s="459"/>
    </row>
    <row r="21" spans="1:25" ht="24" x14ac:dyDescent="0.25">
      <c r="A21" s="426"/>
      <c r="B21" s="440"/>
      <c r="C21" s="431"/>
      <c r="D21" s="74" t="s">
        <v>39</v>
      </c>
      <c r="E21" s="232">
        <v>0</v>
      </c>
      <c r="F21" s="232">
        <v>0</v>
      </c>
      <c r="G21" s="231">
        <v>0</v>
      </c>
      <c r="H21" s="231">
        <v>0</v>
      </c>
      <c r="I21" s="231">
        <v>0</v>
      </c>
      <c r="J21" s="232">
        <v>0</v>
      </c>
      <c r="K21" s="232">
        <v>0</v>
      </c>
      <c r="L21" s="232">
        <v>0</v>
      </c>
      <c r="M21" s="232">
        <v>0</v>
      </c>
      <c r="N21" s="434"/>
      <c r="O21" s="437"/>
      <c r="P21" s="437"/>
      <c r="Q21" s="437"/>
      <c r="R21" s="437"/>
      <c r="S21" s="424"/>
      <c r="T21" s="424"/>
      <c r="U21" s="424"/>
      <c r="V21" s="377"/>
      <c r="W21" s="377"/>
      <c r="X21" s="377"/>
      <c r="Y21" s="459"/>
    </row>
    <row r="22" spans="1:25" ht="36.75" thickBot="1" x14ac:dyDescent="0.3">
      <c r="A22" s="426"/>
      <c r="B22" s="441"/>
      <c r="C22" s="432"/>
      <c r="D22" s="72" t="s">
        <v>40</v>
      </c>
      <c r="E22" s="513">
        <v>0</v>
      </c>
      <c r="F22" s="517">
        <v>13967066</v>
      </c>
      <c r="G22" s="137">
        <v>13967066</v>
      </c>
      <c r="H22" s="137">
        <v>13967066</v>
      </c>
      <c r="I22" s="137">
        <v>13967066</v>
      </c>
      <c r="J22" s="517">
        <v>13967066</v>
      </c>
      <c r="K22" s="517">
        <v>13967066</v>
      </c>
      <c r="L22" s="517">
        <v>13967066</v>
      </c>
      <c r="M22" s="517">
        <v>13967066</v>
      </c>
      <c r="N22" s="435"/>
      <c r="O22" s="438"/>
      <c r="P22" s="438"/>
      <c r="Q22" s="438"/>
      <c r="R22" s="438"/>
      <c r="S22" s="425"/>
      <c r="T22" s="425"/>
      <c r="U22" s="425"/>
      <c r="V22" s="461"/>
      <c r="W22" s="461"/>
      <c r="X22" s="461"/>
      <c r="Y22" s="460"/>
    </row>
    <row r="23" spans="1:25" ht="24" x14ac:dyDescent="0.25">
      <c r="A23" s="426">
        <v>5</v>
      </c>
      <c r="B23" s="439" t="s">
        <v>145</v>
      </c>
      <c r="C23" s="430" t="s">
        <v>108</v>
      </c>
      <c r="D23" s="76" t="s">
        <v>37</v>
      </c>
      <c r="E23" s="515">
        <v>14</v>
      </c>
      <c r="F23" s="515">
        <v>4</v>
      </c>
      <c r="G23" s="515">
        <v>4</v>
      </c>
      <c r="H23" s="515">
        <v>4</v>
      </c>
      <c r="I23" s="515">
        <v>4</v>
      </c>
      <c r="J23" s="515">
        <v>1</v>
      </c>
      <c r="K23" s="515">
        <v>2</v>
      </c>
      <c r="L23" s="515">
        <v>3</v>
      </c>
      <c r="M23" s="515">
        <v>4</v>
      </c>
      <c r="N23" s="433" t="s">
        <v>108</v>
      </c>
      <c r="O23" s="436" t="s">
        <v>159</v>
      </c>
      <c r="P23" s="436" t="s">
        <v>159</v>
      </c>
      <c r="Q23" s="436" t="s">
        <v>159</v>
      </c>
      <c r="R23" s="436" t="s">
        <v>158</v>
      </c>
      <c r="S23" s="423" t="s">
        <v>181</v>
      </c>
      <c r="T23" s="423" t="s">
        <v>181</v>
      </c>
      <c r="U23" s="423" t="s">
        <v>181</v>
      </c>
      <c r="V23" s="421" t="s">
        <v>161</v>
      </c>
      <c r="W23" s="421" t="s">
        <v>161</v>
      </c>
      <c r="X23" s="421" t="s">
        <v>160</v>
      </c>
      <c r="Y23" s="458">
        <v>8181047</v>
      </c>
    </row>
    <row r="24" spans="1:25" ht="24" x14ac:dyDescent="0.25">
      <c r="A24" s="426"/>
      <c r="B24" s="440"/>
      <c r="C24" s="431"/>
      <c r="D24" s="74" t="s">
        <v>38</v>
      </c>
      <c r="E24" s="518">
        <v>2119735220</v>
      </c>
      <c r="F24" s="518">
        <v>437659000</v>
      </c>
      <c r="G24" s="518">
        <v>437659000</v>
      </c>
      <c r="H24" s="518">
        <v>459745200</v>
      </c>
      <c r="I24" s="518">
        <v>514620200</v>
      </c>
      <c r="J24" s="518">
        <v>405935200</v>
      </c>
      <c r="K24" s="518">
        <v>405935200</v>
      </c>
      <c r="L24" s="518">
        <v>459745200</v>
      </c>
      <c r="M24" s="518">
        <v>505219700</v>
      </c>
      <c r="N24" s="434"/>
      <c r="O24" s="437"/>
      <c r="P24" s="437"/>
      <c r="Q24" s="437"/>
      <c r="R24" s="437"/>
      <c r="S24" s="424"/>
      <c r="T24" s="424"/>
      <c r="U24" s="424"/>
      <c r="V24" s="377"/>
      <c r="W24" s="377"/>
      <c r="X24" s="377"/>
      <c r="Y24" s="459"/>
    </row>
    <row r="25" spans="1:25" ht="24" x14ac:dyDescent="0.25">
      <c r="A25" s="426"/>
      <c r="B25" s="440"/>
      <c r="C25" s="431"/>
      <c r="D25" s="74" t="s">
        <v>39</v>
      </c>
      <c r="E25" s="232">
        <v>0</v>
      </c>
      <c r="F25" s="232">
        <v>0</v>
      </c>
      <c r="G25" s="232">
        <v>0</v>
      </c>
      <c r="H25" s="232">
        <v>0</v>
      </c>
      <c r="I25" s="232">
        <v>0</v>
      </c>
      <c r="J25" s="232">
        <v>0</v>
      </c>
      <c r="K25" s="232">
        <v>0</v>
      </c>
      <c r="L25" s="232">
        <v>0</v>
      </c>
      <c r="M25" s="232">
        <v>0</v>
      </c>
      <c r="N25" s="434"/>
      <c r="O25" s="437"/>
      <c r="P25" s="437"/>
      <c r="Q25" s="437"/>
      <c r="R25" s="437"/>
      <c r="S25" s="424"/>
      <c r="T25" s="424"/>
      <c r="U25" s="424"/>
      <c r="V25" s="377"/>
      <c r="W25" s="377"/>
      <c r="X25" s="377"/>
      <c r="Y25" s="459"/>
    </row>
    <row r="26" spans="1:25" ht="36.75" thickBot="1" x14ac:dyDescent="0.3">
      <c r="A26" s="426"/>
      <c r="B26" s="441"/>
      <c r="C26" s="432"/>
      <c r="D26" s="73" t="s">
        <v>40</v>
      </c>
      <c r="E26" s="513">
        <v>0</v>
      </c>
      <c r="F26" s="513">
        <v>25113733</v>
      </c>
      <c r="G26" s="513">
        <v>22986466</v>
      </c>
      <c r="H26" s="513">
        <v>22986466</v>
      </c>
      <c r="I26" s="513">
        <v>22986466</v>
      </c>
      <c r="J26" s="513">
        <v>22986466</v>
      </c>
      <c r="K26" s="513">
        <v>22986466</v>
      </c>
      <c r="L26" s="513">
        <v>22986466</v>
      </c>
      <c r="M26" s="513">
        <v>22986466</v>
      </c>
      <c r="N26" s="435"/>
      <c r="O26" s="438"/>
      <c r="P26" s="438"/>
      <c r="Q26" s="438"/>
      <c r="R26" s="438"/>
      <c r="S26" s="425"/>
      <c r="T26" s="425"/>
      <c r="U26" s="425"/>
      <c r="V26" s="461"/>
      <c r="W26" s="461"/>
      <c r="X26" s="461"/>
      <c r="Y26" s="460"/>
    </row>
    <row r="27" spans="1:25" ht="24" x14ac:dyDescent="0.25">
      <c r="A27" s="426">
        <v>6</v>
      </c>
      <c r="B27" s="427" t="s">
        <v>146</v>
      </c>
      <c r="C27" s="430" t="s">
        <v>108</v>
      </c>
      <c r="D27" s="75" t="s">
        <v>37</v>
      </c>
      <c r="E27" s="515">
        <v>24</v>
      </c>
      <c r="F27" s="515">
        <v>6</v>
      </c>
      <c r="G27" s="515">
        <v>6</v>
      </c>
      <c r="H27" s="515">
        <v>6</v>
      </c>
      <c r="I27" s="515">
        <v>6</v>
      </c>
      <c r="J27" s="515">
        <v>1</v>
      </c>
      <c r="K27" s="515">
        <v>3</v>
      </c>
      <c r="L27" s="515">
        <v>4</v>
      </c>
      <c r="M27" s="515">
        <v>6</v>
      </c>
      <c r="N27" s="433" t="s">
        <v>108</v>
      </c>
      <c r="O27" s="436" t="s">
        <v>159</v>
      </c>
      <c r="P27" s="436" t="s">
        <v>159</v>
      </c>
      <c r="Q27" s="436" t="s">
        <v>159</v>
      </c>
      <c r="R27" s="436" t="s">
        <v>158</v>
      </c>
      <c r="S27" s="423" t="s">
        <v>181</v>
      </c>
      <c r="T27" s="423" t="s">
        <v>181</v>
      </c>
      <c r="U27" s="423" t="s">
        <v>181</v>
      </c>
      <c r="V27" s="421" t="s">
        <v>161</v>
      </c>
      <c r="W27" s="421" t="s">
        <v>161</v>
      </c>
      <c r="X27" s="421" t="s">
        <v>160</v>
      </c>
      <c r="Y27" s="458">
        <v>8181047</v>
      </c>
    </row>
    <row r="28" spans="1:25" ht="24" x14ac:dyDescent="0.25">
      <c r="A28" s="426"/>
      <c r="B28" s="428"/>
      <c r="C28" s="431"/>
      <c r="D28" s="74" t="s">
        <v>38</v>
      </c>
      <c r="E28" s="518">
        <v>800775886</v>
      </c>
      <c r="F28" s="518">
        <v>156788000</v>
      </c>
      <c r="G28" s="518">
        <v>156788000</v>
      </c>
      <c r="H28" s="518">
        <v>153275000</v>
      </c>
      <c r="I28" s="518">
        <v>164249500</v>
      </c>
      <c r="J28" s="518">
        <v>93515000</v>
      </c>
      <c r="K28" s="518">
        <v>93515000</v>
      </c>
      <c r="L28" s="518">
        <v>103275000</v>
      </c>
      <c r="M28" s="518">
        <v>163232728</v>
      </c>
      <c r="N28" s="434"/>
      <c r="O28" s="437"/>
      <c r="P28" s="437"/>
      <c r="Q28" s="437"/>
      <c r="R28" s="437"/>
      <c r="S28" s="424"/>
      <c r="T28" s="424"/>
      <c r="U28" s="424"/>
      <c r="V28" s="377"/>
      <c r="W28" s="377"/>
      <c r="X28" s="377"/>
      <c r="Y28" s="459"/>
    </row>
    <row r="29" spans="1:25" ht="24" x14ac:dyDescent="0.25">
      <c r="A29" s="426"/>
      <c r="B29" s="428"/>
      <c r="C29" s="431"/>
      <c r="D29" s="74" t="s">
        <v>39</v>
      </c>
      <c r="E29" s="232">
        <v>0</v>
      </c>
      <c r="F29" s="232">
        <v>0</v>
      </c>
      <c r="G29" s="232">
        <v>0</v>
      </c>
      <c r="H29" s="232">
        <v>0</v>
      </c>
      <c r="I29" s="232">
        <v>0</v>
      </c>
      <c r="J29" s="232">
        <v>0</v>
      </c>
      <c r="K29" s="232">
        <v>0</v>
      </c>
      <c r="L29" s="232">
        <v>0</v>
      </c>
      <c r="M29" s="232">
        <v>0</v>
      </c>
      <c r="N29" s="434"/>
      <c r="O29" s="437"/>
      <c r="P29" s="437"/>
      <c r="Q29" s="437"/>
      <c r="R29" s="437"/>
      <c r="S29" s="424"/>
      <c r="T29" s="424"/>
      <c r="U29" s="424"/>
      <c r="V29" s="377"/>
      <c r="W29" s="377"/>
      <c r="X29" s="377"/>
      <c r="Y29" s="459"/>
    </row>
    <row r="30" spans="1:25" ht="36.75" thickBot="1" x14ac:dyDescent="0.3">
      <c r="A30" s="426"/>
      <c r="B30" s="429"/>
      <c r="C30" s="432"/>
      <c r="D30" s="73" t="s">
        <v>40</v>
      </c>
      <c r="E30" s="513">
        <v>0</v>
      </c>
      <c r="F30" s="513">
        <v>14781100</v>
      </c>
      <c r="G30" s="513">
        <v>14781100</v>
      </c>
      <c r="H30" s="513">
        <v>14781100</v>
      </c>
      <c r="I30" s="513">
        <v>11209700</v>
      </c>
      <c r="J30" s="513">
        <v>10614467</v>
      </c>
      <c r="K30" s="513">
        <v>10614467</v>
      </c>
      <c r="L30" s="513">
        <v>10614467</v>
      </c>
      <c r="M30" s="513">
        <v>11209700</v>
      </c>
      <c r="N30" s="435"/>
      <c r="O30" s="438"/>
      <c r="P30" s="438"/>
      <c r="Q30" s="438"/>
      <c r="R30" s="438"/>
      <c r="S30" s="425"/>
      <c r="T30" s="425"/>
      <c r="U30" s="425"/>
      <c r="V30" s="461"/>
      <c r="W30" s="461"/>
      <c r="X30" s="461"/>
      <c r="Y30" s="460"/>
    </row>
    <row r="31" spans="1:25" ht="36" x14ac:dyDescent="0.25">
      <c r="A31" s="443" t="s">
        <v>41</v>
      </c>
      <c r="B31" s="444"/>
      <c r="C31" s="444"/>
      <c r="D31" s="71" t="s">
        <v>107</v>
      </c>
      <c r="E31" s="130">
        <v>11375972634</v>
      </c>
      <c r="F31" s="130">
        <v>2300000000</v>
      </c>
      <c r="G31" s="130">
        <v>2300000000</v>
      </c>
      <c r="H31" s="130">
        <v>2291350000</v>
      </c>
      <c r="I31" s="130">
        <v>2291350000</v>
      </c>
      <c r="J31" s="130">
        <v>1848515000</v>
      </c>
      <c r="K31" s="130">
        <v>1848535400</v>
      </c>
      <c r="L31" s="130">
        <v>2022128800</v>
      </c>
      <c r="M31" s="130">
        <v>2272358361</v>
      </c>
      <c r="N31" s="449"/>
      <c r="O31" s="450"/>
      <c r="P31" s="450"/>
      <c r="Q31" s="450"/>
      <c r="R31" s="451"/>
      <c r="S31" s="450"/>
      <c r="T31" s="450"/>
      <c r="U31" s="450"/>
      <c r="V31" s="450"/>
      <c r="W31" s="450"/>
      <c r="X31" s="450"/>
      <c r="Y31" s="452"/>
    </row>
    <row r="32" spans="1:25" ht="36" x14ac:dyDescent="0.25">
      <c r="A32" s="445"/>
      <c r="B32" s="446"/>
      <c r="C32" s="446"/>
      <c r="D32" s="70" t="s">
        <v>106</v>
      </c>
      <c r="E32" s="131">
        <v>0</v>
      </c>
      <c r="F32" s="131">
        <v>148104234</v>
      </c>
      <c r="G32" s="131">
        <v>145832899</v>
      </c>
      <c r="H32" s="131">
        <v>145832899</v>
      </c>
      <c r="I32" s="131">
        <v>142261499</v>
      </c>
      <c r="J32" s="131">
        <v>131053699</v>
      </c>
      <c r="K32" s="131">
        <v>139410499</v>
      </c>
      <c r="L32" s="131">
        <v>141666266</v>
      </c>
      <c r="M32" s="131">
        <v>142261499</v>
      </c>
      <c r="N32" s="453"/>
      <c r="O32" s="451"/>
      <c r="P32" s="451"/>
      <c r="Q32" s="451"/>
      <c r="R32" s="451"/>
      <c r="S32" s="451"/>
      <c r="T32" s="451"/>
      <c r="U32" s="451"/>
      <c r="V32" s="451"/>
      <c r="W32" s="451"/>
      <c r="X32" s="451"/>
      <c r="Y32" s="454"/>
    </row>
    <row r="33" spans="1:37" ht="36.75" thickBot="1" x14ac:dyDescent="0.3">
      <c r="A33" s="447"/>
      <c r="B33" s="448"/>
      <c r="C33" s="448"/>
      <c r="D33" s="69" t="s">
        <v>105</v>
      </c>
      <c r="E33" s="132">
        <v>11375972634</v>
      </c>
      <c r="F33" s="132">
        <v>2448104234</v>
      </c>
      <c r="G33" s="132">
        <v>2445832899</v>
      </c>
      <c r="H33" s="132">
        <v>2437182899</v>
      </c>
      <c r="I33" s="132">
        <v>2433611499</v>
      </c>
      <c r="J33" s="132">
        <v>1979568699</v>
      </c>
      <c r="K33" s="132">
        <v>1987945899</v>
      </c>
      <c r="L33" s="132">
        <v>2163795066</v>
      </c>
      <c r="M33" s="132">
        <v>2414619860</v>
      </c>
      <c r="N33" s="455"/>
      <c r="O33" s="456"/>
      <c r="P33" s="456"/>
      <c r="Q33" s="456"/>
      <c r="R33" s="456"/>
      <c r="S33" s="456"/>
      <c r="T33" s="456"/>
      <c r="U33" s="456"/>
      <c r="V33" s="456"/>
      <c r="W33" s="456"/>
      <c r="X33" s="456"/>
      <c r="Y33" s="457"/>
    </row>
    <row r="34" spans="1:37" x14ac:dyDescent="0.25">
      <c r="G34" s="1"/>
      <c r="L34" s="4"/>
      <c r="AA34" s="63"/>
      <c r="AB34" s="63"/>
      <c r="AC34" s="63"/>
      <c r="AD34" s="63"/>
      <c r="AE34" s="63"/>
      <c r="AF34" s="63"/>
      <c r="AG34" s="63"/>
      <c r="AH34" s="63"/>
      <c r="AI34" s="63"/>
      <c r="AJ34" s="62"/>
      <c r="AK34" s="62"/>
    </row>
    <row r="35" spans="1:37" ht="15.75" x14ac:dyDescent="0.25">
      <c r="B35" s="65"/>
      <c r="C35" s="65"/>
      <c r="D35" s="65"/>
      <c r="E35" s="1"/>
      <c r="F35" s="1"/>
      <c r="G35" s="1"/>
      <c r="H35" s="1"/>
      <c r="I35" s="1"/>
      <c r="J35" s="1"/>
      <c r="K35" s="1"/>
      <c r="L35" s="1"/>
      <c r="M35" s="1"/>
      <c r="N35" s="1"/>
      <c r="O35" s="1"/>
      <c r="P35" s="1"/>
      <c r="Q35" s="65"/>
      <c r="R35" s="65"/>
      <c r="S35" s="65"/>
      <c r="T35" s="65"/>
      <c r="U35" s="65"/>
      <c r="V35" s="442" t="s">
        <v>130</v>
      </c>
      <c r="W35" s="442"/>
      <c r="X35" s="442"/>
      <c r="Y35" s="442"/>
      <c r="AA35" s="63"/>
      <c r="AB35" s="63"/>
      <c r="AC35" s="63"/>
      <c r="AD35" s="63"/>
      <c r="AE35" s="63"/>
      <c r="AF35" s="63"/>
      <c r="AG35" s="63"/>
      <c r="AH35" s="63"/>
      <c r="AI35" s="63"/>
      <c r="AJ35" s="62"/>
      <c r="AK35" s="62"/>
    </row>
    <row r="36" spans="1:37" ht="18" x14ac:dyDescent="0.25">
      <c r="B36" s="65"/>
      <c r="C36" s="65"/>
      <c r="D36" s="65"/>
      <c r="E36" s="1"/>
      <c r="F36" s="1"/>
      <c r="G36" s="1"/>
      <c r="H36" s="1"/>
      <c r="I36" s="1"/>
      <c r="J36" s="1"/>
      <c r="K36" s="1"/>
      <c r="L36" s="1"/>
      <c r="M36" s="1"/>
      <c r="N36" s="1"/>
      <c r="O36" s="1"/>
      <c r="P36" s="1"/>
      <c r="Q36" s="68"/>
      <c r="R36" s="68"/>
      <c r="S36" s="68"/>
      <c r="T36" s="65"/>
      <c r="U36" s="65"/>
      <c r="V36" s="67"/>
      <c r="W36" s="67"/>
      <c r="X36" s="67"/>
      <c r="Y36" s="67"/>
      <c r="AA36" s="63"/>
      <c r="AB36" s="63"/>
      <c r="AC36" s="63"/>
      <c r="AD36" s="63"/>
      <c r="AE36" s="63"/>
      <c r="AF36" s="63"/>
      <c r="AG36" s="63"/>
      <c r="AH36" s="63"/>
      <c r="AI36" s="63"/>
      <c r="AJ36" s="62"/>
      <c r="AK36" s="62"/>
    </row>
    <row r="37" spans="1:37" ht="18" x14ac:dyDescent="0.25">
      <c r="B37" s="65"/>
      <c r="C37" s="65"/>
      <c r="D37" s="65"/>
      <c r="E37" s="1"/>
      <c r="F37" s="1"/>
      <c r="G37" s="1"/>
      <c r="H37" s="1"/>
      <c r="I37" s="519"/>
      <c r="J37" s="1"/>
      <c r="K37" s="1"/>
      <c r="L37" s="1"/>
      <c r="M37" s="1"/>
      <c r="N37" s="1"/>
      <c r="O37" s="1"/>
      <c r="P37" s="1"/>
      <c r="Q37" s="66"/>
      <c r="R37" s="66"/>
      <c r="S37" s="66"/>
      <c r="T37" s="65"/>
      <c r="U37" s="65"/>
      <c r="V37" s="65"/>
      <c r="W37" s="65"/>
      <c r="X37" s="65"/>
      <c r="Y37" s="65"/>
      <c r="AA37" s="63"/>
      <c r="AB37" s="63"/>
      <c r="AC37" s="63"/>
      <c r="AD37" s="63"/>
      <c r="AE37" s="63"/>
      <c r="AF37" s="63"/>
      <c r="AG37" s="63"/>
      <c r="AH37" s="63"/>
      <c r="AI37" s="63"/>
      <c r="AJ37" s="62"/>
      <c r="AK37" s="62"/>
    </row>
    <row r="38" spans="1:37" x14ac:dyDescent="0.25">
      <c r="B38" s="65"/>
      <c r="C38" s="65"/>
      <c r="D38" s="65"/>
      <c r="E38" s="1"/>
      <c r="F38" s="1"/>
      <c r="G38" s="1"/>
      <c r="H38" s="1"/>
      <c r="I38" s="1"/>
      <c r="J38" s="1"/>
      <c r="K38" s="1"/>
      <c r="L38" s="1"/>
      <c r="M38" s="1"/>
      <c r="N38" s="1"/>
      <c r="O38" s="1"/>
      <c r="P38" s="1"/>
      <c r="Q38" s="65"/>
      <c r="R38" s="65"/>
      <c r="S38" s="65"/>
      <c r="T38" s="65"/>
      <c r="U38" s="65"/>
      <c r="V38" s="65"/>
      <c r="W38" s="65"/>
      <c r="X38" s="65"/>
      <c r="Y38" s="65"/>
      <c r="AA38" s="63"/>
      <c r="AB38" s="63"/>
      <c r="AC38" s="63"/>
      <c r="AD38" s="63"/>
      <c r="AE38" s="63"/>
      <c r="AF38" s="63"/>
      <c r="AG38" s="63"/>
      <c r="AH38" s="63"/>
      <c r="AI38" s="63"/>
      <c r="AJ38" s="62"/>
      <c r="AK38" s="62"/>
    </row>
    <row r="39" spans="1:37" ht="18" x14ac:dyDescent="0.25">
      <c r="B39" s="65"/>
      <c r="C39" s="65"/>
      <c r="D39" s="65"/>
      <c r="E39" s="1"/>
      <c r="F39" s="1"/>
      <c r="G39" s="1"/>
      <c r="H39" s="1"/>
      <c r="I39" s="1"/>
      <c r="J39" s="1"/>
      <c r="K39" s="1"/>
      <c r="L39" s="1"/>
      <c r="M39" s="1"/>
      <c r="N39" s="1"/>
      <c r="O39" s="1"/>
      <c r="P39" s="1"/>
      <c r="Q39" s="64"/>
      <c r="R39" s="64"/>
      <c r="S39" s="64"/>
      <c r="T39" s="64"/>
      <c r="U39" s="64"/>
      <c r="V39" s="67"/>
      <c r="W39" s="67"/>
      <c r="X39" s="67"/>
      <c r="Y39" s="67"/>
      <c r="AA39" s="63"/>
      <c r="AB39" s="63"/>
      <c r="AC39" s="63"/>
      <c r="AD39" s="63"/>
      <c r="AE39" s="63"/>
      <c r="AF39" s="63"/>
      <c r="AG39" s="63"/>
      <c r="AH39" s="63"/>
      <c r="AI39" s="63"/>
      <c r="AJ39" s="62"/>
      <c r="AK39" s="62"/>
    </row>
    <row r="40" spans="1:37" ht="18" x14ac:dyDescent="0.25">
      <c r="B40" s="65"/>
      <c r="C40" s="65"/>
      <c r="D40" s="65"/>
      <c r="E40" s="1"/>
      <c r="F40" s="1"/>
      <c r="G40" s="1"/>
      <c r="H40" s="1"/>
      <c r="I40" s="1"/>
      <c r="J40" s="1"/>
      <c r="K40" s="1"/>
      <c r="L40" s="1"/>
      <c r="M40" s="1"/>
      <c r="N40" s="1"/>
      <c r="O40" s="1"/>
      <c r="P40" s="1"/>
      <c r="Q40" s="64"/>
      <c r="R40" s="64"/>
      <c r="S40" s="64"/>
      <c r="T40" s="64"/>
      <c r="U40" s="64"/>
      <c r="V40" s="66"/>
      <c r="W40" s="66"/>
      <c r="X40" s="66"/>
      <c r="Y40" s="66"/>
      <c r="AA40" s="63"/>
      <c r="AB40" s="63"/>
      <c r="AC40" s="63"/>
      <c r="AD40" s="63"/>
      <c r="AE40" s="63"/>
      <c r="AF40" s="63"/>
      <c r="AG40" s="63"/>
      <c r="AH40" s="63"/>
      <c r="AI40" s="63"/>
      <c r="AJ40" s="62"/>
      <c r="AK40" s="62"/>
    </row>
    <row r="41" spans="1:37" ht="18" x14ac:dyDescent="0.25">
      <c r="B41" s="65"/>
      <c r="C41" s="65"/>
      <c r="D41" s="65"/>
      <c r="E41" s="1"/>
      <c r="F41" s="1"/>
      <c r="G41" s="1"/>
      <c r="H41" s="1"/>
      <c r="I41" s="1"/>
      <c r="J41" s="1"/>
      <c r="K41" s="1"/>
      <c r="L41" s="1"/>
      <c r="M41" s="1"/>
      <c r="N41" s="1"/>
      <c r="O41" s="1"/>
      <c r="P41" s="1"/>
      <c r="Q41" s="64"/>
      <c r="R41" s="64"/>
      <c r="S41" s="64"/>
      <c r="T41" s="64"/>
      <c r="U41" s="64"/>
      <c r="V41" s="64"/>
      <c r="W41" s="64"/>
      <c r="X41" s="64"/>
      <c r="Y41" s="64"/>
      <c r="AA41" s="63"/>
      <c r="AB41" s="63"/>
      <c r="AC41" s="63"/>
      <c r="AD41" s="63"/>
      <c r="AE41" s="63"/>
      <c r="AF41" s="63"/>
      <c r="AG41" s="63"/>
      <c r="AH41" s="63"/>
      <c r="AI41" s="63"/>
      <c r="AJ41" s="62"/>
      <c r="AK41" s="62"/>
    </row>
    <row r="42" spans="1:37" x14ac:dyDescent="0.25">
      <c r="E42" s="1"/>
      <c r="F42" s="1"/>
      <c r="G42" s="1"/>
      <c r="H42" s="1"/>
      <c r="I42" s="1"/>
      <c r="J42" s="1"/>
      <c r="K42" s="1"/>
      <c r="L42" s="1"/>
      <c r="M42" s="1"/>
      <c r="N42" s="1"/>
      <c r="O42" s="1"/>
      <c r="P42" s="1"/>
      <c r="AA42" s="63"/>
      <c r="AB42" s="63"/>
      <c r="AC42" s="63"/>
      <c r="AD42" s="63"/>
      <c r="AE42" s="63"/>
      <c r="AF42" s="63"/>
      <c r="AG42" s="63"/>
      <c r="AH42" s="63"/>
      <c r="AI42" s="63"/>
      <c r="AJ42" s="62"/>
      <c r="AK42" s="62"/>
    </row>
    <row r="43" spans="1:37" x14ac:dyDescent="0.25">
      <c r="E43" s="1"/>
      <c r="F43" s="1"/>
      <c r="G43" s="1"/>
      <c r="H43" s="1"/>
      <c r="I43" s="1"/>
      <c r="J43" s="1"/>
      <c r="K43" s="1"/>
      <c r="L43" s="1"/>
      <c r="M43" s="1"/>
      <c r="N43" s="1"/>
      <c r="O43" s="1"/>
      <c r="P43" s="1"/>
      <c r="AA43" s="63"/>
      <c r="AB43" s="63"/>
      <c r="AC43" s="63"/>
      <c r="AD43" s="63"/>
      <c r="AE43" s="63"/>
      <c r="AF43" s="63"/>
      <c r="AG43" s="63"/>
      <c r="AH43" s="63"/>
      <c r="AI43" s="63"/>
      <c r="AJ43" s="62"/>
      <c r="AK43" s="62"/>
    </row>
    <row r="44" spans="1:37" x14ac:dyDescent="0.25">
      <c r="G44" s="1"/>
      <c r="H44" s="1"/>
      <c r="I44" s="1"/>
      <c r="J44" s="1"/>
      <c r="K44" s="1"/>
      <c r="L44" s="1"/>
      <c r="AA44" s="63"/>
      <c r="AB44" s="63"/>
      <c r="AC44" s="63"/>
      <c r="AD44" s="63"/>
      <c r="AE44" s="63"/>
      <c r="AF44" s="63"/>
      <c r="AG44" s="63"/>
      <c r="AH44" s="63"/>
      <c r="AI44" s="63"/>
      <c r="AJ44" s="62"/>
      <c r="AK44" s="62"/>
    </row>
    <row r="45" spans="1:37" x14ac:dyDescent="0.25">
      <c r="G45" s="1"/>
      <c r="H45" s="1"/>
      <c r="I45" s="1"/>
      <c r="J45" s="1"/>
      <c r="K45" s="1"/>
      <c r="L45" s="1"/>
      <c r="AA45" s="63"/>
      <c r="AB45" s="63"/>
      <c r="AC45" s="63"/>
      <c r="AD45" s="63"/>
      <c r="AE45" s="63"/>
      <c r="AF45" s="63"/>
      <c r="AG45" s="63"/>
      <c r="AH45" s="63"/>
      <c r="AI45" s="63"/>
      <c r="AJ45" s="62"/>
      <c r="AK45" s="62"/>
    </row>
    <row r="46" spans="1:37" x14ac:dyDescent="0.25">
      <c r="G46" s="1"/>
      <c r="H46" s="1"/>
      <c r="I46" s="1"/>
      <c r="J46" s="1"/>
      <c r="K46" s="1"/>
      <c r="L46" s="1"/>
      <c r="AA46" s="63"/>
      <c r="AB46" s="63"/>
      <c r="AC46" s="63"/>
      <c r="AD46" s="63"/>
      <c r="AE46" s="63"/>
      <c r="AF46" s="63"/>
      <c r="AG46" s="63"/>
      <c r="AH46" s="63"/>
      <c r="AI46" s="63"/>
      <c r="AJ46" s="62"/>
      <c r="AK46" s="62"/>
    </row>
    <row r="47" spans="1:37" x14ac:dyDescent="0.25">
      <c r="G47" s="1"/>
      <c r="H47" s="1"/>
      <c r="I47" s="1"/>
      <c r="J47" s="1"/>
      <c r="K47" s="1"/>
      <c r="L47" s="1"/>
      <c r="AA47" s="63"/>
      <c r="AB47" s="63"/>
      <c r="AC47" s="63"/>
      <c r="AD47" s="63"/>
      <c r="AE47" s="63"/>
      <c r="AF47" s="63"/>
      <c r="AG47" s="63"/>
      <c r="AH47" s="63"/>
      <c r="AI47" s="63"/>
      <c r="AJ47" s="62"/>
      <c r="AK47" s="62"/>
    </row>
    <row r="48" spans="1:37" x14ac:dyDescent="0.25">
      <c r="G48" s="1"/>
      <c r="H48" s="1"/>
      <c r="I48" s="1"/>
      <c r="J48" s="1"/>
      <c r="K48" s="1"/>
      <c r="L48" s="1"/>
      <c r="AA48" s="63"/>
      <c r="AB48" s="63"/>
      <c r="AC48" s="63"/>
      <c r="AD48" s="63"/>
      <c r="AE48" s="63"/>
      <c r="AF48" s="63"/>
      <c r="AG48" s="63"/>
      <c r="AH48" s="63"/>
      <c r="AI48" s="63"/>
      <c r="AJ48" s="62"/>
      <c r="AK48" s="62"/>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sheetData>
  <mergeCells count="113">
    <mergeCell ref="S7:S10"/>
    <mergeCell ref="G3:Q3"/>
    <mergeCell ref="R3:Y3"/>
    <mergeCell ref="E4:F4"/>
    <mergeCell ref="G4:Q4"/>
    <mergeCell ref="R4:Y4"/>
    <mergeCell ref="V7:V10"/>
    <mergeCell ref="W7:W10"/>
    <mergeCell ref="X7:X10"/>
    <mergeCell ref="Y7:Y10"/>
    <mergeCell ref="P7:P10"/>
    <mergeCell ref="Q7:Q10"/>
    <mergeCell ref="R7:R10"/>
    <mergeCell ref="B5:B6"/>
    <mergeCell ref="C5:C6"/>
    <mergeCell ref="D5:D6"/>
    <mergeCell ref="E5:E6"/>
    <mergeCell ref="C7:C10"/>
    <mergeCell ref="J5:M5"/>
    <mergeCell ref="N5:R5"/>
    <mergeCell ref="S5:Y5"/>
    <mergeCell ref="F5:I5"/>
    <mergeCell ref="A5:A6"/>
    <mergeCell ref="N7:N10"/>
    <mergeCell ref="O7:O10"/>
    <mergeCell ref="T7:T10"/>
    <mergeCell ref="U7:U10"/>
    <mergeCell ref="B11:B14"/>
    <mergeCell ref="Q11:Q14"/>
    <mergeCell ref="A1:D4"/>
    <mergeCell ref="E1:Q1"/>
    <mergeCell ref="R1:Y1"/>
    <mergeCell ref="E2:Q2"/>
    <mergeCell ref="R2:Y2"/>
    <mergeCell ref="E3:F3"/>
    <mergeCell ref="A7:A10"/>
    <mergeCell ref="B7:B10"/>
    <mergeCell ref="U11:U14"/>
    <mergeCell ref="U15:U18"/>
    <mergeCell ref="U19:U22"/>
    <mergeCell ref="A15:A18"/>
    <mergeCell ref="B15:B18"/>
    <mergeCell ref="N11:N14"/>
    <mergeCell ref="O11:O14"/>
    <mergeCell ref="P11:P14"/>
    <mergeCell ref="C11:C14"/>
    <mergeCell ref="A11:A14"/>
    <mergeCell ref="R19:R22"/>
    <mergeCell ref="V19:V22"/>
    <mergeCell ref="X11:X14"/>
    <mergeCell ref="Q15:Q18"/>
    <mergeCell ref="S11:S14"/>
    <mergeCell ref="T11:T14"/>
    <mergeCell ref="R11:R14"/>
    <mergeCell ref="V11:V14"/>
    <mergeCell ref="W11:W14"/>
    <mergeCell ref="X15:X18"/>
    <mergeCell ref="W15:W18"/>
    <mergeCell ref="C23:C26"/>
    <mergeCell ref="S15:S18"/>
    <mergeCell ref="T15:T18"/>
    <mergeCell ref="Y11:Y14"/>
    <mergeCell ref="C19:C22"/>
    <mergeCell ref="N19:N22"/>
    <mergeCell ref="O19:O22"/>
    <mergeCell ref="P19:P22"/>
    <mergeCell ref="Q19:Q22"/>
    <mergeCell ref="S19:S22"/>
    <mergeCell ref="X23:X26"/>
    <mergeCell ref="Y23:Y26"/>
    <mergeCell ref="Y15:Y18"/>
    <mergeCell ref="C15:C18"/>
    <mergeCell ref="N15:N18"/>
    <mergeCell ref="O15:O18"/>
    <mergeCell ref="P15:P18"/>
    <mergeCell ref="R15:R18"/>
    <mergeCell ref="V15:V18"/>
    <mergeCell ref="Y19:Y22"/>
    <mergeCell ref="V27:V30"/>
    <mergeCell ref="W27:W30"/>
    <mergeCell ref="X27:X30"/>
    <mergeCell ref="Y27:Y30"/>
    <mergeCell ref="V23:V26"/>
    <mergeCell ref="W23:W26"/>
    <mergeCell ref="W19:W22"/>
    <mergeCell ref="X19:X22"/>
    <mergeCell ref="U23:U26"/>
    <mergeCell ref="U27:U30"/>
    <mergeCell ref="A27:A30"/>
    <mergeCell ref="B27:B30"/>
    <mergeCell ref="P27:P30"/>
    <mergeCell ref="Q27:Q30"/>
    <mergeCell ref="R27:R30"/>
    <mergeCell ref="T19:T22"/>
    <mergeCell ref="S23:S26"/>
    <mergeCell ref="T23:T26"/>
    <mergeCell ref="S27:S30"/>
    <mergeCell ref="T27:T30"/>
    <mergeCell ref="N23:N26"/>
    <mergeCell ref="O23:O26"/>
    <mergeCell ref="P23:P26"/>
    <mergeCell ref="Q23:Q26"/>
    <mergeCell ref="R23:R26"/>
    <mergeCell ref="A23:A26"/>
    <mergeCell ref="B23:B26"/>
    <mergeCell ref="A19:A22"/>
    <mergeCell ref="B19:B22"/>
    <mergeCell ref="V35:Y35"/>
    <mergeCell ref="A31:C33"/>
    <mergeCell ref="N31:Y33"/>
    <mergeCell ref="C27:C30"/>
    <mergeCell ref="N27:N30"/>
    <mergeCell ref="O27:O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2019-01-17T22:30:06Z</cp:lastPrinted>
  <dcterms:created xsi:type="dcterms:W3CDTF">2010-03-25T16:40:43Z</dcterms:created>
  <dcterms:modified xsi:type="dcterms:W3CDTF">2019-01-29T19:50:52Z</dcterms:modified>
</cp:coreProperties>
</file>