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026"/>
  <workbookPr defaultThemeVersion="124226"/>
  <mc:AlternateContent xmlns:mc="http://schemas.openxmlformats.org/markup-compatibility/2006">
    <mc:Choice Requires="x15">
      <x15ac:absPath xmlns:x15ac="http://schemas.microsoft.com/office/spreadsheetml/2010/11/ac" url="C:\Users\YULIED.PENARANDA\Desktop\2021\CONSOLIDACIÓN SOPORTES INF FYP\PLATAFORMA-SDA\4. 3. PLAN DE ACCION\BOGOTA MEJOR PARA TODOS\1-PLAN DE ACCION-PROYECTOS DE INVERSION\P-1029-PLANEACION\"/>
    </mc:Choice>
  </mc:AlternateContent>
  <xr:revisionPtr revIDLastSave="0" documentId="8_{F68C7BF4-2ED4-471C-B42F-DE63AC1510BC}" xr6:coauthVersionLast="47" xr6:coauthVersionMax="47" xr10:uidLastSave="{00000000-0000-0000-0000-000000000000}"/>
  <bookViews>
    <workbookView xWindow="0" yWindow="945" windowWidth="20490" windowHeight="10575" tabRatio="541" xr2:uid="{00000000-000D-0000-FFFF-FFFF00000000}"/>
  </bookViews>
  <sheets>
    <sheet name="GESTIÓN" sheetId="5" r:id="rId1"/>
    <sheet name="INVERSIÓN" sheetId="6" r:id="rId2"/>
    <sheet name="ACTIVIDADES " sheetId="12" r:id="rId3"/>
    <sheet name="TERRITORIALIZACION" sheetId="14" r:id="rId4"/>
    <sheet name="Hoja1" sheetId="10" state="hidden" r:id="rId5"/>
  </sheets>
  <externalReferences>
    <externalReference r:id="rId6"/>
    <externalReference r:id="rId7"/>
  </externalReferences>
  <definedNames>
    <definedName name="_xlnm._FilterDatabase" localSheetId="2" hidden="1">'ACTIVIDADES '!$A$7:$BF$36</definedName>
    <definedName name="_xlnm.Print_Area" localSheetId="2">'ACTIVIDADES '!$A$1:$V$38</definedName>
    <definedName name="_xlnm.Print_Area" localSheetId="0">GESTIÓN!$A$1:$AV$15</definedName>
    <definedName name="_xlnm.Print_Area" localSheetId="1">INVERSIÓN!$A$1:$AU$48</definedName>
    <definedName name="_xlnm.Print_Area" localSheetId="3">TERRITORIALIZACION!$A$1:$Y$34</definedName>
    <definedName name="CONDICION_POBLACIONAL">[1]Variables!$C$1:$C$24</definedName>
    <definedName name="GRUPO_ETAREO">[1]Variables!$A$1:$A$8</definedName>
    <definedName name="GRUPO_ETAREOS" localSheetId="2">#REF!</definedName>
    <definedName name="GRUPO_ETAREOS" localSheetId="3">#REF!</definedName>
    <definedName name="GRUPO_ETAREOS">#REF!</definedName>
    <definedName name="GRUPO_ETARIO" localSheetId="2">#REF!</definedName>
    <definedName name="GRUPO_ETARIO" localSheetId="3">#REF!</definedName>
    <definedName name="GRUPO_ETARIO">#REF!</definedName>
    <definedName name="GRUPO_ETNICO" localSheetId="2">#REF!</definedName>
    <definedName name="GRUPO_ETNICO" localSheetId="3">#REF!</definedName>
    <definedName name="GRUPO_ETNICO">#REF!</definedName>
    <definedName name="GRUPOETNICO">#REF!</definedName>
    <definedName name="GRUPOS_ETNICOS">[1]Variables!$H$1:$H$8</definedName>
    <definedName name="LOCALIDAD" localSheetId="2">#REF!</definedName>
    <definedName name="LOCALIDAD" localSheetId="3">#REF!</definedName>
    <definedName name="LOCALIDAD">#REF!</definedName>
    <definedName name="LOCALIZACION" localSheetId="2">#REF!</definedName>
    <definedName name="LOCALIZACION" localSheetId="3">#REF!</definedName>
    <definedName name="LOCALIZACION">#REF!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7" i="14" l="1"/>
  <c r="F7" i="14"/>
  <c r="G7" i="14"/>
  <c r="H7" i="14"/>
  <c r="J7" i="14"/>
  <c r="K7" i="14"/>
  <c r="L7" i="14"/>
  <c r="E8" i="14"/>
  <c r="F8" i="14"/>
  <c r="G8" i="14"/>
  <c r="H8" i="14"/>
  <c r="J8" i="14"/>
  <c r="K8" i="14"/>
  <c r="L8" i="14"/>
  <c r="E9" i="14"/>
  <c r="F9" i="14"/>
  <c r="G9" i="14"/>
  <c r="H9" i="14"/>
  <c r="J9" i="14"/>
  <c r="K9" i="14"/>
  <c r="L9" i="14"/>
  <c r="E10" i="14"/>
  <c r="F10" i="14"/>
  <c r="G10" i="14"/>
  <c r="H10" i="14"/>
  <c r="J10" i="14"/>
  <c r="K10" i="14"/>
  <c r="L10" i="14"/>
  <c r="E11" i="14"/>
  <c r="F11" i="14"/>
  <c r="G11" i="14"/>
  <c r="H11" i="14"/>
  <c r="J11" i="14"/>
  <c r="K11" i="14"/>
  <c r="L11" i="14"/>
  <c r="E12" i="14"/>
  <c r="F12" i="14"/>
  <c r="G12" i="14"/>
  <c r="H12" i="14"/>
  <c r="J12" i="14"/>
  <c r="K12" i="14"/>
  <c r="L12" i="14"/>
  <c r="E13" i="14"/>
  <c r="F13" i="14"/>
  <c r="G13" i="14"/>
  <c r="H13" i="14"/>
  <c r="J13" i="14"/>
  <c r="K13" i="14"/>
  <c r="L13" i="14"/>
  <c r="E14" i="14"/>
  <c r="F14" i="14"/>
  <c r="G14" i="14"/>
  <c r="H14" i="14"/>
  <c r="J14" i="14"/>
  <c r="K14" i="14"/>
  <c r="L14" i="14"/>
  <c r="E15" i="14"/>
  <c r="F15" i="14"/>
  <c r="G15" i="14"/>
  <c r="H15" i="14"/>
  <c r="J15" i="14"/>
  <c r="K15" i="14"/>
  <c r="L15" i="14"/>
  <c r="E16" i="14"/>
  <c r="F16" i="14"/>
  <c r="G16" i="14"/>
  <c r="H16" i="14"/>
  <c r="J16" i="14"/>
  <c r="K16" i="14"/>
  <c r="L16" i="14"/>
  <c r="E17" i="14"/>
  <c r="F17" i="14"/>
  <c r="G17" i="14"/>
  <c r="H17" i="14"/>
  <c r="J17" i="14"/>
  <c r="K17" i="14"/>
  <c r="L17" i="14"/>
  <c r="E18" i="14"/>
  <c r="F18" i="14"/>
  <c r="G18" i="14"/>
  <c r="H18" i="14"/>
  <c r="J18" i="14"/>
  <c r="K18" i="14"/>
  <c r="L18" i="14"/>
  <c r="E19" i="14"/>
  <c r="F19" i="14"/>
  <c r="G19" i="14"/>
  <c r="H19" i="14"/>
  <c r="J19" i="14"/>
  <c r="K19" i="14"/>
  <c r="L19" i="14"/>
  <c r="E20" i="14"/>
  <c r="F20" i="14"/>
  <c r="G20" i="14"/>
  <c r="H20" i="14"/>
  <c r="J20" i="14"/>
  <c r="K20" i="14"/>
  <c r="L20" i="14"/>
  <c r="E21" i="14"/>
  <c r="F21" i="14"/>
  <c r="G21" i="14"/>
  <c r="H21" i="14"/>
  <c r="J21" i="14"/>
  <c r="K21" i="14"/>
  <c r="L21" i="14"/>
  <c r="E22" i="14"/>
  <c r="F22" i="14"/>
  <c r="G22" i="14"/>
  <c r="H22" i="14"/>
  <c r="J22" i="14"/>
  <c r="K22" i="14"/>
  <c r="L22" i="14"/>
  <c r="E23" i="14"/>
  <c r="F23" i="14"/>
  <c r="G23" i="14"/>
  <c r="H23" i="14"/>
  <c r="J23" i="14"/>
  <c r="K23" i="14"/>
  <c r="L23" i="14"/>
  <c r="E24" i="14"/>
  <c r="E31" i="14" s="1"/>
  <c r="F24" i="14"/>
  <c r="G24" i="14"/>
  <c r="H24" i="14"/>
  <c r="J24" i="14"/>
  <c r="K24" i="14"/>
  <c r="L24" i="14"/>
  <c r="E25" i="14"/>
  <c r="F25" i="14"/>
  <c r="G25" i="14"/>
  <c r="H25" i="14"/>
  <c r="E26" i="14"/>
  <c r="F26" i="14"/>
  <c r="F32" i="14" s="1"/>
  <c r="G26" i="14"/>
  <c r="H26" i="14"/>
  <c r="J26" i="14"/>
  <c r="K26" i="14"/>
  <c r="L26" i="14"/>
  <c r="E27" i="14"/>
  <c r="F27" i="14"/>
  <c r="G27" i="14"/>
  <c r="H27" i="14"/>
  <c r="J27" i="14"/>
  <c r="K27" i="14"/>
  <c r="L27" i="14"/>
  <c r="E28" i="14"/>
  <c r="F28" i="14"/>
  <c r="G28" i="14"/>
  <c r="H28" i="14"/>
  <c r="J28" i="14"/>
  <c r="J31" i="14" s="1"/>
  <c r="K28" i="14"/>
  <c r="L28" i="14"/>
  <c r="E29" i="14"/>
  <c r="F29" i="14"/>
  <c r="G29" i="14"/>
  <c r="H29" i="14"/>
  <c r="E30" i="14"/>
  <c r="F30" i="14"/>
  <c r="G30" i="14"/>
  <c r="H30" i="14"/>
  <c r="J30" i="14"/>
  <c r="K30" i="14"/>
  <c r="L30" i="14"/>
  <c r="K32" i="14"/>
  <c r="L31" i="14" l="1"/>
  <c r="L32" i="14"/>
  <c r="K31" i="14"/>
  <c r="H32" i="14"/>
  <c r="G31" i="14"/>
  <c r="J32" i="14"/>
  <c r="E32" i="14"/>
  <c r="G32" i="14"/>
  <c r="F31" i="14"/>
  <c r="H31" i="14"/>
  <c r="AM44" i="6" l="1"/>
  <c r="AL44" i="6"/>
  <c r="AK44" i="6"/>
  <c r="AM43" i="6"/>
  <c r="AL43" i="6"/>
  <c r="AK43" i="6"/>
  <c r="AM38" i="6"/>
  <c r="AL38" i="6"/>
  <c r="AK38" i="6"/>
  <c r="AM37" i="6"/>
  <c r="AL37" i="6"/>
  <c r="AK37" i="6"/>
  <c r="AM32" i="6"/>
  <c r="AL32" i="6"/>
  <c r="AK32" i="6"/>
  <c r="AM31" i="6"/>
  <c r="AL31" i="6"/>
  <c r="AK31" i="6"/>
  <c r="AM26" i="6"/>
  <c r="AL26" i="6"/>
  <c r="AK26" i="6"/>
  <c r="AM25" i="6"/>
  <c r="AL25" i="6"/>
  <c r="AK25" i="6"/>
  <c r="AM20" i="6"/>
  <c r="AL20" i="6"/>
  <c r="AK20" i="6"/>
  <c r="AM19" i="6"/>
  <c r="AL19" i="6"/>
  <c r="AK19" i="6"/>
  <c r="AM14" i="6"/>
  <c r="AL14" i="6"/>
  <c r="AK14" i="6"/>
  <c r="AM13" i="6"/>
  <c r="AL13" i="6"/>
  <c r="AK13" i="6"/>
  <c r="P45" i="6"/>
  <c r="P46" i="6"/>
  <c r="P47" i="6" s="1"/>
  <c r="AQ14" i="5"/>
  <c r="AP14" i="5"/>
  <c r="H16" i="6"/>
  <c r="H40" i="6"/>
  <c r="H34" i="6"/>
  <c r="H28" i="6"/>
  <c r="H22" i="6"/>
  <c r="T14" i="6"/>
  <c r="H14" i="6" s="1"/>
  <c r="H10" i="6"/>
  <c r="O46" i="6"/>
  <c r="O45" i="6"/>
  <c r="O47" i="6"/>
  <c r="S8" i="12"/>
  <c r="S9" i="12"/>
  <c r="S10" i="12"/>
  <c r="T10" i="12"/>
  <c r="S11" i="12"/>
  <c r="S12" i="12"/>
  <c r="T12" i="12"/>
  <c r="T36" i="12" s="1"/>
  <c r="S13" i="12"/>
  <c r="S14" i="12"/>
  <c r="S15" i="12"/>
  <c r="S16" i="12"/>
  <c r="T16" i="12"/>
  <c r="S17" i="12"/>
  <c r="S18" i="12"/>
  <c r="S19" i="12"/>
  <c r="S20" i="12"/>
  <c r="T20" i="12"/>
  <c r="S21" i="12"/>
  <c r="S22" i="12"/>
  <c r="S23" i="12"/>
  <c r="S24" i="12"/>
  <c r="S25" i="12"/>
  <c r="S26" i="12"/>
  <c r="S27" i="12"/>
  <c r="S28" i="12"/>
  <c r="S29" i="12"/>
  <c r="S30" i="12"/>
  <c r="S31" i="12"/>
  <c r="S32" i="12"/>
  <c r="U32" i="12"/>
  <c r="U36" i="12" s="1"/>
  <c r="S33" i="12"/>
  <c r="S34" i="12"/>
  <c r="S35" i="12"/>
  <c r="AN46" i="6"/>
  <c r="AN45" i="6"/>
  <c r="AN47" i="6" s="1"/>
  <c r="AM46" i="6"/>
  <c r="AM45" i="6"/>
  <c r="AM47" i="6"/>
  <c r="AL46" i="6"/>
  <c r="AL45" i="6"/>
  <c r="AL47" i="6" s="1"/>
  <c r="AK46" i="6"/>
  <c r="AK45" i="6"/>
  <c r="AK47" i="6" s="1"/>
  <c r="T44" i="6"/>
  <c r="H44" i="6" s="1"/>
  <c r="H39" i="6"/>
  <c r="T38" i="6"/>
  <c r="H33" i="6"/>
  <c r="T32" i="6"/>
  <c r="H32" i="6" s="1"/>
  <c r="H31" i="6"/>
  <c r="T26" i="6"/>
  <c r="H27" i="6"/>
  <c r="H21" i="6"/>
  <c r="H15" i="6"/>
  <c r="H9" i="6"/>
  <c r="B3" i="10"/>
  <c r="B2" i="10"/>
  <c r="B1" i="10"/>
  <c r="J44" i="6"/>
  <c r="J43" i="6"/>
  <c r="J38" i="6"/>
  <c r="J37" i="6"/>
  <c r="J32" i="6"/>
  <c r="J31" i="6"/>
  <c r="J26" i="6"/>
  <c r="J25" i="6"/>
  <c r="J20" i="6"/>
  <c r="J19" i="6"/>
  <c r="J14" i="6"/>
  <c r="J13" i="6"/>
  <c r="K44" i="6"/>
  <c r="K43" i="6"/>
  <c r="K38" i="6"/>
  <c r="K37" i="6"/>
  <c r="K32" i="6"/>
  <c r="K31" i="6"/>
  <c r="K26" i="6"/>
  <c r="K25" i="6"/>
  <c r="K20" i="6"/>
  <c r="K19" i="6"/>
  <c r="K14" i="6"/>
  <c r="K13" i="6"/>
  <c r="I14" i="5"/>
  <c r="J45" i="6"/>
  <c r="J47" i="6" s="1"/>
  <c r="AF44" i="6"/>
  <c r="AD44" i="6"/>
  <c r="AC44" i="6"/>
  <c r="AB44" i="6"/>
  <c r="AA44" i="6"/>
  <c r="Z44" i="6"/>
  <c r="X44" i="6"/>
  <c r="W44" i="6"/>
  <c r="V44" i="6"/>
  <c r="U44" i="6"/>
  <c r="R44" i="6"/>
  <c r="Q44" i="6"/>
  <c r="AF43" i="6"/>
  <c r="AD43" i="6"/>
  <c r="AC43" i="6"/>
  <c r="AB43" i="6"/>
  <c r="AA43" i="6"/>
  <c r="Z43" i="6"/>
  <c r="X43" i="6"/>
  <c r="W43" i="6"/>
  <c r="V43" i="6"/>
  <c r="U43" i="6"/>
  <c r="T43" i="6"/>
  <c r="H43" i="6" s="1"/>
  <c r="R43" i="6"/>
  <c r="Q43" i="6"/>
  <c r="AF38" i="6"/>
  <c r="AD38" i="6"/>
  <c r="AC38" i="6"/>
  <c r="AB38" i="6"/>
  <c r="AA38" i="6"/>
  <c r="Z38" i="6"/>
  <c r="H38" i="6" s="1"/>
  <c r="X38" i="6"/>
  <c r="W38" i="6"/>
  <c r="V38" i="6"/>
  <c r="U38" i="6"/>
  <c r="R38" i="6"/>
  <c r="Q38" i="6"/>
  <c r="AF37" i="6"/>
  <c r="AD37" i="6"/>
  <c r="AC37" i="6"/>
  <c r="AB37" i="6"/>
  <c r="AA37" i="6"/>
  <c r="Z37" i="6"/>
  <c r="X37" i="6"/>
  <c r="W37" i="6"/>
  <c r="V37" i="6"/>
  <c r="U37" i="6"/>
  <c r="T37" i="6"/>
  <c r="H37" i="6" s="1"/>
  <c r="R37" i="6"/>
  <c r="Q37" i="6"/>
  <c r="AF32" i="6"/>
  <c r="AD32" i="6"/>
  <c r="AC32" i="6"/>
  <c r="AB32" i="6"/>
  <c r="AA32" i="6"/>
  <c r="Z32" i="6"/>
  <c r="X32" i="6"/>
  <c r="W32" i="6"/>
  <c r="V32" i="6"/>
  <c r="U32" i="6"/>
  <c r="R32" i="6"/>
  <c r="Q32" i="6"/>
  <c r="AF31" i="6"/>
  <c r="AD31" i="6"/>
  <c r="AC31" i="6"/>
  <c r="AB31" i="6"/>
  <c r="AA31" i="6"/>
  <c r="Z31" i="6"/>
  <c r="X31" i="6"/>
  <c r="W31" i="6"/>
  <c r="V31" i="6"/>
  <c r="U31" i="6"/>
  <c r="T31" i="6"/>
  <c r="R31" i="6"/>
  <c r="Q31" i="6"/>
  <c r="AF26" i="6"/>
  <c r="AD26" i="6"/>
  <c r="AC26" i="6"/>
  <c r="AB26" i="6"/>
  <c r="AA26" i="6"/>
  <c r="Z26" i="6"/>
  <c r="H26" i="6" s="1"/>
  <c r="X26" i="6"/>
  <c r="W26" i="6"/>
  <c r="V26" i="6"/>
  <c r="U26" i="6"/>
  <c r="R26" i="6"/>
  <c r="Q26" i="6"/>
  <c r="AF25" i="6"/>
  <c r="AD25" i="6"/>
  <c r="AC25" i="6"/>
  <c r="AB25" i="6"/>
  <c r="AA25" i="6"/>
  <c r="Z25" i="6"/>
  <c r="X25" i="6"/>
  <c r="W25" i="6"/>
  <c r="V25" i="6"/>
  <c r="U25" i="6"/>
  <c r="T25" i="6"/>
  <c r="H25" i="6" s="1"/>
  <c r="R25" i="6"/>
  <c r="Q25" i="6"/>
  <c r="AF20" i="6"/>
  <c r="AD20" i="6"/>
  <c r="AC20" i="6"/>
  <c r="AB20" i="6"/>
  <c r="AA20" i="6"/>
  <c r="Z20" i="6"/>
  <c r="H20" i="6" s="1"/>
  <c r="X20" i="6"/>
  <c r="W20" i="6"/>
  <c r="V20" i="6"/>
  <c r="U20" i="6"/>
  <c r="T20" i="6"/>
  <c r="R20" i="6"/>
  <c r="Q20" i="6"/>
  <c r="AF19" i="6"/>
  <c r="AD19" i="6"/>
  <c r="AC19" i="6"/>
  <c r="AB19" i="6"/>
  <c r="AA19" i="6"/>
  <c r="Z19" i="6"/>
  <c r="X19" i="6"/>
  <c r="W19" i="6"/>
  <c r="V19" i="6"/>
  <c r="U19" i="6"/>
  <c r="T19" i="6"/>
  <c r="R19" i="6"/>
  <c r="Q19" i="6"/>
  <c r="Q14" i="6"/>
  <c r="R14" i="6"/>
  <c r="U14" i="6"/>
  <c r="V14" i="6"/>
  <c r="W14" i="6"/>
  <c r="X14" i="6"/>
  <c r="Z14" i="6"/>
  <c r="AA14" i="6"/>
  <c r="AB14" i="6"/>
  <c r="AC14" i="6"/>
  <c r="AD14" i="6"/>
  <c r="AF14" i="6"/>
  <c r="AF13" i="6"/>
  <c r="AD13" i="6"/>
  <c r="AC13" i="6"/>
  <c r="AB13" i="6"/>
  <c r="AA13" i="6"/>
  <c r="Z13" i="6"/>
  <c r="X13" i="6"/>
  <c r="W13" i="6"/>
  <c r="V13" i="6"/>
  <c r="U13" i="6"/>
  <c r="T13" i="6"/>
  <c r="R13" i="6"/>
  <c r="Q13" i="6"/>
  <c r="H13" i="6"/>
  <c r="H19" i="6"/>
  <c r="K46" i="6"/>
  <c r="J46" i="6"/>
  <c r="K45" i="6"/>
  <c r="K47" i="6" s="1"/>
  <c r="AF46" i="6"/>
  <c r="Z46" i="6"/>
  <c r="T46" i="6"/>
  <c r="N46" i="6"/>
  <c r="L46" i="6"/>
  <c r="AF45" i="6"/>
  <c r="AF47" i="6" s="1"/>
  <c r="Z45" i="6"/>
  <c r="Z47" i="6" s="1"/>
  <c r="T45" i="6"/>
  <c r="T47" i="6" s="1"/>
  <c r="N45" i="6"/>
  <c r="N47" i="6" s="1"/>
  <c r="L45" i="6"/>
  <c r="L47" i="6" s="1"/>
  <c r="H46" i="6"/>
  <c r="H45" i="6"/>
  <c r="H47"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paola.rodriguez</author>
    <author>YULIED.PENARANDA</author>
  </authors>
  <commentList>
    <comment ref="W6" authorId="0" shapeId="0" xr:uid="{00000000-0006-0000-0300-000001000000}">
      <text>
        <r>
          <rPr>
            <b/>
            <sz val="9"/>
            <color indexed="81"/>
            <rFont val="Tahoma"/>
            <family val="2"/>
          </rPr>
          <t>paola.rodriguez:</t>
        </r>
        <r>
          <rPr>
            <sz val="9"/>
            <color indexed="81"/>
            <rFont val="Tahoma"/>
            <family val="2"/>
          </rPr>
          <t xml:space="preserve">
0-5 Primera infancia.
6-13 Infancia
14-17 Adolecencia
18-26 Juventud
27-59 Adultez
60 o mas personas.
Grupo etario sin definir.</t>
        </r>
      </text>
    </comment>
    <comment ref="X6" authorId="1" shapeId="0" xr:uid="{00000000-0006-0000-0300-000002000000}">
      <text>
        <r>
          <rPr>
            <b/>
            <sz val="9"/>
            <color indexed="81"/>
            <rFont val="Tahoma"/>
            <family val="2"/>
          </rPr>
          <t>YULIED.PENARANDA:</t>
        </r>
        <r>
          <rPr>
            <sz val="9"/>
            <color indexed="81"/>
            <rFont val="Tahoma"/>
            <family val="2"/>
          </rPr>
          <t xml:space="preserve">
• Ciudadanos-as habitantes de calle.
• Personas en situación de desplazamiento.
• Mujeres gestantes y lactantes.
• Personas cabeza de familia.
• Reincorporados-as.
• Personas vinculadas a la prostitución.
• Personas con discapacidad.
• Personas consumidoras de sustancias psicoactivas.
• Servidores y servidoras públicos.
• Niños y niñas de primera infancia.
• Niños, niñas y adolecentes en riesgo social.
• Niños, niñas y adolecentes escolarizados.
• Niños, niñas y adolecentes desescolarizados.
• Jóvenes escolarizados.
• Jóvenes desescolarizados.
• Adultos-as  trabajador-a formal.
• Adultos-as  trabajador-a informal.
• Familias en situación de vulnerabilidad.
• Familias en emergencia social y catastrófica.
• Familias ubicadas en zonas en zonas de alto deterioro.
• Sector LGBT.
• Comunidad en general.
</t>
        </r>
      </text>
    </comment>
  </commentList>
</comments>
</file>

<file path=xl/sharedStrings.xml><?xml version="1.0" encoding="utf-8"?>
<sst xmlns="http://schemas.openxmlformats.org/spreadsheetml/2006/main" count="446" uniqueCount="220">
  <si>
    <t>SECRETARÍA DISTRITAL DE AMBIENTE</t>
  </si>
  <si>
    <t>DEPENDENCIA:</t>
  </si>
  <si>
    <t>Programa Plan de Desarrollo</t>
  </si>
  <si>
    <t>CÓDIGO Y NOMBRE PROYECTO:</t>
  </si>
  <si>
    <t>Eje Plan de Desarrollo</t>
  </si>
  <si>
    <t>MAR</t>
  </si>
  <si>
    <t>JUN</t>
  </si>
  <si>
    <t>SEPT</t>
  </si>
  <si>
    <t>DIC</t>
  </si>
  <si>
    <t>MAGNITUD META</t>
  </si>
  <si>
    <t>PRESUPUESTO VIGENCIA</t>
  </si>
  <si>
    <t>MAGNITUD META DE RESERVAS</t>
  </si>
  <si>
    <t>RESERVA PRESUPUESTAL</t>
  </si>
  <si>
    <t>TOTAL MAGNITUD META</t>
  </si>
  <si>
    <t xml:space="preserve">TOTAL PRESUPUESTO </t>
  </si>
  <si>
    <t>TOTAL PROYECTO</t>
  </si>
  <si>
    <t>CÓDIGO Y NOMBRE DE PROYECTO:</t>
  </si>
  <si>
    <t>Ene</t>
  </si>
  <si>
    <t>Feb</t>
  </si>
  <si>
    <t>Mar</t>
  </si>
  <si>
    <t>Abr</t>
  </si>
  <si>
    <t>May</t>
  </si>
  <si>
    <t>Jun</t>
  </si>
  <si>
    <t>Jul</t>
  </si>
  <si>
    <t>Ago</t>
  </si>
  <si>
    <t>Sep</t>
  </si>
  <si>
    <t>Oct</t>
  </si>
  <si>
    <t>Nov</t>
  </si>
  <si>
    <t>Dic</t>
  </si>
  <si>
    <t>Total</t>
  </si>
  <si>
    <t>TOTAL PONDERACIÓN</t>
  </si>
  <si>
    <t>EJECUTADO</t>
  </si>
  <si>
    <t>1, LÍNEA DE ACCIÓN</t>
  </si>
  <si>
    <t>2, META DE PROYECTO</t>
  </si>
  <si>
    <t>3, ACTIVIDAD</t>
  </si>
  <si>
    <t>4, SE EJECUTA CON RECURSOS DE:</t>
  </si>
  <si>
    <t>4,1 VIGENCIA</t>
  </si>
  <si>
    <t>4,2 RESERVA</t>
  </si>
  <si>
    <t>VARIABLES</t>
  </si>
  <si>
    <t xml:space="preserve">6,PONDERACIÓN VERTICAL </t>
  </si>
  <si>
    <t>6,1 META</t>
  </si>
  <si>
    <t>6,2 ACTIVIDAD</t>
  </si>
  <si>
    <t>2,  META DE PROYECTO</t>
  </si>
  <si>
    <t>2,1 COD.</t>
  </si>
  <si>
    <t>2,2 META</t>
  </si>
  <si>
    <t>2,3 TIPOLOGÍA</t>
  </si>
  <si>
    <t>3, COD. META PDD A QUE SE ASOCIA META PROY</t>
  </si>
  <si>
    <t>5, VARIABLE REQUERIDA</t>
  </si>
  <si>
    <t>6, MAGNITUD PD</t>
  </si>
  <si>
    <t>7, PROGRAMACIÓN - ACTUALIZACIÓN</t>
  </si>
  <si>
    <t>8, EJECUCIÓN</t>
  </si>
  <si>
    <t>8,1 SEGUIMIENTO VIGENCIA ACTUAL</t>
  </si>
  <si>
    <t>9, % CUMPLIMIENTO ACUMULADO (Vigencia)</t>
  </si>
  <si>
    <t>10 ,% DE AVANCE CUATRIENIO</t>
  </si>
  <si>
    <t xml:space="preserve">1, PROYECTO PRIORITARIO </t>
  </si>
  <si>
    <t>1,1 COD.</t>
  </si>
  <si>
    <t xml:space="preserve">1,2 PROYECTO PRIORITARIO  </t>
  </si>
  <si>
    <t xml:space="preserve"> 2, META PLAN DE DESARROLLO</t>
  </si>
  <si>
    <t>2,2  META PLAN DE DESARROLLO</t>
  </si>
  <si>
    <t>3, INDICADOR ASOCIADO A LA META PLAN DE DESARROLLO</t>
  </si>
  <si>
    <t>3,1 COD.</t>
  </si>
  <si>
    <t>3,2 INDICADOR</t>
  </si>
  <si>
    <t>3,3 UNIDAD DE MEDIDA</t>
  </si>
  <si>
    <t>3,4 TIPOLOGÍA</t>
  </si>
  <si>
    <t>3,5 MAGNITUD PD</t>
  </si>
  <si>
    <t>3,6 PROGRAMACIÓN - ACTUALIZACIÓN</t>
  </si>
  <si>
    <t>3,7 SEGUIMIENTO VIGENCIA ACTUAL</t>
  </si>
  <si>
    <t>4, % CUMPLIMIENTO ACUMULADO
(Vigencia)</t>
  </si>
  <si>
    <t>5, % DE AVANCE CUATRIENIO</t>
  </si>
  <si>
    <t>7, RETRASOS</t>
  </si>
  <si>
    <t>8, SOLUCIONES PLANTEADAS</t>
  </si>
  <si>
    <t>9, BENEFICIOS</t>
  </si>
  <si>
    <t>10, FUENTE DE EVIDENCIAS</t>
  </si>
  <si>
    <t>FORMATO DE ACTUALIZACIÓN Y SEGUIMIENTO AL COMPONENTE DE INVERSIÓN</t>
  </si>
  <si>
    <t>FORMATO DE ACTUALIZACIÓN Y SEGUIMIENTO A LAS ACTIVIDADES</t>
  </si>
  <si>
    <t>N/A</t>
  </si>
  <si>
    <t>DIRECCION DE PLANEACION Y SISTEMAS DE INFORMACION AMBIENTAL</t>
  </si>
  <si>
    <t>X</t>
  </si>
  <si>
    <t>Programado</t>
  </si>
  <si>
    <t>Ejecutado</t>
  </si>
  <si>
    <t>FORTALECER LA PARTICIPACIÓN EN INSTANCIAS DE COORDINACIÓN INSTITUCIONAL DISTRITAL, REGIONAL Y NACIONAL</t>
  </si>
  <si>
    <t>GESTIONAR LAS  POLÍTICAS E INSTRUMENTOS DE PLANEACIÓN AMBIENTAL</t>
  </si>
  <si>
    <t>MEJORAR LA CAPACIDAD INSTITUCIONAL PARA LA PLANEACIÓN AMBIENTAL</t>
  </si>
  <si>
    <t xml:space="preserve">Suma </t>
  </si>
  <si>
    <t>GESTIONAR 4 ACTIVIDADES DE COORDINACIÓN PARA LA GESTIÓN AMBIENTAL DISTRITAL</t>
  </si>
  <si>
    <t>PRESENTAR 6 INICIATIVAS PARA LA AGENDA REGIONAL DESDE LAS COMPETENCIAS DE LA SECRETARÍA DISTRITAL DE AMBIENTE</t>
  </si>
  <si>
    <t>EMITIR 10 INFORMES DE SEGUIMIENTO A LAS POLÍTICAS E INSTRUMENTOS ECONÓMICOS Y DE PLANEACIÓN AMBIENTAL PRIORIZADOS TENDIENTE AL DESARROLLO DEL NUEVO MODELO DE CIUDAD SOSTENIBLE</t>
  </si>
  <si>
    <t>REALIZAR 10 ACTIVIDADES DE GESTIÓN DEL CONOCIMIENTO E INVESTIGACIÓN AMBIENTAL</t>
  </si>
  <si>
    <t>EMITIR 14 REPORTES DE SEGUIMIENTO SOBRE EL ESTADO DE AVANCE, RESULTADOS, ALERTAS Y RECOMENDACIONES.</t>
  </si>
  <si>
    <t>ADELANTAR 24 ACTIVIDADES DE COOPERACIÓN INTERNACIONAL ORIENTADAS AL FORTALECIMIENTO DE LAS LÍNEAS DE ACCIÓN PRIORITARIAS DE LOS PROYECTOS ESTRATÉGICOS DE LA ENTIDAD</t>
  </si>
  <si>
    <t xml:space="preserve">FORMATO DE ACTUALIZACIÓN Y SEGUIMIENTO AL COMPONENTE DE GESTIÓN </t>
  </si>
  <si>
    <t>1, GESTIONAR 4 ACTIVIDADES DE COORDINACIÓN PARA LA GESTIÓN AMBIENTAL DISTRITAL</t>
  </si>
  <si>
    <t>2, PRESENTAR 6 INICIATIVAS PARA LA AGENDA REGIONAL DESDE LAS COMPETENCIAS DE LA SECRETARÍA DISTRITAL DE AMBIENTE</t>
  </si>
  <si>
    <t>3, EMITIR 10 INFORMES DE SEGUIMIENTO A LAS POLÍTICAS E INSTRUMENTOS ECONÓMICOS Y DE PLANEACIÓN AMBIENTAL PRIORIZADOS TENDIENTE AL DESARROLLO DEL NUEVO MODELO DE CIUDAD SOSTENIBLE</t>
  </si>
  <si>
    <t>4, REALIZAR 10 ACTIVIDADES DE GESTIÓN DEL CONOCIMIENTO E INVESTIGACIÓN AMBIENTAL</t>
  </si>
  <si>
    <t xml:space="preserve"> 1029 - PLANEACIÓN AMBIENTAL PARA UN MODELO DE DESARROLLO SOSTENIBLE EN EL DISTRITO Y LA REGIÓN</t>
  </si>
  <si>
    <t>1029 - PLANEACIÓN AMBIENTAL PARA UN MODELO DE DESARROLLO SOSTENIBLE EN EL DISTRITO Y LA REGIÓN</t>
  </si>
  <si>
    <t>4, COD. PROYECTO PRIORITARIO</t>
  </si>
  <si>
    <t>6 - Sostenibilidad ambiental basada en eficiencia energética</t>
  </si>
  <si>
    <t>40 - Gestión de la huella ambiental urbana</t>
  </si>
  <si>
    <t xml:space="preserve"> REALIZAR EL ACOMPAÑAMIENTO A LA PROGRAMACIÓN, Y ACTUALIZACIÓN DEL PLAN ANUAL DE ADQUISISCIONES DE LOS PROYECTOS DE  INVERSIÓN.</t>
  </si>
  <si>
    <r>
      <t xml:space="preserve"> </t>
    </r>
    <r>
      <rPr>
        <sz val="10"/>
        <rFont val="Arial"/>
        <family val="2"/>
      </rPr>
      <t>REALIZAR LA REVISION Y VIABILIZACIÓN</t>
    </r>
    <r>
      <rPr>
        <sz val="10"/>
        <color theme="1"/>
        <rFont val="Arial"/>
        <family val="2"/>
      </rPr>
      <t xml:space="preserve"> DE LOS ESTUDIOS PREVIOS  DE LOS</t>
    </r>
    <r>
      <rPr>
        <sz val="10"/>
        <rFont val="Arial"/>
        <family val="2"/>
      </rPr>
      <t xml:space="preserve">  PROYECTOS</t>
    </r>
    <r>
      <rPr>
        <sz val="10"/>
        <color theme="1"/>
        <rFont val="Arial"/>
        <family val="2"/>
      </rPr>
      <t xml:space="preserve"> DE INVERSION </t>
    </r>
  </si>
  <si>
    <t>Priorizar y formular las determinantes ambientales</t>
  </si>
  <si>
    <t>Número de Instrumentos</t>
  </si>
  <si>
    <t xml:space="preserve">11, RETRASOS 
</t>
  </si>
  <si>
    <t xml:space="preserve">12, SOLUCIONES PLANTEADAS </t>
  </si>
  <si>
    <t>13, BENEFICIOS</t>
  </si>
  <si>
    <t>14, FUENTE DE EVIDENCIAS</t>
  </si>
  <si>
    <t xml:space="preserve"> -  Reporte Consolidado de Alertas  y recomendaciones  de la gestión de los proyectos de inversión
-   Plan de Adquisiciones publicado en la página web de la entidad
-  Base de datos seguimiento revisión Estudios Previos y Adiciones
-  Reportes SEGPLAN
-  Fichas EBI - D</t>
  </si>
  <si>
    <t>fortalecer</t>
  </si>
  <si>
    <t>gestionar</t>
  </si>
  <si>
    <t>mejorar</t>
  </si>
  <si>
    <t xml:space="preserve">6, DESCRIPCIÓN DE LOS AVANCES Y LOGROS ALCANZADOS </t>
  </si>
  <si>
    <t>Territorio sostenible</t>
  </si>
  <si>
    <t>Número de instrumentos de Planeación Ambiental en los cuales se revisan, actualizan o incorporan determinantes ambientales</t>
  </si>
  <si>
    <t xml:space="preserve">Actas de reunión y listados de asistencia, informes y documentos de trabajo adjuntados. </t>
  </si>
  <si>
    <t>HACER SEGUIMIENTO A LAS GESTIONES REALIZADAS PRODUCTO DE LOS  PROCESOS DE COOPERACÓN INTERNACIONAL TÉCNICA Y/O FINANCIERA, PARA MEDIR EL IMPACTO QUE GENERAN ESTAS EN LOS PROYECTOS ESTRATÉGICOS DE LA ENTIDAD</t>
  </si>
  <si>
    <t>REALIZAR LA GESTION DE PROCESOS DE COOPERACIÓN INTERNACIONAL TÉCNICA Y/O FINANCIERA NO REEMBOLSABLE  Y ALIANZAS PARA PARTICIPAR Y/O REALIZAR EVENTOS DE ORDEN NACIONAL E INTERNACIONAL, ORIENTADAS AL FORTALECIMIENTO MISIONAL Y ESTRATEGICO DE LA ENTIDAD</t>
  </si>
  <si>
    <t xml:space="preserve"> ELABORAR INFORMES  DE SEGUIMIENTO A  LA ARTICULACIÓN, DE LOS TEMAS SOCIO-AMBIENTALES, PROCESOS TRANSVERSALES Y PROYECTOS DE INVERSÍON LOCAL, CON   LOS PROYECTOS DE INVERSIÓN DE LA SDA</t>
  </si>
  <si>
    <t xml:space="preserve"> ELABORAR INFORMES INTEGRALES DE SEGUIMIENTO A LOS PROYECTOS DE INVERSIÓN DE LA SDA</t>
  </si>
  <si>
    <t>CONSOLIDAR Y EVALUAR  EL AVANCE DE LA GESTIÓN  DEL EJE TRANSVERSAL SEIS (6) DE PLAN DE DESARROLLO DISTRITAL "BOGOTÁ MEJOR PARA TODOS",  Y DE LOS PROGRAMAS ASOCIADOS A ÉSTE, QUE SE ENCUENTRAN A CARGO DE LA SDA.</t>
  </si>
  <si>
    <t xml:space="preserve"> HACER EL SEGUIMIENTO, LA REPROGRAMACIÓN y ACTUALIZACIÓN   DE LOS PROYECTOS DE INVERSION DE LA SDA EN LOS DIFERENTES COMPONENTES DEL PLAN DE ACCIÓN.</t>
  </si>
  <si>
    <t>REALIZAR AJUSTE  DE ACCIONES DE INVESTIGACIÓN AMBIENTAL CONFORME LAS NECESIDADES IDENTIFICADAS Y EL PLAN DE INVESTIGACIÓN VIGENTE</t>
  </si>
  <si>
    <t xml:space="preserve">
FORTALECER  LA ADMINISTRACIÓN, GESTIÓN Y ACTUALIZACIÓN DEL OBSERVATORIO AMBIENTAL DE BOGOTÁ -OAB- Y DEL OBSERVATORIO REGIONAL AMBIENTAL  Y DE DESARROLLO SOSTENIBLE DEL RÍO BOGOTÁ -ORARBO</t>
  </si>
  <si>
    <t>IDENTIFICACIÓN, SEGUIMIENTO Y AJUSTE DE LOS INSTRUMENTOS ECONÓMICOS AMBIENTALES</t>
  </si>
  <si>
    <t>ORIENTAR Y ACOMPAÑAR LA IMPLEMENTACIÓN DE INSTRUMENTOS Y POLÍTICAS AMBIENTALES PRIORIZADAS</t>
  </si>
  <si>
    <t>IDENTIFICACIÓN , PROPUESTA Y APOYO AL  DESARROLLO  DE INCIATIVAS AMBIENTALES DE ESCALA REGIONAL, CON ENTIDADES NACIONALES, REGIONALES Y DISTRITALES.</t>
  </si>
  <si>
    <t>ELABORAR LA PROPUESTA DE REORGANIZACIÓN Y FORTALECIMIENTO DE LAS INSTANCIAS AMBIENTALES DE COORDINACIÓN INTERINSTITUCIONAL DEL D.C. Y LOS CORRESPONDIENTES PROYECTOS DE ACTOS ADMINISTRATIVOS DE MODIFICACIÓN O AJUSTE, INCLUYENDO EL FUNCIONAMIENTO DE LA CISPAER</t>
  </si>
  <si>
    <r>
      <t xml:space="preserve">5, PONDERACIÓN HORIZONTAL AÑO: </t>
    </r>
    <r>
      <rPr>
        <b/>
        <u/>
        <sz val="10"/>
        <rFont val="Arial"/>
        <family val="2"/>
      </rPr>
      <t>2017</t>
    </r>
  </si>
  <si>
    <t>Las iniciativas de integración y articulación regional ayudan a promover una gestión ambiental conjunta, la protección y sustentabilidad de los ecosistemas de la región y sus servicios (regulación del agua, aire y suelo, provisión de agua, alimentos, fibras y materias primas, recreación y cultura) que son claves para el funcionamiento de la ciudad y el bienestar de sus habitantes</t>
  </si>
  <si>
    <t>10, DESCRIPCIÓN DE LOS AVANCES Y LOGROS ALCANZADOS</t>
  </si>
  <si>
    <t>PROYECTO:</t>
  </si>
  <si>
    <t>PERIODO:</t>
  </si>
  <si>
    <t>1, COD. META</t>
  </si>
  <si>
    <t>2, Meta Proyecto</t>
  </si>
  <si>
    <t>4, Variable</t>
  </si>
  <si>
    <t>5, Programación-Actualización</t>
  </si>
  <si>
    <t>8, LOCALIZACIÓN GEOGRÁFICA</t>
  </si>
  <si>
    <t>9,  POBLACIÓN</t>
  </si>
  <si>
    <t>ID Meta</t>
  </si>
  <si>
    <t>8,2 UPZ</t>
  </si>
  <si>
    <t>8,3 BARRIO</t>
  </si>
  <si>
    <t>8,4 PUNTO, LÍNEA O POLÍGONO</t>
  </si>
  <si>
    <t>8,5 ÁREA DE INFLUENCIA</t>
  </si>
  <si>
    <t>9,1 NUMERO DE HOMBRES</t>
  </si>
  <si>
    <t>9,2 NUMERO DE MUJERES</t>
  </si>
  <si>
    <t>9,3 GRUPO ETARIO</t>
  </si>
  <si>
    <t>9,4 CONDICION POBLACIONAL</t>
  </si>
  <si>
    <t>9,6 TOTAL POBLACIÓN
PERSONAS/CANTIDAD</t>
  </si>
  <si>
    <t>Magnitud Reservas</t>
  </si>
  <si>
    <t>Reservas Presupuestales</t>
  </si>
  <si>
    <t>Distrital</t>
  </si>
  <si>
    <t>TOTALES - PROYECTO</t>
  </si>
  <si>
    <t>126PG01-PR02-F-2-V10.0</t>
  </si>
  <si>
    <t>Para la vigencia se consolido la información actualizada por las localidades, respecto al seguimiento de los Planes Ambientales Locales – PAL 2016, información que fue remitida mediante comunicación oficial a la Contraloría Distrital. Así mismo se realizó el cierre del seguimiento a los 20 Planes Ambientales Locales – PAL, seguimiento que permite conocer la ejecución física del componente ambiental de los Planes de Desarrollo Locales - PDL adoptados para la administración “Bogotá Humana”. Se modificó el instrumento de seguimiento a los PAL ajustándolo al plan de desarrollo Distrital y a las determinantes ambientales de la administración “Bogotá Mejor Para Todos”, referentes a la protección y recuperación de los recursos ambientales: coberturas verdes, renaturalización, ecourbanismo, arborización, paisajismo, jardinería y asistencia técnica rural temas que contribuyen al mejoramiento de las condiciones de la ciudad.</t>
  </si>
  <si>
    <t xml:space="preserve">Mejorar la articulacion de los instrumentos de planeación ambiental; la orientación a las Alcaldías Locales hará que sus proyectos del PAL sean más eficaces y pertinentes </t>
  </si>
  <si>
    <t>Archivo gestión SPPA.
Matriz modificación de la herraienta STORM de las 20 localidades con las metas PAL y ejecucion del cuatrenio</t>
  </si>
  <si>
    <t>PROGRAMACIÓN INICIAL CUATRIENIO</t>
  </si>
  <si>
    <t>PROGR. ANUAL CORTE  SEPT</t>
  </si>
  <si>
    <t>PROGR. ANUAL CORTE DIC</t>
  </si>
  <si>
    <t>REPROGRAMACIÓN VIGENCIA</t>
  </si>
  <si>
    <t>PROGR. ANUAL CORTE  MAR</t>
  </si>
  <si>
    <t>PROGR. ANUAL CORTE  JUN</t>
  </si>
  <si>
    <t>PROGRAMACIÓN ANUAL</t>
  </si>
  <si>
    <t>PROGR. ANUAL CORTE  DIC</t>
  </si>
  <si>
    <t xml:space="preserve">En lo corrido del año 2017, se hizo el seguimiento a la participación de la SDA en las siguientes Comisiones Intersectoriales del Distrito: Comisión Intersectorial de Educación Ambiental (CIDEA), Comisión Intersectorial de Estudios Económicos y de Información Estadísticas del D.C, Comisión Intersectorial para la Integración Regional y la Competitividad del D.C, Comisión Intersectorial para la gestión habitacional y el mejoramiento integral de los asentamientos humanos del Distrito Capital, Comisión Intersectorial para la gestión del suelo en el Distrito Capital. Lo cual permitió realizar el seguimiento y cumplimiento a los compromisos en los que la Secretaría Distrital de Ambiente tiene injerencia.
Se realizó el seguimiento a las siguientes comisiones: Comisión Intersectorial del espacio Público, Comisión Intersectorial de Estudios Económicos y de Información Estadísticas del D.C, seguimiento al funcionamiento de las mesas de trabajo de la CISPAER, Consejo Consultivo Distrital para la Gestión de Riesgos y Cambio Climático, y al Comité sectorial de ambiente, Verificando el cumplimiento a los compromisos adquiridos por la Secretaría Distrital de Ambiente en las Instancias de Coordinación. Seguimiento que permitió recolectar los insumos necesarios para la formulación de la propuesta de reorganización de la CISPAER.
Se generó la versión 2.0 del documento “Estado de las Instancias Ambientales de Coordinación Interinstitucional”, y se finalizó la elaboración del documento "Propuesta de Reorganización y Fortalecimiento de las Instancias Ambientales De Coordinación Interinstitucional Del D.C.". 
En la vigencia 2017 se han realizado 3 sesiones ordinarias de la Comisión Intersectorial para la Sostenibilidad, la Protección Ambiental, el Ecourbanismo y la Ruralidad – CISPAER, la primera llevada a cabo el 25 de mayo de 2017 en la alcaldía local de Chapinero sesión en la que Secretaría Distrital de Planeación presento el diagnóstico del sector rural para la localidad de Sumapaz el cual busca un modelo de desarrollo rural articulado con los instrumentos de planeación del Distrito Capital, la segunda sesión el 19 de julio en la cual se presentó la propuesta de reorganización y fortalecimiento de la CISPAER. La tercera (3) sesión se llevó a cabo el día 27 de septiembre, en la cual se votó a favor de la propuesta planteada por la Secretaria Técnica de la Comisión Intersectorial. Cabe resaltar que estas dos últimas se desarrollaron en el auditorio de la Secretaría Distrital de Ambiente.
</t>
  </si>
  <si>
    <t xml:space="preserve">El resultado de la reorganización de las instancias de Coordinación interinstitucional tiene como consecuencia la mejora en la coordinación a la implementación de las políticas públicas, ya que el fortalecimiento de estos espacios interinstitucionales permite mejorar la eficiencia, en la articulación de entidades distritales, lo cual permite a la ciudadanía del D.C. poder participar en espacios más propicios para el apoyo al seguimiento e implementación de políticas. </t>
  </si>
  <si>
    <t xml:space="preserve">• Acta de reunión CISPAER 19 de Julio de 2017
• Documento Técnico "Propuesta de Reorganización y Fortalecimiento de las Instancias Ambientales De Coordinación Interinstitucional Del D.C. Versión 2.0.
• Documento Estado de las Instancias Ambientales de coordinación interinstitucional Versión 2.0.
• Lista de asistencia sesión ordinaria CISPAER del 27 de septiembre 
</t>
  </si>
  <si>
    <r>
      <t xml:space="preserve">Se logró la conformación y puesta en marcha del </t>
    </r>
    <r>
      <rPr>
        <b/>
        <sz val="10"/>
        <rFont val="Arial"/>
        <family val="2"/>
      </rPr>
      <t>Nodo Regional de Cambio Climático Centro Oriente Andino - NRCOA</t>
    </r>
    <r>
      <rPr>
        <sz val="10"/>
        <rFont val="Arial"/>
        <family val="2"/>
      </rPr>
      <t xml:space="preserve"> mediante la aprobación del reglamento operativo y del plan de acción el cual fue definido y acordado con las demás autoridades ambientales de la región. Teniendo en cuenta que una de las líneas estratégicas del plan de acción es el fortalecimiento de capacidades en temas de cambio climático, se está organizando junto con el Ministerio de Ambiente un taller en el que se presentará la Política Nacional de Cambio Climático, la tercera comunicación nacional y la metodología para la gestión de recursos para cambio climático. En el marco de este taller se realizó la articulación con los representantes del Consejo Consultivo de Gestión de Riesgos y Cambio Climático, propendiendo por su activa participación en este escenario de integración regional. Adicionalmente, junto con la Subdirección de Proyectos y Cooperación Internacional, se está gestionando una capacitación para los representantes ante el NRCOA y profesionales de la SDA, en adaptación al cambio climático, ofertada por ICLEI. Estos dos escenarios de fortalecimiento de capacidades se llevarán a cabo en el mes de octubre. 
Por otro lado, se han realizado los siguientes avances: 
</t>
    </r>
    <r>
      <rPr>
        <b/>
        <sz val="10"/>
        <rFont val="Arial"/>
        <family val="2"/>
      </rPr>
      <t>Ministerio de Ambiente y Desarrollo Sostenible - MADS</t>
    </r>
    <r>
      <rPr>
        <sz val="10"/>
        <rFont val="Arial"/>
        <family val="2"/>
      </rPr>
      <t xml:space="preserve">: De acuerdo a la Contribución Nacionalmente Determinada (NDC) presentada por Colombia en el marco de los compromisos del Acuerdo de Paris, se han venido desarrollando jornadas de articulación entre la Dirección de Cambio Climático del MADS y la DPSIA, SPPA y la DCA de la SDA con el fin de alinear la contribución de Bogotá al cumplimiento de la meta nacional (Reducción del 20% de GEI a 2020) 
Se le presentó a la Dirección de Bosques del </t>
    </r>
    <r>
      <rPr>
        <b/>
        <sz val="10"/>
        <rFont val="Arial"/>
        <family val="2"/>
      </rPr>
      <t>MADS</t>
    </r>
    <r>
      <rPr>
        <sz val="10"/>
        <rFont val="Arial"/>
        <family val="2"/>
      </rPr>
      <t xml:space="preserve">, una propuesta de proyecto de reconversión productiva y restauración ecológica en Sumapaz, en el marco de la convocatoria EUROCLIMA+, la cual contemplaba un componente de articulación regional e internacional con enfoque en adaptación y mitigación al cambio climático.
</t>
    </r>
  </si>
  <si>
    <r>
      <rPr>
        <b/>
        <sz val="10"/>
        <rFont val="Arial"/>
        <family val="2"/>
      </rPr>
      <t>PMA:</t>
    </r>
    <r>
      <rPr>
        <sz val="10"/>
        <rFont val="Arial"/>
        <family val="2"/>
      </rPr>
      <t xml:space="preserve"> Se entregaron los productos finales de los PMA de los humedales El Salitre y Tunjo, se firmó acta de terminación del Contrato 1430 de 2015. Se realizó la verificación de productos finales para su recibo a satisfacción y liquidación del contrato. 
</t>
    </r>
    <r>
      <rPr>
        <b/>
        <sz val="10"/>
        <rFont val="Arial"/>
        <family val="2"/>
      </rPr>
      <t>PACA:</t>
    </r>
    <r>
      <rPr>
        <sz val="10"/>
        <rFont val="Arial"/>
        <family val="2"/>
      </rPr>
      <t xml:space="preserve"> Se socializó la Evaluación del PACA Distrital 2012-2016 y se publicó en la pág. web de la SDA. Se brindó orientación y retroalimentación del Seguimiento PACA del 2017-I y se consolidaron los ajustes del PACA 2016-2020. Se continuó con la definición de indicadores del PACA Distrital 2016-2020 para el módulo del OAB. 
</t>
    </r>
    <r>
      <rPr>
        <b/>
        <sz val="10"/>
        <rFont val="Arial"/>
        <family val="2"/>
      </rPr>
      <t>PIGA:</t>
    </r>
    <r>
      <rPr>
        <sz val="10"/>
        <rFont val="Arial"/>
        <family val="2"/>
      </rPr>
      <t xml:space="preserve"> se realizaron 9 revisiones a documentos PIGA, se elaboraron 10 actas de concertación 14 reuniones de orientación, revisión de informes, indicadores, publicación de los boletines 17 y 18, se continuó la gestión para darle cumplimiento al Acuerdo 655 de 2016,
</t>
    </r>
    <r>
      <rPr>
        <b/>
        <sz val="10"/>
        <rFont val="Arial"/>
        <family val="2"/>
      </rPr>
      <t>PAL:</t>
    </r>
    <r>
      <rPr>
        <sz val="10"/>
        <rFont val="Arial"/>
        <family val="2"/>
      </rPr>
      <t xml:space="preserve"> Se hizo el cierre del PAL Bogotá Humana para las 12 localidades faltantes; se retransmitió y consolidó el informe de vigencia 2016 remitido a Contraloría; ajuste a la herramienta Storm para los nuevos PAL. Asesoría en la formulación de Proyectos locales y se emitieron avales técnicos a 3 proyectos. 
</t>
    </r>
    <r>
      <rPr>
        <b/>
        <sz val="10"/>
        <rFont val="Arial"/>
        <family val="2"/>
      </rPr>
      <t>PDGRCC:</t>
    </r>
    <r>
      <rPr>
        <sz val="10"/>
        <rFont val="Arial"/>
        <family val="2"/>
      </rPr>
      <t xml:space="preserve"> Se emitieron recomendaciones técnicas a la propuesta de ajuste del Plan Distrital de Gestión de Riesgos y Cambio Climático elaborada por IDIGER. 
</t>
    </r>
    <r>
      <rPr>
        <b/>
        <sz val="10"/>
        <rFont val="Arial"/>
        <family val="2"/>
      </rPr>
      <t>POLITICAS:</t>
    </r>
    <r>
      <rPr>
        <sz val="10"/>
        <rFont val="Arial"/>
        <family val="2"/>
      </rPr>
      <t xml:space="preserve"> Se elaboró la propuesta interinstitucional de ajuste al Plan de Acción de la Política de humedales del D.C. Seguimiento de avance a la implementación de la política y se presentó en la mesa de humedales del Consejo Consultivo de Ambiente. Revisión, validación y ajuste de los indicadores de resultado del plan. En la Política Pública Distrital de Ruralidad y la Política de Biodiversidad del D.C. se socializó el procedimiento para el seguimiento a la política con los implementadores, y para ésta última se consolidó el reporte de avance para el año 2016. Seguimiento a la Política de Protección y Bienestar Animal y se incluyó el enfoque ambiental en la nueva Guía de Formulación de Políticas del Distrito. 
</t>
    </r>
    <r>
      <rPr>
        <b/>
        <sz val="10"/>
        <rFont val="Arial"/>
        <family val="2"/>
      </rPr>
      <t>POT</t>
    </r>
    <r>
      <rPr>
        <sz val="10"/>
        <rFont val="Arial"/>
        <family val="2"/>
      </rPr>
      <t xml:space="preserve">: Análisis de los resultados de los talleres POT, se continuó con el análisis de impactos de las actividades industriales, como insumo para su reglamentación en el POT y se terminaron de consolidar los requerimientos de información realizados por SDP a la SDA.
</t>
    </r>
    <r>
      <rPr>
        <b/>
        <sz val="10"/>
        <rFont val="Arial"/>
        <family val="2"/>
      </rPr>
      <t>INSTRUMENTOS  ECONOMICOS</t>
    </r>
    <r>
      <rPr>
        <sz val="10"/>
        <rFont val="Arial"/>
        <family val="2"/>
      </rPr>
      <t xml:space="preserve">: Se realizó informe sobre la implementación del Certificado de Estado de Conservación Ambiental- CECA (Acuerdo 105 de 2003) en el período 2004- 2016, conjuntamente entre la DGA y la DPSIA, se hizo visita al predio Bosques de la Floresta; en este informe se proponen diferentes alternativas para modificar dicho Acuerdo. Se elaboró el informe “los Actores Sociales en los Conflictos Ambientales de los Cerros Orientales”, el cual se incluyó como parte del documento en elaboración denominado “Propuesta de incorporación del área de ocupación público prioritaria de los cerros orientales, dentro de la Estructura Ecológica Principal de Bogotá D. C.”
</t>
    </r>
  </si>
  <si>
    <t xml:space="preserve">La orientación y acompañamiento brindado a las entidades participantes en el PACA Distrital, logró el cumplimiento de los lineamientos del instrumento y la respuesta efectiva a los diferentes compromisos.
Contar con un instrumento de planeación ambiental, que visibiliza el beneficio para la ciudad alcanzado por las entidades distritales que desarrollan acciones ambientales complementarias, en el marco del Plan de Desarrollo vigente en armonía con el Plan de Gestión Ambiental –PGA.
Contar con un instrumento de planeación ambiental, que visibiliza el beneficio para la ciudad alcanzado por las entidades distritales que desarrollan acciones ambientales complementarias, en el marco del Plan de Desarrollo vigente en armonía con el Plan de Gestión Ambiental –PGA.
Evaluación del cumplimiento y avance de las metas/acciones ambientales definidas en el PACA Distrital 2012-2016.
Conocimiento de los principales logros, avances físicos y presupuestales de las metas/acciones ambientales alcanzados en la ciudad, mediante la ejecución del PACA Distrital.
El total de la Entidades Distritales ha concertado su PIGA con la autoridad ambiental para la actual administración distrital.
Mejorar la articulación de los instrumentos de planeación ambiental; la orientación a las Alcaldías Locales hará que sus proyectos del PAL sean más eficaces y pertinentes 
Contar con un PDGRCC con metas actualizadas, ejecutables y cumplibles en el marco del Plan Distrital de Desarrollo a beneficio de la ciudad
</t>
  </si>
  <si>
    <r>
      <t xml:space="preserve">Archivo de Gestión de la Subdirección de Políticas y Planes Ambientales.
Dirección de Plenación y Sistemas de Planeación Ambiental.
</t>
    </r>
    <r>
      <rPr>
        <b/>
        <sz val="10"/>
        <rFont val="Arial"/>
        <family val="2"/>
      </rPr>
      <t xml:space="preserve">POT: </t>
    </r>
    <r>
      <rPr>
        <sz val="10"/>
        <rFont val="Arial"/>
        <family val="2"/>
      </rPr>
      <t>Radicados matriz CIUU, los oficios de remisión a SDP</t>
    </r>
  </si>
  <si>
    <t>Se hicieron 2 reuniones con la Subdirección de Políticas para articular el seguimiento de los Planes y Políticas Ambientales en el OAB lo que permitirá una vez se desarrolle, articular de una manera más eficiente el OAB con la toma decisiones.
Se socializaron los objetivos y el alcance del OAB a la comunidad y usuarios en 7 actividades de difusión, lo que permitió mejorar el número de visitantes en un 15% comparado al trimestre anterior.
Se realizó la gestión de los indicadores logrando actualizar un 94,68% de un total de 427 indicadores publicados en el OAB y un 75% de 45 indicadores publicados en el ORARBO del Distrito Capital. Se atendieron 26 solicitudes de usuarios del OAB y ORARBO. Se publicaron 172 noticias en los dos observatorios. En el OAB se encuentra registrados 2.213 usuarios de los cuales 428 registros se hicieron durante el tercer trimestre; mientras que, en el ORARBO de los 194 usuarios registrados, 31 se hicieron entre julio y septiembre.
Se asistió y participó en 13 mesas del Consejo Estratégico de la Cuenta Hidrográfica del rio Bogotá-CECH con el objeto de hacer seguimiento al Plan de Acción e integrarlo con el ORARBO.
*Se elaboró la matriz en Excel para darle seguimiento al cumplimiento del plan Distrital de Investigación Ambiental, herramienta utilizada para la recolección de información de los diferentes entes relacionados con el PIAB, se envió la herramienta a las diferentes dependencias de la SDA y se consolida una primera fase de resultados.
*Se desarrolla la definición del problema, objetivo general y específicos de las actividades de investigación: Metodologías para el cálculo de la huella hídrica en el D.C. y Evaluación de alternativas ecoturísticas como estrategia de ampliación del aula ambiental en el Parque Ecológico Distrital de Montaña Entre nubes-Bogotá D.C.
*Se asistió y participó a las reuniones de la mesa de Gestión del Conocimiento, mesa que hace parte del Consejo Estratégico de la Cuenca Hidrográfica del río Bogotá-CECH., con el objetivo de aprobar y dar inicio a la ejecución del plan de acción para el año 2017.</t>
  </si>
  <si>
    <t xml:space="preserve">Observatorios actualizados y disponibles para acceso al público y fortalecimiento en la gestión de conocimiento.
Las actividades de difusión han permitido mejorar las visitas al OAB promocionando los esfuerzos institucionales de la SDA.
Generar gestión del conocimiento con las actividades en desarrollo y contar con una línea base que permitirá direccionar los alcances posibles en el Distrito para el 2019 en lo referente a investigación ambiental
</t>
  </si>
  <si>
    <t xml:space="preserve">Reporte consolidado OAB ORARBO
En los gestores de contenido de los observatorios:
oab.ambientebogota.gov.co/apc-aa/admin/index.php3
http://www.orarbo.gov.co/apc-aa/admin/index.php3
Archivo de Gestión de la DPSIA
</t>
  </si>
  <si>
    <t>Se consolido el segundo informe integral de seguimiento a los 12 proyectos de inversión para el II trimestre de 2017. Se realizó la socialización de estos a cada gerencia de proyecto. Este informe permitió evidenciar la ejecución presupuestal y acciones en el II trimestre de 2017, así como realizar un seguimiento a las alertas generadas en el informe integral anterior. Se aclara que por decisión de la alta gerencia, el proyecto 980, no se ejecutará en el 2017. Así mismo, se realizó el acompañamiento a los proyectos de inversión así: 
• Se realizó el segundo seguimiento a los planes de acción correspondientes a los trece (13) proyectos de inversión del 01/04/17 al 30/06/17 en sus componentes de gestión, inversión, actividades y territorialización. Estos resultados fueron cargados en el aplicativo SEGPLAN. Se brindó acompañamiento, revisión, validación y consolidación al Plan Anual de Adquisiciones (PAA), de acuerdo a las necesidades manifestadas por los proyectos de inversión, así como su publicación en la página web, previa aprobación de la Ordenadora del Gasto. En el 2017 se han realizado trece actualizaciones al PAA. Estas acciones sirvieron como insumo para realizar el informe de seguimiento.
• Se realizó el seguimiento a los programas 38, 39, 40 y 47 asociados al Plan de Desarrollo "Bogotá Mejor para Todos" para el II trimestre, y se elaboró el informe de seguimiento al Eje 6 del PDD con corte a I semestre de 2017• Se comunicó y se realizaron mesas de trabajo donde se dieron orientaciones y lineamientos para la elaboración del anteproyecto 2018, tanto para la entidad como el sector ambiente. 
• A partir de la directiva 012 de 2016 emitida por la Secretaria de Gobierno, la SDA como cabeza de sector, ha asesorado la formulación de los proyectos de inversión en los documentos técnico de soporte DTS y fichas EBI en las 20 localidades. Hasta el momento se han emitido cinco (5) conceptos de viabilidad por parte de la SDA en las localidades de San Cristóbal, Sumapaz, Bosa y Suba.</t>
  </si>
  <si>
    <t>Contar con información sobre la gestión de los proyectos de la SDA a nivel de ejecución tanto físico como financieramente para facilitar y mantener informada a la ciudadanía sobre lo realizado por la SDA en lo de su misionalidad. 
Con esta información se pone a disposición de los Gerentes, de un insumo valioso para hacer una mejora continua sobre la gestión de los proyectos.
Además, permite la articulación de los proyectos de inversión local y de la entidad en materia ambiental, para dar cumplimiento a las MPDD.
Con una territorialización desagregada de los proyectos de inversión, se puede identificar las áreas de intervención mas necesitadas por la ciudadanía.</t>
  </si>
  <si>
    <t xml:space="preserve">Se elaboró un documento en el cual se describen las acciones realizadas en el marco de las competencias de la Entidad a través de la Cooperación Internacional, y a su vez relacionadas con las Metas donde la SDA se involucra en el Plan de Desarrollo “Bogotá Mejor para Todos”, y además relacionando los actores involucrados en los mismos. 
Adicionalmente se realizó el seguimiento a las 6 actividades de cooperación internacional que se han desarrollado en la vigencia 2017:
1) Miradas Cruzadas y el seminario de contaminación ambiental, presentación de la propuesta Adaptación y mitigación al cambio climático.
2) El Fondo Verde para el Clima - GCF: la propuesta de la convocatoria "Adaptación y Mitigación al Cambio Climático mediante acciones de conservación, restauración y uso sostenible de los servicios ecosistémicos del territorio comprendido entre los páramos de Guacheneque, Guerrero, Chingaza, Sumapaz, los Cerros Orientales de Bogotá y su área de influencia", el DNP comunicó que la propuesta no fue seleccionada, 
3) presentación de la propuesta para la convocatoria Ciudades Saludables y Habitables C40, 
4) actividades realizadas en el marco del convenio NAKOPA II. El proyecto propuesto por la SDA es construir e implementar guías aplicadas a las condiciones específicas de la ciudad que orienten a la autoridad ambiental y a la ciudadanía en la gestión de la contaminación del recurso hídrico subterráneo somero. 
5) Plantación Cerros Orientales: Teniendo en cuenta el resultado del ejercicio de siembra de las 200 especies vegetales en los cerros, se realizó el enlace entre el grupo de ciudadanos que participaron en la iniciativa, y la Dirección de Gestión Ambiental, de la cual resultó una identificación de las zonas potenciales para actividades de siembra y se revisó la posibilidad de vincular esta iniciativa en el marco del proyecto de inversión 1150 "Implementación de acciones del plan de manejo de la franja de adecuación de la reserva forestal protectora de los Cerros Orientales en cumplimiento de la sentencia del Consejo de Estado". 
6) Metrópolis. Se postuló la entidad con dos iniciativas “Aulas Ambientales” y la segunda a “Sistemas Urbanos de Drenaje Sostenible”, posteriormente se informa que estos no fueron seleccionados y quedaron en lista de espera.
Además, se ha realizado la gestión y seguimiento a once posibles actividades producto de los procesos de cooperación Internacional: 1. Ecoambiente. 2. City Awards. 3. C40 Ciudades Habitables. 4. ICLEI. 5. Comisión Londres. 6. Convocatoria Suecia. 7. GREENHEARTS. 8. Dinamarca. 9. NODO KÁ. 10. EMBAJADAS. 11. Página WEB.
PARA ESTE REPORTE SE MANTIENEN LAS SEIS ACTIVIDADES, YA QUE SE PRIORIZÓ EL SEGUIMIENTO.
</t>
  </si>
  <si>
    <t xml:space="preserve">Apoyo a las actividades misionales de gestión a través de alianzas con los ciudadanos, organizaciones privadas y de carácter internacional en pro de la gestión ambiental, el mejoramiento de la calidad del aire, el agua y el cambio climático
</t>
  </si>
  <si>
    <t>Correos electrónicos, documentos oficiales ,y actas de reuniones.</t>
  </si>
  <si>
    <t>En lo corrido del año 2017, se hizo el seguimiento a la participación de la Secretaría Distrital de Ambiente en las siguientes Comisiones Intersectoriales del Distrito: Comisión Intersectorial de Educación Ambiental (CIDEA), Comisión Intersectorial de Estudios Económicos y de Información Estadísticas del D.C, Comisión Intersectorial para la Integración Regional y la Competitividad del D.C, Comisión Intersectorial para la gestión habitacional y el mejoramiento integral de los asentamientos humanos del Distrito Capital, Comisión Intersectorial para la gestión del suelo en el Distrito Capital.  Lo cual permitió realizar el seguimiento y cumplimiento a los compromisos en los que la Secretaría Distrital de Ambiente tiene injerencia
Se realizó el seguimiento a los compromisos adquiridos por la Secretaría Distrital de Ambiente en las siguientes Instancias de Coordinación: Comisión Intersectorial del espacio Público, Comisión Intersectorial de Estudios Económicos y de Información Estadísticas del D.C, seguimiento al funcionamiento de las mesas de trabajo de la CISPAER, Consejo Consultivo Distrital para la Gestión de Riesgos y Cambio Climático, y al Comité sectorial de ambiente.
Se generó la versión 2.0 del documento “Estado de las Instancias Ambientales de Coordinación Interinstitucional”, y se finalizó la elaboración del documento "Propuesta de Reorganización y Fortalecimiento de las Instancias Ambientales De Coordinación Interinstitucional Del D.C.". 
En la vigencia 2017 se han realizado 3 sesiones ordinarias de la Comisión Intersectorial para la Sostenibilidad, la Protección Ambiental, el Ecourbanismo y la Ruralidad – CISPAER, la primera llevada a cabo el 25 de mayo de 2017 en la alcaldía local de Chapinero sesión en la que Secretearía Distrital de Planeación presento el diagnóstico del sector rural para la localidad de Sumapaz el cual busca un modelo de desarrollo rural articulado con los instrumentos de planeación del Distrito Capital , la segunda sesión el 19 de julio en la cual se presentó la propuesta de reorganización y fortalecimiento de la CISPAER. La tercera (3) sesión se llevó a cabo el día 27 de septiembre, en la cual se votó a favor de la propuesta planteada por la secretaria técnica de la comisión Intersectorial. Cabe resalta que estas dos últimas se desarrollaron en el auditorio de la Secretaría Distrital de Ambiente.</t>
  </si>
  <si>
    <t xml:space="preserve">Durante este trimestre de identificaron las siguientes propuestas y procesos de articulación regional:
1. Ministerio de Ambiente y Desarrollo Sostenible-MADS: se han venido desarrollando jornadas de articulación entre la Dirección de Cambio Climático del MADS, DPSIA, SPPA y la DCA de la SDA con el fin de alinear la contribución de Bogotá al cumplimiento de la meta nacional (Reducción del 20% de GEI a 2020)
2. Nodo Regional Centro Oriente Andino de Cambio Climático-NRCOA: Teniendo en cuenta que una de las líneas estratégicas del plan de acción es el fortalecimiento de capacidades en temas de cambio climático, se está organizando junto con el Ministerio de Ambiente un taller en el que se presentará la Política Nacional de Cambio Climático, la tercera comunicación nacional y la metodología para la gestión de recursos para cambio climático. En el marco de este taller se realizó la articulación con los representantes del Consejo Consultivo de Gestión de Riesgos y Cambio Climático, propendiendo por su activa participación en este escenario de integración regional. Adicionalmente, junto con la Subdirección de proyectos y cooperación internacional, se está gestionando una capacitación para los representantes ante el NRCOA y profesionales de la SDA, en adaptación al cambio climático, ofertada por ICLEI. Estos dos escenarios de fortalecimiento de capacidades se llevarán a cabo en el mes de octubre
3. Delimitación páramo de Sumapaz: La SDA está participando en una mesa de articulación derivada de la delimitación del Páramo de Sumapaz, la cual debe apoyar la definición de los lineamientos para el desarrollo de actividades productivas en páramos y la reconversión de actividades agrícolas y pecuarias.
4. Consejo Consultivo de Gestión de Riesgos y Cambio Climático – CCGRCC: Se realizó una sesión extraordinaria en agosto, en la que se presentó el avance de la actualización de las metas de corto plazo del Plan Distrital de Gestión de Riesgos y Cambio Climático, ante los miembros del consejo. Asimismo, se gestionó para la sesión de septiembre la presentación del diagnóstico del componente ambiental del Plan de Ordenamiento Territorial ante el CCGRCC.   
5. POMCA Río Bogotá: Se revisaron los componentes de diagnóstico, prospectiva y zonificación del Plan de Ordenamiento y Manejo de la Cuenca del Río Bogotá, y se realizaron las respectivas observaciones.
Se realizó un informe sobre la implementación del Certificado de Estado de Conservación Ambiental- CECA (Acuerdo 105 de 2003) en el período 2004- 2016, denominado “Análisis de Información sobre la Implementación del CECA en el Distrito en el año 2016, vigencia tributaria 2017, conjuntamente entre la DGA y la DPSIA, incluyendo una visita al predio Bosques de la Floresta el día 13 de septiembre; en este informe se proponen diferentes alternativas para modificar dicho Acuerdo. Se elaboró el informe “los Actores Sociales en los Conflictos Ambientales de los Cerros Orientales”, el cual se incluyó como parte del documento en elaboración denominado “Propuesta de incorporación del área de ocupación público prioritaria de los Cerros Orientales, dentro de la Estructura Ecológica Principal de Bogotá D. C.” por parte de la Dirección de Planeación y Sistemas de Información Ambiental; la Subdirección de Políticas y Planes Ambientales y la Subdirección de Ecosistemas y Ruralidad. Se han propiciado acercamientos con diferentes entidades para apoyar la articulación y gestión interinstitucional local, en el diseño, gestión y seguimiento de los Incentivos económicos y Pagos por Servicios Ambientales: el día 4 de agosto de 2017 en la Secretaría de Desarrollo Económico (Dirección de Economía Rural y Abastecimiento Alimentario y Dirección de Estudios de Desarrollo Económico); el día 5 de septiembre de 2017 con el Ministerio de Ambiente y Desarrollo sostenible (socialización de la guía de valoración económica ambiental), el día 12 de septiembre de 2017 en las instalaciones de la  Universidad Externado de Colombia y el día 28 de septiembre de 2017 en un foro sobre PSA en Maloka, evento organizado por la Gobernación de Cundinamarca y la Fundación Patrimonio Natural.
</t>
  </si>
  <si>
    <r>
      <rPr>
        <b/>
        <sz val="10"/>
        <rFont val="Arial"/>
        <family val="2"/>
      </rPr>
      <t>Planes de Manejo Ambiental (PMA):</t>
    </r>
    <r>
      <rPr>
        <sz val="10"/>
        <rFont val="Arial"/>
        <family val="2"/>
      </rPr>
      <t xml:space="preserve"> Se entregaron los productos finales de los PMA de los humedales El Salitre y Tunjo y se firmó el Acta de terminación del Contrato 1430 de 2015. Se realizó la verificación de productos finales para su recibo a satisfacción y posterior liquidación del contrato.
</t>
    </r>
    <r>
      <rPr>
        <b/>
        <sz val="10"/>
        <rFont val="Arial"/>
        <family val="2"/>
      </rPr>
      <t>PACA</t>
    </r>
    <r>
      <rPr>
        <sz val="10"/>
        <rFont val="Arial"/>
        <family val="2"/>
      </rPr>
      <t xml:space="preserve">: Se socializó la Evaluación del PACA Distrital 2012-2016 y se publicó en la pág. web de la SDA. Se brindó orientación y retroalimentación del Seguimiento PACA del 2017-I y se consolidaron los ajustes del PACA 2016-2020 al igual que se socializó en la CISPAER. Se continuó con la definición de indicadores del PACA Distrital 2016-2020 para el módulo del OAB. 
</t>
    </r>
    <r>
      <rPr>
        <b/>
        <sz val="10"/>
        <rFont val="Arial"/>
        <family val="2"/>
      </rPr>
      <t>PIGA:</t>
    </r>
    <r>
      <rPr>
        <sz val="10"/>
        <rFont val="Arial"/>
        <family val="2"/>
      </rPr>
      <t xml:space="preserve"> se realizaron 9 revisiones a documentos PIGA, lo cual conllevó a la elaboración de 10 actas de concertación 14 reuniones de orientación, revisión de informes, indicadores, publicación de los boletines 17 y 18, se continuó la gestión para darle cumplimiento al Acuerdo 655 de 2016, se reportó el avance en las concertaciones PIGA en la CISPAER.
</t>
    </r>
    <r>
      <rPr>
        <b/>
        <sz val="10"/>
        <rFont val="Arial"/>
        <family val="2"/>
      </rPr>
      <t>PAL:</t>
    </r>
    <r>
      <rPr>
        <sz val="10"/>
        <rFont val="Arial"/>
        <family val="2"/>
      </rPr>
      <t xml:space="preserve">  Se hizo el cierre del PAL Bogotá Humana para las 12 localidades faltantes; se retransmitió y consolidó el informe de vigencia 2016 remitido a Contraloría; se ajustó la herramienta Storm para los nuevos PAL. Se continuó con la asesoría en la formulación de Proyectos locales y se emitieron avales técnicos a 3 proyectos.
</t>
    </r>
    <r>
      <rPr>
        <b/>
        <sz val="10"/>
        <rFont val="Arial"/>
        <family val="2"/>
      </rPr>
      <t>PDGRCC:</t>
    </r>
    <r>
      <rPr>
        <sz val="10"/>
        <rFont val="Arial"/>
        <family val="2"/>
      </rPr>
      <t xml:space="preserve"> Se emitieron recomendaciones técnicas a la propuesta de ajuste del Plan Distrital de Gestión de Riesgos y Cambio Climático elaborada por IDIGER. Se continuaron agendas de trabajo para implementación.
</t>
    </r>
    <r>
      <rPr>
        <b/>
        <sz val="10"/>
        <rFont val="Arial"/>
        <family val="2"/>
      </rPr>
      <t>Políticas:</t>
    </r>
    <r>
      <rPr>
        <sz val="10"/>
        <rFont val="Arial"/>
        <family val="2"/>
      </rPr>
      <t xml:space="preserve"> se elaboró la propuesta interinstitucional de ajuste al plan de acción de la Política de Humedales del D.C. se realizó seguimiento de avance a la implementación de la política y se presentó en la mesa de humedales del Consejo Consultivo de Ambiente. Se inició proceso de revisión, validación y ajuste de los indicadores de resultado del plan. En la Política Pública Distrital de Ruralidad y la Política de Biodiversidad del D.C. se socializó el procedimiento para el seguimiento a la política con los implementadores, y para ésta última se consolidó el reporte de avance para el año 2016. Se realizó el seguimiento a la Política de Protección y Bienestar Animal y se incluyó el enfoque ambiental en la nueva Guía de Formulación de Políticas del Distrito.
</t>
    </r>
    <r>
      <rPr>
        <b/>
        <sz val="10"/>
        <rFont val="Arial"/>
        <family val="2"/>
      </rPr>
      <t>Plan de Ordenamiento Territorial - POT:</t>
    </r>
    <r>
      <rPr>
        <sz val="10"/>
        <rFont val="Arial"/>
        <family val="2"/>
      </rPr>
      <t xml:space="preserve"> Se realizó el análisis de los resultados de los talleres POT, se continuó con el análisis de impactos de las actividades industriales, como insumo para su reglamentación en el POT y se terminaron de consolidar los requerimientos de información realizados por Secretaría Distrital de Planeación a la Secretaría Distrital de Ambiente.
</t>
    </r>
  </si>
  <si>
    <t>Se realizó un informe sobre la implementación del Certificado de Estado de Conservación Ambiental- CECA (Acuerdo 105 de 2003) en el período 2004- 2016, denominado “Análisis de Información sobre la Implementación del CECA en el Distrito en el año 2016, vigencia tributaria 2017, conjuntamente entre la Dirección de Gestión Ambiental y la DPSIA, incluyendo una visita al predio Bosques de la Floresta el día 13 de septiembre; en este informe se proponen diferentes alternativas para modificar dicho Acuerdo. Se elaboró el informe “los Actores Sociales en los Conflictos Ambientales de los Cerros Orientales”, el cual se incluyó como parte del documento en elaboración denominado “Propuesta de incorporación del área de ocupación público prioritaria de los cerros orientales, dentro de la Estructura Ecológica Principal de Bogotá D. C.” por parte de la Dirección de Planeación y Sistemas de Información Ambiental; la Subdirección de Políticas y Planes Ambientales y la Subdirección de Ecosistemas y Ruralidad. Se han propiciado acercamientos con diferentes entidades para apoyar la articulación y gestión interinstitucional local, en el diseño, gestión y seguimiento de los Incentivos Económicos y Pagos por Servicios Ambientales- PSA: el día 4 de agosto de 2017 en la Secretaría de Desarrollo Económico (Dirección de Economía Rural y Abastecimiento Alimentario y Dirección de Estudios de Desarrollo Económico); el día 5 de septiembre de 2017 con el Ministerio de Ambiente y Desarrollo sostenible (socialización de la guía de valoración económica ambiental), el día 12 de septiembre de 2017 en las instalaciones de la  Universidad Externado de Colombia y el día 28 de septiembre de 2017 en un foro sobre Pago por Servicios Ambientales en Maloka, evento organizado por la Gobernación de Cundinamarca y la Fundación Patrimonio Natural.</t>
  </si>
  <si>
    <t>*Se hicieron 2 reuniones con la Subdirección de Políticas para articular el seguimiento de los Planes y Políticas Ambientales en el OAB lo que permitirá una vez se desarrolle, articular de una manera más eficiente el OAB con la toma decisiones.
*Se socializaron los objetivos y el alcance del OAB a la comunidad y usuarios en 7 actividades de difusión, lo que permitió mejorar el número de visitantes en un 15% comparado al trimestre anterior.
*Se realizó la gestión de los indicadores logrando actualizar un 94,68% de un total de 427 indicadores publicados en el OAB y un 75% de 45 indicadores publicados en el ORARBO del Distrito Capital. Se atendieron 26 solicitudes de usuarios del OAB y ORARBO. Se publicaron 172 noticias en los dos observatorios. En el OAB se encuentra registrados 2.213 usuarios de los cuales 428 registros se hicieron durante el tercer trimestre; mientras que, en el ORARBO de los 194 usuarios registrados, 31 se hicieron entre julio y septiembre.
*Se asistió y participó en 13 mesas del Consejo Estratégico de la Cuenta Hidrográfica del rio Bogotá-CECH con el objeto de hacer seguimiento al plan de acción e integrarlo con el ORARBO.</t>
  </si>
  <si>
    <t>*Se elaboró la matriz en Excel para darle seguimiento al cumplimiento del Plan Distrital de Investigación Ambiental, herramienta utilizada para la recolección de información de los diferentes entes relacionados con el PIAB, se envió la herramienta a las diferentes dependencias de la SDA y se consolida una primera fase de resultados.
*Se desarrolla la definición del problema, objetivo general y específicos de las actividades de investigación: Metodologías para el cálculo de la huella hídrica en el D.C. y Evaluación de alternativas ecoturísticas como estrategia de ampliación del aula ambiental en el Parque Ecológico Distrital de Montaña Entre nubes-Bogotá D.C.
*Se asistió y participó a las reuniones de la mesa de Gestión del Conocimiento, mesa que hace parte del Consejo Estratégico de la Cuenca Hidrográfica del río Bogotá-CECH., con el objetivo de aprobar y dar inicio a la ejecución del plan de acción para el año 2017.</t>
  </si>
  <si>
    <t>1. En el mes de julio se realizó el seguimiento al II trimestre de la vigencia 2017 correspondientes a los planes de acción de los trece (13) proyectos de inversión, en sus componentes de gestión, inversión, actividades y territorialización. Estos resultados fueron cargados en el aplicativo SEGPLAN, cumpliendo con las directrices impartidas por la Secretaria Distrital de Planeación - SDP. 
2. Se actualizaron las fichas EBI-D en sus componentes de gasto de acuerdo a la actualización de recursos.
3. Se realizó una mesa de trabajo con la Secretaria Distrital de Planeación, Secretaria Distrital de Ambiente y el Instituto de Protección y Bienestar Animal, con el fin de determinar y dar lineamiento para  la asociación del Instituto a la MPDD 449 "Priorizar e implementar 16 proyectos del plan de acción de la Política de Bienestar Animal". A su vez, el proceso que debe realizar la SDA para la finalización de la MPDD 428 "Consolidar un Instituto de protección y bienestar animal".
4. Se realizaron las mesas de trabajo con la Dirección de Planeación y Sistemas de Información Ambiental, la Subdirección de Proyectos y Cooperación Internacional, la Subdirección Financiera y las gerencias de los proyectos de inversión, con el fin de dar la orientación al anteproyecto de presupuesto 2018.
5. Se realizó la revisión, ajuste y actualización de los procedimientos 126PG01PR02 "Formulación proyectos" y 126PG01PR014 "Reprogramación, actualización y Seguimiento", en los cuales se incluyeron lineamientos relacionados con la formulación de las metas proyectos de inversión, y lineamientos relacionados con la identificación de la población objetivo. Así mismo se actualizó el procedimiento 126PG01PR07 “Formulación, medición y evaluación de indicadores de gestión”, en el cual se establecieron lineamientos para la formulación de indicadores objetivo de los proyectos de inversión de la entidad.
6. Se realizó el monitoreo y seguimiento a la batería de indicadores de la SDA. Además, se apoyó en la formulación de los indicadores de resultado objetivo de tipo cualitativo de los proyectos de inversión.</t>
  </si>
  <si>
    <t>Se brindó acompañamiento, revisión, validación y consolidación al Plan Anual de Adquisiciones (PAA), de la entidad de acuerdo a las necesidades manifestadas por los trece (13) proyectos de inversión, así como su publicación en la página web de la entidad, previa aprobación de la Ordenadora del Gasto, para un total de trece (13) actualizaciones del PAA en el transcurso de la vigencia 2017.</t>
  </si>
  <si>
    <t>Para el III trimestre de 2017 (01/07/2017 al 30/09/2017), se recibieron un total de 174 estudios previos, entre los cuales 119 fueron aprobados, 54 anulados y 1 estudio expedido, para un total de 1642 estudios previos recibidos en lo corrido de la vigencia 2017.</t>
  </si>
  <si>
    <t>• Se realizó el seguimiento a los programas 38, 39 y 40 asociados al Plan de Desarrollo "Bogotá Mejor para Todos" con corte al II trimestre de 2017 (01/04/2017 al 30/06/17),  en el aplicativo SEGPLAN. En esta ocasión, este seguimiento se realizó bajo la coordinación interinstitucional de la SDA, donde se articularon las acciones de las entidades: Jardín Botánico, Acueducto de Bogotá y SDA, que aportan al cumplimiento de las Metas Plan de Desarrollo - MPD.  
• Se elaboró el informe de balance del Plan de Desarrollo "Bogotá Mejor para Todos" a corte 30 de junio de 2017, relacionado con el eje transversal 6" Sostenibilidad ambiental basada en la eficiencia energética", y los programas contenidos en este (38-39-40 y 41).</t>
  </si>
  <si>
    <r>
      <rPr>
        <b/>
        <sz val="10"/>
        <rFont val="Arial"/>
        <family val="2"/>
      </rPr>
      <t>1</t>
    </r>
    <r>
      <rPr>
        <sz val="10"/>
        <rFont val="Arial"/>
        <family val="2"/>
      </rPr>
      <t xml:space="preserve">. Se elaboró el segundo informe integral de seguimiento a doce (12) proyectos de inversión de la entidad para el periodo del 01/04/2017 a 30/06/2017. De igual modo, se realizó la socialización de los mismos por cada gerencia del proyecto de inversión. Este documento permitió evidenciar la ejecución presupuestal y de acciones en el segundo trimestre del 2017. Además de realizar un seguimiento a las alertas generadas en el informe integral de seguimiento con corte al primer trimestre de 2017. Se aclara que, por decisión de la alta gerencia, el proyecto 980, no se ejecuta en la vigencia 2017.
</t>
    </r>
    <r>
      <rPr>
        <b/>
        <sz val="10"/>
        <rFont val="Arial"/>
        <family val="2"/>
      </rPr>
      <t>2</t>
    </r>
    <r>
      <rPr>
        <sz val="10"/>
        <rFont val="Arial"/>
        <family val="2"/>
      </rPr>
      <t>. Se elaboró una matriz de seguimiento trimestral a los proyectos de inversión de la entidad, con el ánimo de monitorear el avance trazado por cada una de las gerencias de los proyectos de inversión, y así, cumplir con la magnitud y metas programadas en la vigencia.</t>
    </r>
  </si>
  <si>
    <t>1. Se hizo entrega de información de territorialización de metas y actividades ejecutadas en las localidades San Cristóbal y Mártires, como respuesta de acción y control de la JAL de estas.
2. Junto a la OPEL, la SPCI trabajó con la identificación de información asociada a proyectos de inversión para consolidar la matriz de seguimiento de la Política Pública de Familias, de acuerdo a las instrucciones emitidas por la SDG. Además, se realizó la presentación y validación del plan de seguimiento a acciones afirmativas de la comunidad raizal e indígena. 
3. De acuerdo con la convocatoria de la SDHT, se participó en las mesas de trabajo “Alto Fucha” en el marco de la MMI (Mesa de Mejoramiento Integral), producto de estas mesas, se reportaron las acciones desarrolladas en este territorio. Además, se realizó el informe de seguimiento de acciones realizadas por la SDA en los Territorios con Oportunidad - TO, Áreas de Intervención Temprana - AIT e Intervenciones Integrales – II, tomando como base la información reportada en SEGPLAN en el primer y segundo trimestre de 2017, en conjunto con la SEGAE.
4. A partir de la directiva 012 de 2016 emitida por la Secretaría de Gobierno, la Secretaría de Ambiente como cabeza de sector, ha asesorado la formulación de los proyectos de inversión, documentos técnicos de soporte DTS y fichas EBI en las 20 localidades.
5. Adicional a los conceptos de viabilidad al proyecto de inversión de la localidad de San Cristóbal y de Sumapaz componente de ruralidad, se emitieron conceptos de viabilidad al proyecto local de Sumapaz componente ambiental, proyecto inversión local en la meta correspondiente a Protección y Bienestar Animal de la localidad de Bosa, y, al proyecto local en el componente de Ruralidad de la Localidad de Suba, para un total de 5 conceptos.
Está en proceso de revisión y ajustes, los proyectos de inversión en el componente ambiental para las localidades de Usme, Santa Fe, Ciudad Bolívar, Fontibón y  Kennedy; en el componente de agricultura urbana, se encuentra 1 proyecto estratégico de la localidad de  Rafael Uribe Uribe; y finalmente en el componente de Protección y Bienestar Animal la localidad de Rafael Uribe Uribe.</t>
  </si>
  <si>
    <r>
      <rPr>
        <b/>
        <sz val="10"/>
        <rFont val="Arial"/>
        <family val="2"/>
      </rPr>
      <t>1. EUROCLIMA+</t>
    </r>
    <r>
      <rPr>
        <sz val="10"/>
        <rFont val="Arial"/>
        <family val="2"/>
      </rPr>
      <t xml:space="preserve">: Se identificó la convocatoria EUROCLIMA+ en su componente de Bosques y Biodiversidad, para el cual se desarrollaron diversas reuniones desde la Dirección de Planeación de la SDA con el Ministerio de Ambiente, la Agencia Francesa de Desarrollo, la Universidad Javeriana y la GIZ a nivel externo y con la Subdirección de Ecosistemas y Ruralidad y la Dirección de Gestión Ambiental a nivel interno, con el fin de construir el documento resumen del proyecto de restauración productiva en el Páramo de Sumapaz y su área de influencia. La postulación no fue envida debido a requerimientos de tipo administrativo. 
</t>
    </r>
    <r>
      <rPr>
        <b/>
        <sz val="10"/>
        <rFont val="Arial"/>
        <family val="2"/>
      </rPr>
      <t>2. Plataforma Regional LEDS LAC</t>
    </r>
    <r>
      <rPr>
        <sz val="10"/>
        <rFont val="Arial"/>
        <family val="2"/>
      </rPr>
      <t xml:space="preserve">: En conjunto con el Ministerio de Ambiente, Ministerio de Transporte y la Secretaría de Movilidad de Bogotá, la SDA participó en la elaboración de 2 solicitudes de asistencia técnica para estacionamientos y transporte de carga de última milla, en el área de gobernanza multinivel y acciones climáticas relacionadas con transporte en ciudades, la cual fue enviada el 18 de agosto de 2017. Actualmente, nos encontramos a la espera de los resultados de este primer acercamiento.  
</t>
    </r>
    <r>
      <rPr>
        <b/>
        <sz val="10"/>
        <rFont val="Arial"/>
        <family val="2"/>
      </rPr>
      <t>3. Bogotá Proyecta Futuro</t>
    </r>
    <r>
      <rPr>
        <sz val="10"/>
        <rFont val="Arial"/>
        <family val="2"/>
      </rPr>
      <t xml:space="preserve">: se apoyó a la Secretaría Distrital de Planeación con la información requerida para seleccionar el material de la SDA que se expone en el evento "Bogotá proyecta Futuro - BpF" donde el Alcalde Mayor presentó la proyección de la ciudad a 2038.  Dicha exposición se inauguró el 20 de Septiembre y estará en exhibición hasta el 30 de Enero del año 2018. 
</t>
    </r>
    <r>
      <rPr>
        <b/>
        <sz val="10"/>
        <rFont val="Arial"/>
        <family val="2"/>
      </rPr>
      <t>4. Ecoambiente:</t>
    </r>
    <r>
      <rPr>
        <sz val="10"/>
        <rFont val="Arial"/>
        <family val="2"/>
      </rPr>
      <t xml:space="preserve"> Se gestionó toda la información correspondiente a los predios del antiguo colegio del barrio Las Violetas. Adicionalmente se presentó un borrador del plan de acción para iniciar el proyecto y poder gestionar recursos para este. 
</t>
    </r>
    <r>
      <rPr>
        <b/>
        <sz val="10"/>
        <rFont val="Arial"/>
        <family val="2"/>
      </rPr>
      <t>5. RAMSAR:</t>
    </r>
    <r>
      <rPr>
        <sz val="10"/>
        <rFont val="Arial"/>
        <family val="2"/>
      </rPr>
      <t xml:space="preserve"> Visita de la Secretaría General de la Convención RAMSAR. Se apoyó la elaboración de la ficha técnica que la SDA expuso, con la información de las acciones realizadas en humedales en las vigencias 2016 y 2017 con el objeto de presentar los elementos y herramientas de la convención y las oportunidades para la ciudad. 
</t>
    </r>
    <r>
      <rPr>
        <b/>
        <sz val="10"/>
        <rFont val="Arial"/>
        <family val="2"/>
      </rPr>
      <t>6. Planet On</t>
    </r>
    <r>
      <rPr>
        <sz val="10"/>
        <rFont val="Arial"/>
        <family val="2"/>
      </rPr>
      <t xml:space="preserve">: Se realizó la gestión interinstitucional con el fin de apoyar la iniciativa del Festival de Cine Ambiental Internacional Planet On, no obstante debido a la dificultad de asignación de recursos públicos para este tipo de eventos que no se encuentran vinculados a proyectos propios de la SDA para esta vigencia 2017, no fue posible participar en una alianza con esta iniciativa. Sin embargo, se acompañó durante el proceso 
</t>
    </r>
    <r>
      <rPr>
        <b/>
        <sz val="10"/>
        <rFont val="Arial"/>
        <family val="2"/>
      </rPr>
      <t>7. City awards:</t>
    </r>
    <r>
      <rPr>
        <sz val="10"/>
        <rFont val="Arial"/>
        <family val="2"/>
      </rPr>
      <t xml:space="preserve"> Para estos premios, se postularon dos proyectos de la SDA, correspondientes a las temáticas de Aulas ambientales y Ecosistemas. Se espera respuesta de esta gestión, próximamente. Se ha realizado el respectivo seguimiento. 
</t>
    </r>
    <r>
      <rPr>
        <b/>
        <sz val="10"/>
        <rFont val="Arial"/>
        <family val="2"/>
      </rPr>
      <t>8. C40 Ciudades Habitables</t>
    </r>
    <r>
      <rPr>
        <sz val="10"/>
        <rFont val="Arial"/>
        <family val="2"/>
      </rPr>
      <t xml:space="preserve">. Se está realizando la gestión correspondiente con la Dirección de Relaciones Internacionales, para obtener la autorización de asistir al taller que se llevará a cabo en Londres, en el marco de Ciudades Habitables.  
</t>
    </r>
    <r>
      <rPr>
        <b/>
        <sz val="10"/>
        <rFont val="Arial"/>
        <family val="2"/>
      </rPr>
      <t>9. ICLEI:</t>
    </r>
    <r>
      <rPr>
        <sz val="10"/>
        <rFont val="Arial"/>
        <family val="2"/>
      </rPr>
      <t xml:space="preserve"> Gobiernos locales por la Sustentabilidad, secretariado para América del Sur. Se realizaron las inscripciones para participar en los webinar de capacitaciones a distancia para la elaboración de inventario de gases efecto invernadero en la metodología  GPC que inició en septiembre y finalizará en diciembre de 2017. Adicionalmente, se realizó la inscripción para el entrenamiento exclusivo sobre el enfrentamiento local a los cambios climáticos: mitigación o adaptación y gestión de la biodiversidad urbana, el cual iniciará el 19 de octubre de 2017 en una sesión de 3 horas. Esto aunará a los esfuerzos que actualmente hace la SDA en torno a la calidad del Aire y al cambio climático. Para el desarrollo del entrenamiento, se invitará al nodo regional de Cambio Climático.
</t>
    </r>
    <r>
      <rPr>
        <b/>
        <sz val="10"/>
        <rFont val="Arial"/>
        <family val="2"/>
      </rPr>
      <t xml:space="preserve">11. EAN: </t>
    </r>
    <r>
      <rPr>
        <sz val="10"/>
        <rFont val="Arial"/>
        <family val="2"/>
      </rPr>
      <t>Intercambio de experiencias en el marco del desarrollo de la temática académica sobre la Contaminación y Remediación del Suelo y Sostenibilidad por parte de las Universidades EAN y la delegación internacional de la Universidad de Texas en San Antonio a la SDA. 
1</t>
    </r>
    <r>
      <rPr>
        <b/>
        <sz val="10"/>
        <rFont val="Arial"/>
        <family val="2"/>
      </rPr>
      <t>2. Comisión Londres.</t>
    </r>
    <r>
      <rPr>
        <sz val="10"/>
        <rFont val="Arial"/>
        <family val="2"/>
      </rPr>
      <t xml:space="preserve"> Seguimiento y gestión de las debidas autorizaciones para poder participar en la invitación de la Comisión Healthier, Liveable Cities workshop - measuring the benefits of climate and air quality action London, United Kingdom entre el 7 y 9 de noviembre. 
1</t>
    </r>
    <r>
      <rPr>
        <b/>
        <sz val="10"/>
        <rFont val="Arial"/>
        <family val="2"/>
      </rPr>
      <t>3. Convocatoria Suecia:</t>
    </r>
    <r>
      <rPr>
        <sz val="10"/>
        <rFont val="Arial"/>
        <family val="2"/>
      </rPr>
      <t xml:space="preserve"> se está gestionando la postulación por parte de varios proyectos de la SDA en la convocatoria sueca Financiando Tecnología. Por un lado, se está trabajando la propuesta de industria de madera por parte del área de Silvicultura, Flora y Fauna y por otro lado, se está trabajando en la propuesta de la medición de la salud de los árboles de la ciudad, a través de drones. 
</t>
    </r>
    <r>
      <rPr>
        <b/>
        <sz val="10"/>
        <rFont val="Arial"/>
        <family val="2"/>
      </rPr>
      <t>14.  GREENHEARTS</t>
    </r>
    <r>
      <rPr>
        <sz val="10"/>
        <rFont val="Arial"/>
        <family val="2"/>
      </rPr>
      <t xml:space="preserve">, Se está gestionando con la Dirección de relaciones Internacionales la posibilidad de participar como observadores invitados en la Convocatoria competitiva de la Comisión Europea, la cual será evaluada por esta comisión y de ser seleccionada a principios de diciembre, tendría la financiación del proyecto, el cual incluiría la participación de unos observadores internacionales en los pilotos que se desarrollan en Bilbao, Gothenburg y Gdansk.
</t>
    </r>
    <r>
      <rPr>
        <b/>
        <sz val="10"/>
        <rFont val="Arial"/>
        <family val="2"/>
      </rPr>
      <t>15. Comisión en Guayaquil, Ecuador-Premios Latinoamérica Verde.</t>
    </r>
    <r>
      <rPr>
        <sz val="10"/>
        <rFont val="Arial"/>
        <family val="2"/>
      </rPr>
      <t xml:space="preserve"> Se gestionó un proceso interno para participar en los premios Latinoamérica Verde, no obstante no fue posible participar, debido a la reciente expedición de la circular 003 de 2017 en la cual se restringen las comisiones al exterior, dependiendo de la urgencia de estas. 
</t>
    </r>
    <r>
      <rPr>
        <b/>
        <sz val="10"/>
        <rFont val="Arial"/>
        <family val="2"/>
      </rPr>
      <t xml:space="preserve">16. Dinamarca: </t>
    </r>
    <r>
      <rPr>
        <sz val="10"/>
        <rFont val="Arial"/>
        <family val="2"/>
      </rPr>
      <t xml:space="preserve">A través de una teleconferencia con la Embajada de Dinamarca y la Cancillería, los gobiernos locales que participaron en la comisión de Dinamarca, entre los cuales estuvo el del Distrito Capital, se estableció el compromiso de diligenciar una ficha técnica con la propuesta de dos posibles proyectos para desarrollar en el marco de Acciones Pedagógicas y Plataformas para Biciusuarios. Por tal motivo, la SDA envió el documento correspondiente a esta solicitud. A la fecha, se está a la espera de la respuesta por parte de la Embajada de Dinamarca. 
</t>
    </r>
    <r>
      <rPr>
        <b/>
        <sz val="10"/>
        <rFont val="Arial"/>
        <family val="2"/>
      </rPr>
      <t>17. NODO KÁ</t>
    </r>
    <r>
      <rPr>
        <sz val="10"/>
        <rFont val="Arial"/>
        <family val="2"/>
      </rPr>
      <t xml:space="preserve">. Se realizó la gestión encaminada a  identificar proyectos e iniciativas de Cooperación Internacional de acuerdo con las necesidades y lineamientos de la SDA.  A la fecha se está enviando la información a los enlaces de cooperación internacional designados por cada una de las áreas de la entidad para los fines pertinentes al aprovechamiento de las oportunidades identificadas.  
</t>
    </r>
    <r>
      <rPr>
        <b/>
        <sz val="10"/>
        <rFont val="Arial"/>
        <family val="2"/>
      </rPr>
      <t>18. EMBAJADAS.</t>
    </r>
    <r>
      <rPr>
        <sz val="10"/>
        <rFont val="Arial"/>
        <family val="2"/>
      </rPr>
      <t xml:space="preserve"> Se elaboró una consolidación de oportunidades identificadas en algunas embajadas con el fin de visitarlas y gestionar apoyo técnico o financiero para los diferentes proyectos de la SDA, o en su defecto, investigar posibles fundaciones, empresas o gobiernos locales de estos países que apoyen proyectos en Colombia. 
</t>
    </r>
    <r>
      <rPr>
        <b/>
        <sz val="10"/>
        <rFont val="Arial"/>
        <family val="2"/>
      </rPr>
      <t>19. Página WEB:</t>
    </r>
    <r>
      <rPr>
        <sz val="10"/>
        <rFont val="Arial"/>
        <family val="2"/>
      </rPr>
      <t xml:space="preserve"> Se está trabajando en la actualización de contenidos en la página WEB de Cooperación Internacional y la posibilidad de participación en los diferentes proyectos de la SDA, con el fin de ofrecer una herramienta de información útil para quienes consulten estos contenidos.
</t>
    </r>
  </si>
  <si>
    <t xml:space="preserve">1. Ecoambiente. Se realizó el seguimiento correspondiente a esta iniciativa, en el cual se deberá tener la versión final del plan de acción de las tareas proyectadas en el corto plazo, así como también se debe hacer seguimiento a las acciones allí comprometidas con las diferentes áreas. Adicionalmente se deberá hacer gestión con el fin de buscar recursos en el desarrollo del plan de acción una vez aprobado. 
2. City Awards. Se está haciendo seguimiento a la gestión con el fin de conocer el resultado de esta postulación. A la fecha se envió un correo solicitando información del estatus de la convocatoria. 
3. C40 Ciudades Habitables. Actualmente se está realizando el respectivo seguimiento con el fin de conocer la decisión acerca de la posibilidad de la SDA para participar en este taller internacional. 
4. ICLEI: Se está haciendo seguimiento al desarrollo y documentación de las capacitaciones y entrenamiento programados.  
5. Comisión Londres. Se está haciendo seguimiento a la respuesta por parte de la Dirección de Relaciones Internacionales sobre la posibilidad de asistir a este evento. 
6. Convocatoria Suecia: Se está haciendo el acompañamiento necesario para consolidar las propuestas que se postularán por parte de la SDA.  
7. GREENHEARTS. Se está haciendo el respectivo seguimiento con la Dirección de Relaciones Internacionales sobre la posibilidad de participar como observadores en caso de que la propuesta española sea seleccionada por la Comisión Europea. 
8. Dinamarca: Se está a la espera de la respuesta por parte de la Embajada de Dinamarca, con el fin de conocer su decisión acerca del posible apoyo a los proyectos presentados por la SDA. 
9. NODO KÁ. Se está actualizando el listado de convocatorias de la plataforma, para dar la información a las respectivas áreas de interés, a través de sus enlaces de Cooperación Internacional. 
10. EMBAJADAS. Se está realizando el seguimiento a la gestión que se ha adelantado con las diferentes embajadas con el fin de culminar el recorrido y posteriormente consolidar la información que permitirá determinar las acciones pertinentes. 
11. Página WEB: Se está haciendo el correspondiente seguimiento hasta que la información definitiva quede publicada en la página WEB.
</t>
  </si>
  <si>
    <r>
      <t>7, OBSERVACIONES AVANCE TRIMESTRE 3</t>
    </r>
    <r>
      <rPr>
        <b/>
        <u/>
        <sz val="10"/>
        <rFont val="Arial"/>
        <family val="2"/>
      </rPr>
      <t xml:space="preserve"> </t>
    </r>
    <r>
      <rPr>
        <b/>
        <sz val="10"/>
        <rFont val="Arial"/>
        <family val="2"/>
      </rPr>
      <t xml:space="preserve">DE </t>
    </r>
    <r>
      <rPr>
        <b/>
        <u/>
        <sz val="10"/>
        <rFont val="Arial"/>
        <family val="2"/>
      </rPr>
      <t>2017</t>
    </r>
  </si>
  <si>
    <t xml:space="preserve"> GESTIONAR 4 ACTIVIDADES DE COORDINACIÓN PARA LA GESTIÓN AMBIENTAL DISTRITAL</t>
  </si>
  <si>
    <t xml:space="preserve">Magnitud </t>
  </si>
  <si>
    <t xml:space="preserve">DISTRITO CAPITAL </t>
  </si>
  <si>
    <t>NO IDENTIFICA GRU´POS ETNICOS</t>
  </si>
  <si>
    <t>TODOS LOS GRUPOS</t>
  </si>
  <si>
    <t xml:space="preserve">Recursos </t>
  </si>
  <si>
    <t xml:space="preserve"> PRESENTAR 6 INICIATIVAS PARA LA AGENDA REGIONAL DESDE LAS COMPETENCIAS DE LA SECRETARÍA DISTRITAL DE AMBIENTE</t>
  </si>
  <si>
    <t>Especial (Cundinamarca, tolima, Meta y Boyaca)</t>
  </si>
  <si>
    <t xml:space="preserve"> EMITIR 10 INFORMES DE SEGUIMIENTO A LAS POLÍTICAS E INSTRUMENTOS ECONÓMICOS Y DE PLANEACIÓN AMBIENTAL PRIORIZADOS TENDIENTE AL DESARROLLO DEL NUEVO MODELO DE CIUDAD SOSTENIBLE</t>
  </si>
  <si>
    <t>Total Recursos Vigencia - Proyecto</t>
  </si>
  <si>
    <t>Total  Recursos Reservas - Proyecto</t>
  </si>
  <si>
    <t>7,4 Seguimiento Diciembre</t>
  </si>
  <si>
    <t>7,3 Seguimiento Septiembre</t>
  </si>
  <si>
    <t>6,4 Actualización Diciembre</t>
  </si>
  <si>
    <t>7,2 Seguimiento septiembre</t>
  </si>
  <si>
    <t>7,2 Seguimiento Junio</t>
  </si>
  <si>
    <t>7,1 Seguimiento Marzo</t>
  </si>
  <si>
    <t>6,3 Actualización Septiembre</t>
  </si>
  <si>
    <t>6,2 Actualización Junio</t>
  </si>
  <si>
    <t>6,1 Actualización Marzo</t>
  </si>
  <si>
    <t>7, SEGUIMIENTO META</t>
  </si>
  <si>
    <t>6, ACTUALIZACIÓN</t>
  </si>
  <si>
    <t>3, Nombre -Punto de inversión (Localidad, Especial, Distrital)</t>
  </si>
  <si>
    <t>FORMATO DE  ACTUALIZACIÓN Y SEGUIMIENTO A LA TERRITORIALIZACIÓN DE LA INVERSIÓN</t>
  </si>
  <si>
    <t>9,2 NUMERO INTERSEXUALES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</si>
</sst>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164" formatCode="_(&quot;$&quot;\ * #,##0.00_);_(&quot;$&quot;\ * \(#,##0.00\);_(&quot;$&quot;\ * &quot;-&quot;??_);_(@_)"/>
    <numFmt numFmtId="165" formatCode="_(* #,##0.00_);_(* \(#,##0.00\);_(* &quot;-&quot;??_);_(@_)"/>
    <numFmt numFmtId="166" formatCode="_-* #,##0.00\ &quot;€&quot;_-;\-* #,##0.00\ &quot;€&quot;_-;_-* &quot;-&quot;??\ &quot;€&quot;_-;_-@_-"/>
    <numFmt numFmtId="167" formatCode="_-* #,##0.00\ _€_-;\-* #,##0.00\ _€_-;_-* &quot;-&quot;??\ _€_-;_-@_-"/>
    <numFmt numFmtId="168" formatCode="_ &quot;$&quot;\ * #,##0.00_ ;_ &quot;$&quot;\ * \-#,##0.00_ ;_ &quot;$&quot;\ * &quot;-&quot;??_ ;_ @_ "/>
    <numFmt numFmtId="169" formatCode="_ * #,##0.00_ ;_ * \-#,##0.00_ ;_ * &quot;-&quot;??_ ;_ @_ "/>
    <numFmt numFmtId="170" formatCode="_([$$-240A]\ * #,##0_);_([$$-240A]\ * \(#,##0\);_([$$-240A]\ * &quot;-&quot;??_);_(@_)"/>
    <numFmt numFmtId="171" formatCode="_ * #,##0_ ;_ * \-#,##0_ ;_ * &quot;-&quot;??_ ;_ @_ "/>
    <numFmt numFmtId="172" formatCode="_(&quot;$&quot;* #,##0.00_);_(&quot;$&quot;* \(#,##0.00\);_(&quot;$&quot;* &quot;-&quot;??_);_(@_)"/>
    <numFmt numFmtId="173" formatCode="_-* #,##0\ _€_-;\-* #,##0\ _€_-;_-* &quot;-&quot;??\ _€_-;_-@_-"/>
    <numFmt numFmtId="174" formatCode="_([$$-240A]\ * #,##0.000_);_([$$-240A]\ * \(#,##0.000\);_([$$-240A]\ * &quot;-&quot;??_);_(@_)"/>
    <numFmt numFmtId="175" formatCode="0.0%"/>
    <numFmt numFmtId="176" formatCode="_-* #,##0\ &quot;€&quot;_-;\-* #,##0\ &quot;€&quot;_-;_-* &quot;-&quot;??\ &quot;€&quot;_-;_-@_-"/>
    <numFmt numFmtId="177" formatCode="#,##0.0"/>
    <numFmt numFmtId="178" formatCode="[$$-240A]\ #,##0"/>
    <numFmt numFmtId="179" formatCode="_(* #,##0_);_(* \(#,##0\);_(* &quot;-&quot;??_);_(@_)"/>
    <numFmt numFmtId="180" formatCode="_(&quot;$&quot;* #,##0_);_(&quot;$&quot;* \(#,##0\);_(&quot;$&quot;* &quot;-&quot;??_);_(@_)"/>
    <numFmt numFmtId="181" formatCode="[$$-240A]\ #,##0.00"/>
  </numFmts>
  <fonts count="37" x14ac:knownFonts="1">
    <font>
      <sz val="11"/>
      <color theme="1"/>
      <name val="Calibri"/>
      <family val="2"/>
      <scheme val="minor"/>
    </font>
    <font>
      <sz val="11"/>
      <color indexed="8"/>
      <name val="Calibri"/>
      <family val="2"/>
    </font>
    <font>
      <b/>
      <sz val="10"/>
      <name val="Arial"/>
      <family val="2"/>
    </font>
    <font>
      <sz val="11"/>
      <name val="Arial"/>
      <family val="2"/>
    </font>
    <font>
      <sz val="10"/>
      <name val="Arial"/>
      <family val="2"/>
    </font>
    <font>
      <sz val="12"/>
      <name val="Arial"/>
      <family val="2"/>
    </font>
    <font>
      <sz val="11"/>
      <color indexed="8"/>
      <name val="Calibri"/>
      <family val="2"/>
    </font>
    <font>
      <sz val="12"/>
      <color indexed="8"/>
      <name val="Arial"/>
      <family val="2"/>
    </font>
    <font>
      <sz val="8"/>
      <name val="Calibri"/>
      <family val="2"/>
    </font>
    <font>
      <sz val="10"/>
      <name val="Arial"/>
      <family val="2"/>
    </font>
    <font>
      <b/>
      <sz val="14"/>
      <name val="Arial"/>
      <family val="2"/>
    </font>
    <font>
      <b/>
      <sz val="12"/>
      <name val="Arial"/>
      <family val="2"/>
    </font>
    <font>
      <sz val="8"/>
      <name val="Arial"/>
      <family val="2"/>
    </font>
    <font>
      <sz val="10"/>
      <name val="Arial"/>
      <family val="2"/>
    </font>
    <font>
      <b/>
      <sz val="8"/>
      <name val="Arial"/>
      <family val="2"/>
    </font>
    <font>
      <sz val="7"/>
      <name val="Arial"/>
      <family val="2"/>
    </font>
    <font>
      <sz val="9"/>
      <name val="Arial"/>
      <family val="2"/>
    </font>
    <font>
      <sz val="9"/>
      <color indexed="8"/>
      <name val="Arial"/>
      <family val="2"/>
    </font>
    <font>
      <b/>
      <sz val="9"/>
      <name val="Arial"/>
      <family val="2"/>
    </font>
    <font>
      <b/>
      <sz val="12"/>
      <name val="Tahoma"/>
      <family val="2"/>
    </font>
    <font>
      <b/>
      <sz val="18"/>
      <name val="Arial"/>
      <family val="2"/>
    </font>
    <font>
      <sz val="11"/>
      <color theme="1"/>
      <name val="Calibri"/>
      <family val="2"/>
      <scheme val="minor"/>
    </font>
    <font>
      <sz val="14"/>
      <name val="Calibri"/>
      <family val="2"/>
    </font>
    <font>
      <sz val="11"/>
      <color theme="1"/>
      <name val="Arial Narrow"/>
      <family val="2"/>
    </font>
    <font>
      <sz val="12"/>
      <color theme="1"/>
      <name val="Arial"/>
      <family val="2"/>
    </font>
    <font>
      <sz val="10"/>
      <color theme="1"/>
      <name val="Arial"/>
      <family val="2"/>
    </font>
    <font>
      <b/>
      <u/>
      <sz val="10"/>
      <name val="Arial"/>
      <family val="2"/>
    </font>
    <font>
      <sz val="11"/>
      <name val="Calibri"/>
      <family val="2"/>
      <scheme val="minor"/>
    </font>
    <font>
      <sz val="9"/>
      <color theme="1"/>
      <name val="Arial"/>
      <family val="2"/>
    </font>
    <font>
      <sz val="11"/>
      <color indexed="8"/>
      <name val="Arial"/>
      <family val="2"/>
    </font>
    <font>
      <b/>
      <sz val="11"/>
      <name val="Arial"/>
      <family val="2"/>
    </font>
    <font>
      <b/>
      <sz val="11"/>
      <color indexed="8"/>
      <name val="Arial"/>
      <family val="2"/>
    </font>
    <font>
      <b/>
      <sz val="10"/>
      <color indexed="8"/>
      <name val="Arial"/>
      <family val="2"/>
    </font>
    <font>
      <sz val="10"/>
      <color indexed="8"/>
      <name val="Arial"/>
      <family val="2"/>
    </font>
    <font>
      <sz val="12"/>
      <color theme="1"/>
      <name val="Calibri"/>
      <family val="2"/>
      <scheme val="minor"/>
    </font>
    <font>
      <b/>
      <sz val="9"/>
      <color indexed="81"/>
      <name val="Tahoma"/>
      <family val="2"/>
    </font>
    <font>
      <sz val="9"/>
      <color indexed="81"/>
      <name val="Tahoma"/>
      <family val="2"/>
    </font>
  </fonts>
  <fills count="13">
    <fill>
      <patternFill patternType="none"/>
    </fill>
    <fill>
      <patternFill patternType="gray125"/>
    </fill>
    <fill>
      <patternFill patternType="solid">
        <fgColor indexed="9"/>
        <bgColor indexed="64"/>
      </patternFill>
    </fill>
    <fill>
      <patternFill patternType="solid">
        <fgColor indexed="65"/>
        <bgColor indexed="64"/>
      </patternFill>
    </fill>
    <fill>
      <patternFill patternType="solid">
        <fgColor theme="0"/>
        <bgColor indexed="64"/>
      </patternFill>
    </fill>
    <fill>
      <patternFill patternType="solid">
        <fgColor rgb="FF7BB800"/>
        <bgColor indexed="64"/>
      </patternFill>
    </fill>
    <fill>
      <patternFill patternType="solid">
        <fgColor rgb="FF92D050"/>
        <bgColor indexed="64"/>
      </patternFill>
    </fill>
    <fill>
      <patternFill patternType="solid">
        <fgColor theme="6" tint="0.79998168889431442"/>
        <bgColor indexed="64"/>
      </patternFill>
    </fill>
    <fill>
      <patternFill patternType="solid">
        <fgColor rgb="FF9CD35F"/>
        <bgColor indexed="64"/>
      </patternFill>
    </fill>
    <fill>
      <patternFill patternType="solid">
        <fgColor theme="0" tint="-0.14999847407452621"/>
        <bgColor indexed="64"/>
      </patternFill>
    </fill>
    <fill>
      <patternFill patternType="solid">
        <fgColor rgb="FF76B531"/>
        <bgColor indexed="64"/>
      </patternFill>
    </fill>
    <fill>
      <patternFill patternType="solid">
        <fgColor theme="4" tint="0.79998168889431442"/>
        <bgColor indexed="64"/>
      </patternFill>
    </fill>
    <fill>
      <patternFill patternType="solid">
        <fgColor indexed="52"/>
        <bgColor indexed="64"/>
      </patternFill>
    </fill>
  </fills>
  <borders count="5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bottom style="medium">
        <color indexed="64"/>
      </bottom>
      <diagonal/>
    </border>
    <border>
      <left style="thin">
        <color indexed="64"/>
      </left>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bottom style="thin">
        <color indexed="64"/>
      </bottom>
      <diagonal/>
    </border>
    <border>
      <left style="thin">
        <color indexed="64"/>
      </left>
      <right/>
      <top/>
      <bottom/>
      <diagonal/>
    </border>
    <border>
      <left style="thin">
        <color indexed="64"/>
      </left>
      <right/>
      <top style="medium">
        <color indexed="64"/>
      </top>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s>
  <cellStyleXfs count="31">
    <xf numFmtId="0" fontId="0" fillId="0" borderId="0"/>
    <xf numFmtId="169" fontId="9" fillId="0" borderId="0" applyFont="0" applyFill="0" applyBorder="0" applyAlignment="0" applyProtection="0"/>
    <xf numFmtId="169" fontId="4" fillId="0" borderId="0" applyFont="0" applyFill="0" applyBorder="0" applyAlignment="0" applyProtection="0"/>
    <xf numFmtId="167" fontId="6" fillId="0" borderId="0" applyFont="0" applyFill="0" applyBorder="0" applyAlignment="0" applyProtection="0"/>
    <xf numFmtId="165" fontId="21" fillId="0" borderId="0" applyFont="0" applyFill="0" applyBorder="0" applyAlignment="0" applyProtection="0"/>
    <xf numFmtId="167" fontId="1" fillId="0" borderId="0" applyFont="0" applyFill="0" applyBorder="0" applyAlignment="0" applyProtection="0"/>
    <xf numFmtId="165" fontId="1" fillId="0" borderId="0" applyFont="0" applyFill="0" applyBorder="0" applyAlignment="0" applyProtection="0"/>
    <xf numFmtId="166" fontId="4" fillId="0" borderId="0" applyFont="0" applyFill="0" applyBorder="0" applyAlignment="0" applyProtection="0"/>
    <xf numFmtId="167" fontId="1" fillId="0" borderId="0" applyFont="0" applyFill="0" applyBorder="0" applyAlignment="0" applyProtection="0"/>
    <xf numFmtId="166" fontId="6" fillId="0" borderId="0" applyFont="0" applyFill="0" applyBorder="0" applyAlignment="0" applyProtection="0"/>
    <xf numFmtId="166" fontId="1" fillId="0" borderId="0" applyFont="0" applyFill="0" applyBorder="0" applyAlignment="0" applyProtection="0"/>
    <xf numFmtId="168" fontId="4" fillId="0" borderId="0" applyFont="0" applyFill="0" applyBorder="0" applyAlignment="0" applyProtection="0"/>
    <xf numFmtId="171" fontId="4" fillId="0" borderId="0" applyFont="0" applyFill="0" applyBorder="0" applyAlignment="0" applyProtection="0"/>
    <xf numFmtId="164" fontId="21" fillId="0" borderId="0" applyFont="0" applyFill="0" applyBorder="0" applyAlignment="0" applyProtection="0"/>
    <xf numFmtId="172" fontId="13" fillId="0" borderId="0" applyFont="0" applyFill="0" applyBorder="0" applyAlignment="0" applyProtection="0"/>
    <xf numFmtId="166" fontId="1" fillId="0" borderId="0" applyFont="0" applyFill="0" applyBorder="0" applyAlignment="0" applyProtection="0"/>
    <xf numFmtId="0" fontId="4" fillId="0" borderId="0"/>
    <xf numFmtId="0" fontId="4" fillId="0" borderId="0"/>
    <xf numFmtId="0" fontId="13" fillId="0" borderId="0"/>
    <xf numFmtId="0" fontId="4" fillId="0" borderId="0"/>
    <xf numFmtId="0" fontId="4" fillId="0" borderId="0"/>
    <xf numFmtId="9" fontId="6" fillId="0" borderId="0" applyFont="0" applyFill="0" applyBorder="0" applyAlignment="0" applyProtection="0"/>
    <xf numFmtId="9" fontId="2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cellStyleXfs>
  <cellXfs count="480">
    <xf numFmtId="0" fontId="0" fillId="0" borderId="0" xfId="0"/>
    <xf numFmtId="0" fontId="0" fillId="0" borderId="0" xfId="0" applyFill="1"/>
    <xf numFmtId="0" fontId="5" fillId="0" borderId="0" xfId="16" applyFont="1" applyBorder="1" applyAlignment="1">
      <alignment vertical="center"/>
    </xf>
    <xf numFmtId="0" fontId="7" fillId="0" borderId="0" xfId="0" applyFont="1"/>
    <xf numFmtId="0" fontId="0" fillId="4" borderId="0" xfId="0" applyFill="1"/>
    <xf numFmtId="0" fontId="0" fillId="0" borderId="0" xfId="0" applyFill="1" applyAlignment="1">
      <alignment horizontal="center" vertical="center"/>
    </xf>
    <xf numFmtId="0" fontId="4" fillId="0" borderId="0" xfId="0" applyFont="1" applyFill="1"/>
    <xf numFmtId="0" fontId="5" fillId="0" borderId="0" xfId="0" applyFont="1" applyFill="1" applyAlignment="1">
      <alignment horizontal="center"/>
    </xf>
    <xf numFmtId="0" fontId="4" fillId="0" borderId="0" xfId="16" applyAlignment="1">
      <alignment vertical="center"/>
    </xf>
    <xf numFmtId="10" fontId="4" fillId="0" borderId="0" xfId="16" applyNumberFormat="1" applyAlignment="1">
      <alignment vertical="center"/>
    </xf>
    <xf numFmtId="0" fontId="4" fillId="0" borderId="0" xfId="16" applyBorder="1" applyAlignment="1">
      <alignment vertical="center"/>
    </xf>
    <xf numFmtId="0" fontId="2" fillId="0" borderId="0" xfId="16" applyFont="1" applyAlignment="1">
      <alignment vertical="center"/>
    </xf>
    <xf numFmtId="0" fontId="4" fillId="2" borderId="0" xfId="16" applyFill="1" applyBorder="1" applyAlignment="1">
      <alignment vertical="center"/>
    </xf>
    <xf numFmtId="0" fontId="4" fillId="2" borderId="0" xfId="16" applyFill="1" applyAlignment="1">
      <alignment vertical="center"/>
    </xf>
    <xf numFmtId="10" fontId="4" fillId="2" borderId="0" xfId="16" applyNumberFormat="1" applyFill="1" applyAlignment="1">
      <alignment vertical="center"/>
    </xf>
    <xf numFmtId="0" fontId="0" fillId="4" borderId="0" xfId="0" applyFill="1" applyAlignment="1">
      <alignment horizontal="center"/>
    </xf>
    <xf numFmtId="0" fontId="0" fillId="0" borderId="0" xfId="0" applyFill="1" applyAlignment="1">
      <alignment horizontal="center"/>
    </xf>
    <xf numFmtId="0" fontId="4" fillId="0" borderId="0" xfId="16" applyFill="1" applyAlignment="1">
      <alignment horizontal="left" vertical="center"/>
    </xf>
    <xf numFmtId="0" fontId="4" fillId="2" borderId="0" xfId="16" applyFill="1" applyAlignment="1">
      <alignment horizontal="left" vertical="center"/>
    </xf>
    <xf numFmtId="0" fontId="4" fillId="0" borderId="0" xfId="16" applyAlignment="1">
      <alignment horizontal="left" vertical="center"/>
    </xf>
    <xf numFmtId="0" fontId="7" fillId="0" borderId="1" xfId="0" applyFont="1" applyBorder="1" applyAlignment="1">
      <alignment horizontal="justify" vertical="center" wrapText="1"/>
    </xf>
    <xf numFmtId="0" fontId="12" fillId="0" borderId="0" xfId="0" applyFont="1" applyFill="1"/>
    <xf numFmtId="173" fontId="0" fillId="0" borderId="0" xfId="0" applyNumberFormat="1" applyFill="1" applyAlignment="1">
      <alignment horizontal="center"/>
    </xf>
    <xf numFmtId="0" fontId="7" fillId="4" borderId="1" xfId="0" applyFont="1" applyFill="1" applyBorder="1" applyAlignment="1">
      <alignment horizontal="center" vertical="center"/>
    </xf>
    <xf numFmtId="0" fontId="0" fillId="0" borderId="0" xfId="0" applyFill="1" applyAlignment="1">
      <alignment horizontal="center"/>
    </xf>
    <xf numFmtId="0" fontId="0" fillId="0" borderId="0" xfId="0" applyFill="1" applyAlignment="1">
      <alignment horizontal="center"/>
    </xf>
    <xf numFmtId="170" fontId="17" fillId="4" borderId="1" xfId="0" applyNumberFormat="1" applyFont="1" applyFill="1" applyBorder="1" applyAlignment="1">
      <alignment horizontal="right" vertical="center"/>
    </xf>
    <xf numFmtId="3" fontId="16" fillId="4" borderId="5" xfId="10" applyNumberFormat="1" applyFont="1" applyFill="1" applyBorder="1" applyAlignment="1">
      <alignment horizontal="center" vertical="center" wrapText="1"/>
    </xf>
    <xf numFmtId="0" fontId="2" fillId="5" borderId="1" xfId="16" applyFont="1" applyFill="1" applyBorder="1" applyAlignment="1">
      <alignment horizontal="left" vertical="center" wrapText="1"/>
    </xf>
    <xf numFmtId="0" fontId="23" fillId="0" borderId="0" xfId="0" applyFont="1" applyFill="1" applyAlignment="1">
      <alignment horizontal="center" vertical="center"/>
    </xf>
    <xf numFmtId="0" fontId="5" fillId="4" borderId="26" xfId="0" applyFont="1" applyFill="1" applyBorder="1" applyAlignment="1">
      <alignment vertical="top" wrapText="1"/>
    </xf>
    <xf numFmtId="0" fontId="5" fillId="4" borderId="0" xfId="0" applyFont="1" applyFill="1" applyBorder="1" applyAlignment="1">
      <alignment vertical="top" wrapText="1"/>
    </xf>
    <xf numFmtId="0" fontId="5" fillId="4" borderId="0" xfId="0" applyFont="1" applyFill="1" applyBorder="1" applyAlignment="1">
      <alignment horizontal="center" vertical="center" wrapText="1"/>
    </xf>
    <xf numFmtId="0" fontId="24" fillId="4" borderId="26" xfId="0" applyFont="1" applyFill="1" applyBorder="1"/>
    <xf numFmtId="0" fontId="24" fillId="4" borderId="0" xfId="0" applyFont="1" applyFill="1" applyBorder="1"/>
    <xf numFmtId="0" fontId="24" fillId="4" borderId="0" xfId="0" applyFont="1" applyFill="1" applyBorder="1" applyAlignment="1">
      <alignment horizontal="center"/>
    </xf>
    <xf numFmtId="0" fontId="24" fillId="4" borderId="27" xfId="0" applyFont="1" applyFill="1" applyBorder="1"/>
    <xf numFmtId="0" fontId="15" fillId="6" borderId="1" xfId="0" applyFont="1" applyFill="1" applyBorder="1" applyAlignment="1" applyProtection="1">
      <alignment horizontal="left" vertical="center" wrapText="1"/>
      <protection locked="0"/>
    </xf>
    <xf numFmtId="0" fontId="15" fillId="6" borderId="2" xfId="0" applyFont="1" applyFill="1" applyBorder="1" applyAlignment="1" applyProtection="1">
      <alignment horizontal="left" vertical="center" wrapText="1"/>
      <protection locked="0"/>
    </xf>
    <xf numFmtId="0" fontId="15" fillId="6" borderId="4" xfId="0" applyFont="1" applyFill="1" applyBorder="1" applyAlignment="1" applyProtection="1">
      <alignment horizontal="left" vertical="center" wrapText="1"/>
      <protection locked="0"/>
    </xf>
    <xf numFmtId="0" fontId="15" fillId="6" borderId="5" xfId="0" applyFont="1" applyFill="1" applyBorder="1" applyAlignment="1" applyProtection="1">
      <alignment horizontal="left" vertical="center" wrapText="1"/>
      <protection locked="0"/>
    </xf>
    <xf numFmtId="0" fontId="5" fillId="6" borderId="4" xfId="0" applyFont="1" applyFill="1" applyBorder="1" applyAlignment="1">
      <alignment horizontal="center" vertical="center" wrapText="1"/>
    </xf>
    <xf numFmtId="0" fontId="5" fillId="6" borderId="4" xfId="0" applyFont="1" applyFill="1" applyBorder="1" applyAlignment="1">
      <alignment horizontal="center" vertical="center" wrapText="1"/>
    </xf>
    <xf numFmtId="3" fontId="18" fillId="3" borderId="4" xfId="0" applyNumberFormat="1" applyFont="1" applyFill="1" applyBorder="1" applyAlignment="1">
      <alignment horizontal="center" vertical="center" wrapText="1"/>
    </xf>
    <xf numFmtId="0" fontId="2" fillId="5" borderId="4" xfId="16" applyFont="1" applyFill="1" applyBorder="1" applyAlignment="1">
      <alignment horizontal="left" vertical="center" wrapText="1"/>
    </xf>
    <xf numFmtId="0" fontId="14" fillId="5" borderId="4" xfId="16" applyFont="1" applyFill="1" applyBorder="1" applyAlignment="1">
      <alignment horizontal="center" vertical="center" textRotation="180" wrapText="1"/>
    </xf>
    <xf numFmtId="10" fontId="7" fillId="0" borderId="1" xfId="21" applyNumberFormat="1" applyFont="1" applyBorder="1" applyAlignment="1">
      <alignment vertical="center"/>
    </xf>
    <xf numFmtId="173" fontId="7" fillId="0" borderId="1" xfId="3" applyNumberFormat="1" applyFont="1" applyBorder="1" applyAlignment="1">
      <alignment vertical="center"/>
    </xf>
    <xf numFmtId="173" fontId="7" fillId="0" borderId="1" xfId="3" applyNumberFormat="1" applyFont="1" applyBorder="1" applyAlignment="1">
      <alignment horizontal="left" vertical="center"/>
    </xf>
    <xf numFmtId="0" fontId="4" fillId="2" borderId="0" xfId="16" applyFont="1" applyFill="1" applyAlignment="1">
      <alignment vertical="center"/>
    </xf>
    <xf numFmtId="0" fontId="4" fillId="0" borderId="0" xfId="16" applyFont="1" applyAlignment="1">
      <alignment vertical="center"/>
    </xf>
    <xf numFmtId="175" fontId="27" fillId="5" borderId="3" xfId="0" applyNumberFormat="1" applyFont="1" applyFill="1" applyBorder="1" applyAlignment="1">
      <alignment vertical="center"/>
    </xf>
    <xf numFmtId="10" fontId="27" fillId="8" borderId="1" xfId="0" applyNumberFormat="1" applyFont="1" applyFill="1" applyBorder="1" applyAlignment="1" applyProtection="1">
      <alignment vertical="center"/>
      <protection locked="0"/>
    </xf>
    <xf numFmtId="9" fontId="4" fillId="0" borderId="1" xfId="0" applyNumberFormat="1" applyFont="1" applyFill="1" applyBorder="1" applyAlignment="1">
      <alignment horizontal="center" vertical="center"/>
    </xf>
    <xf numFmtId="175" fontId="27" fillId="5" borderId="1" xfId="0" applyNumberFormat="1" applyFont="1" applyFill="1" applyBorder="1" applyAlignment="1">
      <alignment vertical="center"/>
    </xf>
    <xf numFmtId="175" fontId="27" fillId="5" borderId="5" xfId="0" applyNumberFormat="1" applyFont="1" applyFill="1" applyBorder="1" applyAlignment="1">
      <alignment vertical="center"/>
    </xf>
    <xf numFmtId="3" fontId="0" fillId="0" borderId="0" xfId="0" applyNumberFormat="1"/>
    <xf numFmtId="170" fontId="17" fillId="4" borderId="8" xfId="0" applyNumberFormat="1" applyFont="1" applyFill="1" applyBorder="1" applyAlignment="1">
      <alignment horizontal="right" vertical="center"/>
    </xf>
    <xf numFmtId="3" fontId="28" fillId="0" borderId="1" xfId="0" applyNumberFormat="1" applyFont="1" applyBorder="1" applyAlignment="1">
      <alignment horizontal="center" vertical="center" wrapText="1"/>
    </xf>
    <xf numFmtId="0" fontId="5" fillId="6" borderId="2" xfId="0" applyFont="1" applyFill="1" applyBorder="1" applyAlignment="1">
      <alignment horizontal="center" vertical="center" wrapText="1"/>
    </xf>
    <xf numFmtId="3" fontId="0" fillId="0" borderId="0" xfId="0" applyNumberFormat="1" applyFill="1"/>
    <xf numFmtId="0" fontId="5" fillId="0" borderId="0" xfId="0" applyFont="1" applyFill="1" applyAlignment="1">
      <alignment horizontal="left"/>
    </xf>
    <xf numFmtId="3" fontId="5" fillId="0" borderId="0" xfId="0" applyNumberFormat="1" applyFont="1" applyFill="1" applyAlignment="1">
      <alignment horizontal="center"/>
    </xf>
    <xf numFmtId="0" fontId="2" fillId="5" borderId="13" xfId="16" applyFont="1" applyFill="1" applyBorder="1" applyAlignment="1">
      <alignment vertical="center" wrapText="1"/>
    </xf>
    <xf numFmtId="0" fontId="2" fillId="5" borderId="15" xfId="16" applyFont="1" applyFill="1" applyBorder="1" applyAlignment="1">
      <alignment vertical="center" wrapText="1"/>
    </xf>
    <xf numFmtId="0" fontId="5" fillId="6" borderId="4" xfId="0" applyFont="1" applyFill="1" applyBorder="1" applyAlignment="1">
      <alignment horizontal="center" vertical="center" wrapText="1"/>
    </xf>
    <xf numFmtId="0" fontId="7" fillId="0" borderId="1" xfId="0" applyFont="1" applyBorder="1" applyAlignment="1">
      <alignment horizontal="center" vertical="center"/>
    </xf>
    <xf numFmtId="0" fontId="7" fillId="0" borderId="1" xfId="0" applyFont="1" applyBorder="1" applyAlignment="1">
      <alignment horizontal="center" vertical="center" wrapText="1"/>
    </xf>
    <xf numFmtId="0" fontId="2" fillId="0" borderId="1" xfId="0" applyFont="1" applyBorder="1" applyAlignment="1" applyProtection="1">
      <alignment horizontal="center" vertical="center" wrapText="1"/>
      <protection locked="0"/>
    </xf>
    <xf numFmtId="0" fontId="2" fillId="5" borderId="2" xfId="16" applyFont="1" applyFill="1" applyBorder="1" applyAlignment="1">
      <alignment horizontal="center" vertical="center" wrapText="1"/>
    </xf>
    <xf numFmtId="175" fontId="4" fillId="0" borderId="1" xfId="0" applyNumberFormat="1" applyFont="1" applyFill="1" applyBorder="1" applyAlignment="1">
      <alignment horizontal="center" vertical="center"/>
    </xf>
    <xf numFmtId="9" fontId="4" fillId="9" borderId="3" xfId="0" applyNumberFormat="1" applyFont="1" applyFill="1" applyBorder="1" applyAlignment="1">
      <alignment horizontal="center" vertical="center"/>
    </xf>
    <xf numFmtId="0" fontId="7"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7" fillId="0" borderId="1" xfId="0" quotePrefix="1" applyFont="1" applyBorder="1" applyAlignment="1">
      <alignment horizontal="center" vertical="center" wrapText="1"/>
    </xf>
    <xf numFmtId="1" fontId="7" fillId="0" borderId="1" xfId="3" applyNumberFormat="1" applyFont="1" applyBorder="1" applyAlignment="1">
      <alignment horizontal="center" vertical="center"/>
    </xf>
    <xf numFmtId="1" fontId="7" fillId="4" borderId="1" xfId="0" applyNumberFormat="1" applyFont="1" applyFill="1" applyBorder="1" applyAlignment="1">
      <alignment horizontal="center" vertical="center"/>
    </xf>
    <xf numFmtId="1" fontId="7" fillId="0" borderId="1" xfId="5" applyNumberFormat="1" applyFont="1" applyBorder="1" applyAlignment="1">
      <alignment horizontal="center" vertical="center"/>
    </xf>
    <xf numFmtId="1" fontId="7" fillId="0" borderId="1" xfId="5" applyNumberFormat="1" applyFont="1" applyBorder="1" applyAlignment="1" applyProtection="1">
      <alignment horizontal="center" vertical="center"/>
      <protection locked="0"/>
    </xf>
    <xf numFmtId="1" fontId="7" fillId="4" borderId="1" xfId="0" applyNumberFormat="1" applyFont="1" applyFill="1" applyBorder="1" applyAlignment="1" applyProtection="1">
      <alignment horizontal="center" vertical="center"/>
      <protection locked="0"/>
    </xf>
    <xf numFmtId="2" fontId="7" fillId="4" borderId="1" xfId="0" applyNumberFormat="1" applyFont="1" applyFill="1" applyBorder="1" applyAlignment="1">
      <alignment horizontal="center" vertical="center"/>
    </xf>
    <xf numFmtId="0" fontId="5" fillId="6" borderId="2" xfId="0" applyFont="1" applyFill="1" applyBorder="1" applyAlignment="1">
      <alignment horizontal="center" vertical="center" wrapText="1"/>
    </xf>
    <xf numFmtId="0" fontId="2" fillId="5" borderId="4" xfId="16" applyFont="1" applyFill="1" applyBorder="1" applyAlignment="1">
      <alignment horizontal="center" vertical="center" wrapText="1"/>
    </xf>
    <xf numFmtId="37" fontId="16" fillId="0" borderId="1" xfId="9" applyNumberFormat="1" applyFont="1" applyFill="1" applyBorder="1" applyAlignment="1">
      <alignment horizontal="center" vertical="center"/>
    </xf>
    <xf numFmtId="3" fontId="18" fillId="0" borderId="1" xfId="10" applyNumberFormat="1" applyFont="1" applyFill="1" applyBorder="1" applyAlignment="1">
      <alignment horizontal="center" vertical="center"/>
    </xf>
    <xf numFmtId="3" fontId="18" fillId="0" borderId="1" xfId="9" applyNumberFormat="1" applyFont="1" applyFill="1" applyBorder="1" applyAlignment="1">
      <alignment horizontal="center" vertical="center"/>
    </xf>
    <xf numFmtId="4" fontId="16" fillId="0" borderId="1" xfId="9" applyNumberFormat="1" applyFont="1" applyFill="1" applyBorder="1" applyAlignment="1">
      <alignment horizontal="center" vertical="center"/>
    </xf>
    <xf numFmtId="37" fontId="16" fillId="0" borderId="1" xfId="10" applyNumberFormat="1" applyFont="1" applyFill="1" applyBorder="1" applyAlignment="1">
      <alignment horizontal="center" vertical="center"/>
    </xf>
    <xf numFmtId="0" fontId="16" fillId="0" borderId="1" xfId="0" applyFont="1" applyFill="1" applyBorder="1" applyAlignment="1">
      <alignment horizontal="center" vertical="center"/>
    </xf>
    <xf numFmtId="4" fontId="16" fillId="0" borderId="1" xfId="0" applyNumberFormat="1" applyFont="1" applyFill="1" applyBorder="1" applyAlignment="1">
      <alignment horizontal="center" vertical="center"/>
    </xf>
    <xf numFmtId="173" fontId="16" fillId="0" borderId="1" xfId="0" applyNumberFormat="1" applyFont="1" applyFill="1" applyBorder="1" applyAlignment="1">
      <alignment horizontal="center" vertical="center"/>
    </xf>
    <xf numFmtId="173" fontId="16" fillId="0" borderId="1" xfId="5" applyNumberFormat="1" applyFont="1" applyFill="1" applyBorder="1" applyAlignment="1">
      <alignment horizontal="center" vertical="center"/>
    </xf>
    <xf numFmtId="3" fontId="16" fillId="0" borderId="1" xfId="10" applyNumberFormat="1" applyFont="1" applyFill="1" applyBorder="1" applyAlignment="1">
      <alignment horizontal="center" vertical="center" wrapText="1"/>
    </xf>
    <xf numFmtId="4" fontId="16" fillId="0" borderId="1" xfId="10" applyNumberFormat="1" applyFont="1" applyFill="1" applyBorder="1" applyAlignment="1">
      <alignment horizontal="center" vertical="center" wrapText="1"/>
    </xf>
    <xf numFmtId="3" fontId="16" fillId="0" borderId="1" xfId="10" applyNumberFormat="1" applyFont="1" applyFill="1" applyBorder="1" applyAlignment="1">
      <alignment horizontal="center" vertical="center"/>
    </xf>
    <xf numFmtId="3" fontId="16" fillId="0" borderId="1" xfId="9" applyNumberFormat="1" applyFont="1" applyFill="1" applyBorder="1" applyAlignment="1">
      <alignment horizontal="center" vertical="center"/>
    </xf>
    <xf numFmtId="170" fontId="16" fillId="0" borderId="1" xfId="0" applyNumberFormat="1" applyFont="1" applyFill="1" applyBorder="1" applyAlignment="1">
      <alignment horizontal="center" vertical="center"/>
    </xf>
    <xf numFmtId="174" fontId="16" fillId="0" borderId="1" xfId="0" applyNumberFormat="1" applyFont="1" applyFill="1" applyBorder="1" applyAlignment="1">
      <alignment horizontal="center" vertical="center"/>
    </xf>
    <xf numFmtId="173" fontId="28" fillId="0" borderId="1" xfId="5" applyNumberFormat="1" applyFont="1" applyFill="1" applyBorder="1" applyAlignment="1" applyProtection="1">
      <alignment horizontal="center" vertical="center"/>
      <protection locked="0"/>
    </xf>
    <xf numFmtId="177" fontId="16" fillId="0" borderId="1" xfId="10" applyNumberFormat="1" applyFont="1" applyFill="1" applyBorder="1" applyAlignment="1">
      <alignment horizontal="center" vertical="center" wrapText="1"/>
    </xf>
    <xf numFmtId="3" fontId="16" fillId="0" borderId="1" xfId="0" applyNumberFormat="1" applyFont="1" applyFill="1" applyBorder="1" applyAlignment="1">
      <alignment horizontal="center" vertical="center"/>
    </xf>
    <xf numFmtId="176" fontId="16" fillId="0" borderId="1" xfId="9" applyNumberFormat="1" applyFont="1" applyFill="1" applyBorder="1" applyAlignment="1">
      <alignment horizontal="center" vertical="center"/>
    </xf>
    <xf numFmtId="176" fontId="16" fillId="0" borderId="1" xfId="10" applyNumberFormat="1" applyFont="1" applyFill="1" applyBorder="1" applyAlignment="1">
      <alignment horizontal="center" vertical="center"/>
    </xf>
    <xf numFmtId="0" fontId="16" fillId="0" borderId="1" xfId="0" applyFont="1" applyFill="1" applyBorder="1" applyAlignment="1" applyProtection="1">
      <alignment horizontal="center" vertical="center"/>
      <protection locked="0"/>
    </xf>
    <xf numFmtId="173" fontId="16" fillId="0" borderId="1" xfId="3" applyNumberFormat="1" applyFont="1" applyFill="1" applyBorder="1" applyAlignment="1">
      <alignment horizontal="center" vertical="center"/>
    </xf>
    <xf numFmtId="173" fontId="16" fillId="0" borderId="1" xfId="5" applyNumberFormat="1" applyFont="1" applyFill="1" applyBorder="1" applyAlignment="1" applyProtection="1">
      <alignment horizontal="center" vertical="center"/>
      <protection locked="0"/>
    </xf>
    <xf numFmtId="3" fontId="16" fillId="0" borderId="1" xfId="0" applyNumberFormat="1" applyFont="1" applyFill="1" applyBorder="1" applyAlignment="1">
      <alignment horizontal="center" vertical="center" wrapText="1"/>
    </xf>
    <xf numFmtId="4" fontId="16" fillId="0" borderId="1" xfId="0" applyNumberFormat="1" applyFont="1" applyFill="1" applyBorder="1" applyAlignment="1">
      <alignment horizontal="center" vertical="center" wrapText="1"/>
    </xf>
    <xf numFmtId="3" fontId="16" fillId="0" borderId="1" xfId="0" applyNumberFormat="1" applyFont="1" applyFill="1" applyBorder="1" applyAlignment="1" applyProtection="1">
      <alignment horizontal="center" vertical="center" wrapText="1"/>
      <protection locked="0"/>
    </xf>
    <xf numFmtId="3" fontId="28" fillId="0" borderId="1" xfId="0" applyNumberFormat="1" applyFont="1" applyFill="1" applyBorder="1" applyAlignment="1" applyProtection="1">
      <alignment horizontal="center" vertical="center" wrapText="1"/>
      <protection locked="0"/>
    </xf>
    <xf numFmtId="3" fontId="28" fillId="0" borderId="1" xfId="0" applyNumberFormat="1" applyFont="1" applyFill="1" applyBorder="1" applyAlignment="1">
      <alignment horizontal="center" vertical="center" wrapText="1"/>
    </xf>
    <xf numFmtId="4" fontId="28" fillId="0" borderId="1" xfId="0" applyNumberFormat="1" applyFont="1" applyFill="1" applyBorder="1" applyAlignment="1">
      <alignment horizontal="center" vertical="center" wrapText="1"/>
    </xf>
    <xf numFmtId="10" fontId="28" fillId="0" borderId="1" xfId="21" applyNumberFormat="1" applyFont="1" applyFill="1" applyBorder="1" applyAlignment="1">
      <alignment horizontal="center" vertical="center"/>
    </xf>
    <xf numFmtId="37" fontId="16" fillId="0" borderId="1" xfId="10" applyNumberFormat="1" applyFont="1" applyFill="1" applyBorder="1" applyAlignment="1" applyProtection="1">
      <alignment horizontal="center" vertical="center"/>
      <protection locked="0"/>
    </xf>
    <xf numFmtId="173" fontId="28" fillId="0" borderId="1" xfId="5" applyNumberFormat="1" applyFont="1" applyFill="1" applyBorder="1" applyAlignment="1">
      <alignment horizontal="center" vertical="center"/>
    </xf>
    <xf numFmtId="0" fontId="28" fillId="0" borderId="1" xfId="0" applyFont="1" applyFill="1" applyBorder="1" applyAlignment="1" applyProtection="1">
      <alignment horizontal="center" vertical="center"/>
      <protection locked="0"/>
    </xf>
    <xf numFmtId="0" fontId="28" fillId="0" borderId="1" xfId="0" applyFont="1" applyFill="1" applyBorder="1" applyAlignment="1">
      <alignment horizontal="center" vertical="center"/>
    </xf>
    <xf numFmtId="3" fontId="28" fillId="0" borderId="1" xfId="10" applyNumberFormat="1" applyFont="1" applyFill="1" applyBorder="1" applyAlignment="1">
      <alignment horizontal="center" vertical="center" wrapText="1"/>
    </xf>
    <xf numFmtId="4" fontId="28" fillId="0" borderId="1" xfId="10" applyNumberFormat="1" applyFont="1" applyFill="1" applyBorder="1" applyAlignment="1" applyProtection="1">
      <alignment horizontal="center" vertical="center" wrapText="1"/>
      <protection locked="0"/>
    </xf>
    <xf numFmtId="4" fontId="28" fillId="0" borderId="1" xfId="10" applyNumberFormat="1" applyFont="1" applyFill="1" applyBorder="1" applyAlignment="1">
      <alignment horizontal="center" vertical="center" wrapText="1"/>
    </xf>
    <xf numFmtId="3" fontId="28" fillId="0" borderId="1" xfId="10" applyNumberFormat="1" applyFont="1" applyFill="1" applyBorder="1" applyAlignment="1" applyProtection="1">
      <alignment horizontal="center" vertical="center" wrapText="1"/>
      <protection locked="0"/>
    </xf>
    <xf numFmtId="10" fontId="4" fillId="0" borderId="5" xfId="0" applyNumberFormat="1" applyFont="1" applyFill="1" applyBorder="1" applyAlignment="1">
      <alignment horizontal="center" vertical="center"/>
    </xf>
    <xf numFmtId="10" fontId="27" fillId="5" borderId="5" xfId="0" applyNumberFormat="1" applyFont="1" applyFill="1" applyBorder="1" applyAlignment="1">
      <alignment vertical="center"/>
    </xf>
    <xf numFmtId="10" fontId="4" fillId="9" borderId="5" xfId="0" applyNumberFormat="1" applyFont="1" applyFill="1" applyBorder="1" applyAlignment="1">
      <alignment horizontal="center" vertical="center"/>
    </xf>
    <xf numFmtId="9" fontId="4" fillId="0" borderId="4" xfId="0" applyNumberFormat="1" applyFont="1" applyFill="1" applyBorder="1" applyAlignment="1">
      <alignment horizontal="center" vertical="center"/>
    </xf>
    <xf numFmtId="175" fontId="4" fillId="0" borderId="4" xfId="0" applyNumberFormat="1" applyFont="1" applyFill="1" applyBorder="1" applyAlignment="1">
      <alignment horizontal="center" vertical="center"/>
    </xf>
    <xf numFmtId="10" fontId="27" fillId="8" borderId="4" xfId="0" applyNumberFormat="1" applyFont="1" applyFill="1" applyBorder="1" applyAlignment="1" applyProtection="1">
      <alignment vertical="center"/>
      <protection locked="0"/>
    </xf>
    <xf numFmtId="9" fontId="4" fillId="9" borderId="1" xfId="0" applyNumberFormat="1" applyFont="1" applyFill="1" applyBorder="1" applyAlignment="1">
      <alignment horizontal="center" vertical="center"/>
    </xf>
    <xf numFmtId="10" fontId="4" fillId="0" borderId="1" xfId="0" applyNumberFormat="1" applyFont="1" applyFill="1" applyBorder="1" applyAlignment="1">
      <alignment horizontal="center" vertical="center"/>
    </xf>
    <xf numFmtId="10" fontId="27" fillId="5" borderId="1" xfId="0" applyNumberFormat="1" applyFont="1" applyFill="1" applyBorder="1" applyAlignment="1">
      <alignment vertical="center"/>
    </xf>
    <xf numFmtId="10" fontId="4" fillId="9" borderId="1" xfId="0" applyNumberFormat="1" applyFont="1" applyFill="1" applyBorder="1" applyAlignment="1">
      <alignment horizontal="center" vertical="center"/>
    </xf>
    <xf numFmtId="10" fontId="27" fillId="8" borderId="2" xfId="0" applyNumberFormat="1" applyFont="1" applyFill="1" applyBorder="1" applyAlignment="1" applyProtection="1">
      <alignment vertical="center"/>
      <protection locked="0"/>
    </xf>
    <xf numFmtId="9" fontId="4" fillId="0" borderId="2" xfId="0" applyNumberFormat="1" applyFont="1" applyFill="1" applyBorder="1" applyAlignment="1">
      <alignment horizontal="center" vertical="center"/>
    </xf>
    <xf numFmtId="175" fontId="4" fillId="0" borderId="2" xfId="0" applyNumberFormat="1" applyFont="1" applyFill="1" applyBorder="1" applyAlignment="1">
      <alignment horizontal="center" vertical="center"/>
    </xf>
    <xf numFmtId="175" fontId="4" fillId="9" borderId="3" xfId="0" applyNumberFormat="1" applyFont="1" applyFill="1" applyBorder="1" applyAlignment="1">
      <alignment horizontal="center" vertical="center"/>
    </xf>
    <xf numFmtId="175" fontId="4" fillId="0" borderId="5" xfId="0" applyNumberFormat="1" applyFont="1" applyFill="1" applyBorder="1" applyAlignment="1">
      <alignment horizontal="center" vertical="center"/>
    </xf>
    <xf numFmtId="10" fontId="4" fillId="9" borderId="3" xfId="0" applyNumberFormat="1" applyFont="1" applyFill="1" applyBorder="1" applyAlignment="1">
      <alignment horizontal="center" vertical="center"/>
    </xf>
    <xf numFmtId="10" fontId="28" fillId="0" borderId="1" xfId="21" applyNumberFormat="1" applyFont="1" applyFill="1" applyBorder="1" applyAlignment="1">
      <alignment horizontal="center" vertical="center"/>
    </xf>
    <xf numFmtId="0" fontId="7" fillId="0" borderId="5" xfId="0" applyFont="1" applyFill="1" applyBorder="1" applyAlignment="1">
      <alignment horizontal="center" vertical="center" wrapText="1"/>
    </xf>
    <xf numFmtId="0" fontId="7" fillId="0" borderId="5" xfId="0" applyFont="1" applyFill="1" applyBorder="1" applyAlignment="1">
      <alignment horizontal="justify" vertical="center" wrapText="1"/>
    </xf>
    <xf numFmtId="0" fontId="5" fillId="6" borderId="2" xfId="0" applyFont="1" applyFill="1" applyBorder="1" applyAlignment="1">
      <alignment horizontal="center" vertical="center" wrapText="1"/>
    </xf>
    <xf numFmtId="0" fontId="5" fillId="6" borderId="4" xfId="0" applyFont="1" applyFill="1" applyBorder="1" applyAlignment="1">
      <alignment horizontal="center" vertical="center" wrapText="1"/>
    </xf>
    <xf numFmtId="0" fontId="0" fillId="0" borderId="0" xfId="0" applyAlignment="1">
      <alignment wrapText="1"/>
    </xf>
    <xf numFmtId="0" fontId="29" fillId="0" borderId="5" xfId="0" applyFont="1" applyFill="1" applyBorder="1" applyAlignment="1">
      <alignment vertical="center" wrapText="1"/>
    </xf>
    <xf numFmtId="0" fontId="29" fillId="0" borderId="5" xfId="0" applyFont="1" applyFill="1" applyBorder="1" applyAlignment="1">
      <alignment horizontal="center" vertical="center" wrapText="1"/>
    </xf>
    <xf numFmtId="4" fontId="28" fillId="0" borderId="17" xfId="0" applyNumberFormat="1" applyFont="1" applyFill="1" applyBorder="1" applyAlignment="1">
      <alignment horizontal="center" vertical="center" wrapText="1"/>
    </xf>
    <xf numFmtId="3" fontId="28" fillId="0" borderId="18" xfId="0" applyNumberFormat="1" applyFont="1" applyBorder="1" applyAlignment="1">
      <alignment horizontal="center" vertical="center" wrapText="1"/>
    </xf>
    <xf numFmtId="0" fontId="28" fillId="7" borderId="18" xfId="0" applyFont="1" applyFill="1" applyBorder="1" applyAlignment="1">
      <alignment horizontal="center" vertical="center"/>
    </xf>
    <xf numFmtId="3" fontId="28" fillId="0" borderId="18" xfId="0" applyNumberFormat="1" applyFont="1" applyFill="1" applyBorder="1" applyAlignment="1">
      <alignment horizontal="center" vertical="center" wrapText="1"/>
    </xf>
    <xf numFmtId="4" fontId="16" fillId="4" borderId="18" xfId="10" applyNumberFormat="1" applyFont="1" applyFill="1" applyBorder="1" applyAlignment="1">
      <alignment horizontal="center" vertical="center" wrapText="1"/>
    </xf>
    <xf numFmtId="37" fontId="16" fillId="4" borderId="18" xfId="10" applyNumberFormat="1" applyFont="1" applyFill="1" applyBorder="1" applyAlignment="1">
      <alignment horizontal="center" vertical="center"/>
    </xf>
    <xf numFmtId="4" fontId="28" fillId="0" borderId="17" xfId="0" applyNumberFormat="1" applyFont="1" applyFill="1" applyBorder="1" applyAlignment="1">
      <alignment horizontal="center" vertical="center"/>
    </xf>
    <xf numFmtId="3" fontId="28" fillId="2" borderId="18" xfId="10" applyNumberFormat="1" applyFont="1" applyFill="1" applyBorder="1" applyAlignment="1">
      <alignment horizontal="center" vertical="center" wrapText="1"/>
    </xf>
    <xf numFmtId="3" fontId="28" fillId="0" borderId="18" xfId="10" applyNumberFormat="1" applyFont="1" applyFill="1" applyBorder="1" applyAlignment="1">
      <alignment horizontal="center" vertical="center" wrapText="1"/>
    </xf>
    <xf numFmtId="177" fontId="16" fillId="4" borderId="18" xfId="10" applyNumberFormat="1" applyFont="1" applyFill="1" applyBorder="1" applyAlignment="1">
      <alignment horizontal="center" vertical="center" wrapText="1"/>
    </xf>
    <xf numFmtId="37" fontId="16" fillId="4" borderId="19" xfId="10" applyNumberFormat="1" applyFont="1" applyFill="1" applyBorder="1" applyAlignment="1">
      <alignment horizontal="center" vertical="center"/>
    </xf>
    <xf numFmtId="4" fontId="16" fillId="4" borderId="41" xfId="10" applyNumberFormat="1" applyFont="1" applyFill="1" applyBorder="1" applyAlignment="1">
      <alignment horizontal="center" vertical="center" wrapText="1"/>
    </xf>
    <xf numFmtId="4" fontId="28" fillId="0" borderId="18" xfId="0" applyNumberFormat="1" applyFont="1" applyBorder="1" applyAlignment="1">
      <alignment horizontal="center" vertical="center" wrapText="1"/>
    </xf>
    <xf numFmtId="3" fontId="28" fillId="0" borderId="17" xfId="0" applyNumberFormat="1" applyFont="1" applyFill="1" applyBorder="1" applyAlignment="1">
      <alignment horizontal="center" vertical="center"/>
    </xf>
    <xf numFmtId="3" fontId="16" fillId="4" borderId="18" xfId="10" applyNumberFormat="1" applyFont="1" applyFill="1" applyBorder="1" applyAlignment="1">
      <alignment horizontal="center" vertical="center" wrapText="1"/>
    </xf>
    <xf numFmtId="0" fontId="28" fillId="0" borderId="17" xfId="0" applyFont="1" applyFill="1" applyBorder="1" applyAlignment="1">
      <alignment horizontal="center" vertical="center"/>
    </xf>
    <xf numFmtId="175" fontId="4" fillId="4" borderId="1" xfId="0" applyNumberFormat="1" applyFont="1" applyFill="1" applyBorder="1" applyAlignment="1">
      <alignment horizontal="center" vertical="center"/>
    </xf>
    <xf numFmtId="10" fontId="4" fillId="0" borderId="22" xfId="0" applyNumberFormat="1" applyFont="1" applyFill="1" applyBorder="1" applyAlignment="1">
      <alignment horizontal="center" vertical="center"/>
    </xf>
    <xf numFmtId="9" fontId="2" fillId="5" borderId="1" xfId="24" applyFont="1" applyFill="1" applyBorder="1" applyAlignment="1">
      <alignment horizontal="center" vertical="center" wrapText="1"/>
    </xf>
    <xf numFmtId="10" fontId="2" fillId="5" borderId="1" xfId="16" applyNumberFormat="1" applyFont="1" applyFill="1" applyBorder="1" applyAlignment="1">
      <alignment horizontal="center" vertical="center" wrapText="1"/>
    </xf>
    <xf numFmtId="0" fontId="4" fillId="2" borderId="1" xfId="16" applyFill="1" applyBorder="1" applyAlignment="1">
      <alignment vertical="center"/>
    </xf>
    <xf numFmtId="10" fontId="4" fillId="5" borderId="4" xfId="16" applyNumberFormat="1" applyFont="1" applyFill="1" applyBorder="1" applyAlignment="1">
      <alignment horizontal="center" vertical="center" wrapText="1"/>
    </xf>
    <xf numFmtId="0" fontId="29" fillId="0" borderId="3" xfId="0" applyFont="1" applyFill="1" applyBorder="1" applyAlignment="1">
      <alignment horizontal="center" vertical="center" wrapText="1"/>
    </xf>
    <xf numFmtId="3" fontId="7" fillId="0" borderId="43" xfId="0" applyNumberFormat="1" applyFont="1" applyFill="1" applyBorder="1" applyAlignment="1">
      <alignment horizontal="center" vertical="center" wrapText="1"/>
    </xf>
    <xf numFmtId="4" fontId="7" fillId="0" borderId="43" xfId="0" applyNumberFormat="1" applyFont="1" applyFill="1" applyBorder="1" applyAlignment="1">
      <alignment horizontal="center" vertical="center" wrapText="1"/>
    </xf>
    <xf numFmtId="0" fontId="34" fillId="0" borderId="5" xfId="0" applyFont="1" applyBorder="1"/>
    <xf numFmtId="4" fontId="7" fillId="0" borderId="5" xfId="0" applyNumberFormat="1" applyFont="1" applyFill="1" applyBorder="1" applyAlignment="1">
      <alignment horizontal="center" vertical="center" wrapText="1"/>
    </xf>
    <xf numFmtId="178" fontId="29" fillId="0" borderId="1" xfId="0" applyNumberFormat="1" applyFont="1" applyFill="1" applyBorder="1" applyAlignment="1">
      <alignment horizontal="center" vertical="center" wrapText="1"/>
    </xf>
    <xf numFmtId="0" fontId="34" fillId="0" borderId="1" xfId="0" applyFont="1" applyBorder="1"/>
    <xf numFmtId="3" fontId="5" fillId="0" borderId="1" xfId="0" applyNumberFormat="1" applyFont="1" applyBorder="1" applyAlignment="1">
      <alignment horizontal="center" vertical="center" wrapText="1"/>
    </xf>
    <xf numFmtId="3" fontId="7" fillId="11" borderId="1" xfId="0" applyNumberFormat="1" applyFont="1" applyFill="1" applyBorder="1" applyAlignment="1">
      <alignment horizontal="center" vertical="center" wrapText="1"/>
    </xf>
    <xf numFmtId="178" fontId="29" fillId="0" borderId="4" xfId="0" applyNumberFormat="1" applyFont="1" applyFill="1" applyBorder="1" applyAlignment="1">
      <alignment horizontal="center" vertical="center" wrapText="1"/>
    </xf>
    <xf numFmtId="178" fontId="7" fillId="11" borderId="4" xfId="0" applyNumberFormat="1" applyFont="1" applyFill="1" applyBorder="1" applyAlignment="1">
      <alignment horizontal="center" vertical="center" wrapText="1"/>
    </xf>
    <xf numFmtId="0" fontId="34" fillId="0" borderId="4" xfId="0" applyFont="1" applyBorder="1"/>
    <xf numFmtId="3" fontId="5" fillId="0" borderId="4" xfId="0" applyNumberFormat="1" applyFont="1" applyBorder="1" applyAlignment="1">
      <alignment horizontal="center" vertical="center" wrapText="1"/>
    </xf>
    <xf numFmtId="3" fontId="7" fillId="0" borderId="16" xfId="0" applyNumberFormat="1" applyFont="1" applyFill="1" applyBorder="1" applyAlignment="1">
      <alignment horizontal="center" vertical="center" wrapText="1"/>
    </xf>
    <xf numFmtId="0" fontId="34" fillId="0" borderId="3" xfId="0" applyFont="1" applyBorder="1"/>
    <xf numFmtId="3" fontId="24" fillId="0" borderId="1" xfId="0" applyNumberFormat="1" applyFont="1" applyBorder="1" applyAlignment="1">
      <alignment horizontal="center" vertical="center"/>
    </xf>
    <xf numFmtId="3" fontId="24" fillId="0" borderId="3" xfId="0" applyNumberFormat="1" applyFont="1" applyBorder="1" applyAlignment="1">
      <alignment horizontal="center" vertical="center"/>
    </xf>
    <xf numFmtId="4" fontId="7" fillId="0" borderId="3" xfId="0" applyNumberFormat="1" applyFont="1" applyFill="1" applyBorder="1" applyAlignment="1">
      <alignment horizontal="center" vertical="center" wrapText="1"/>
    </xf>
    <xf numFmtId="3" fontId="24" fillId="0" borderId="22" xfId="0" applyNumberFormat="1" applyFont="1" applyBorder="1" applyAlignment="1">
      <alignment horizontal="center" vertical="center"/>
    </xf>
    <xf numFmtId="3" fontId="7" fillId="0" borderId="3" xfId="0" applyNumberFormat="1" applyFont="1" applyFill="1" applyBorder="1" applyAlignment="1">
      <alignment horizontal="center" vertical="center" wrapText="1"/>
    </xf>
    <xf numFmtId="3" fontId="5" fillId="0" borderId="3" xfId="0" applyNumberFormat="1" applyFont="1" applyBorder="1" applyAlignment="1">
      <alignment horizontal="center" vertical="center"/>
    </xf>
    <xf numFmtId="172" fontId="29" fillId="12" borderId="3" xfId="0" applyNumberFormat="1" applyFont="1" applyFill="1" applyBorder="1" applyAlignment="1">
      <alignment horizontal="center" vertical="center" wrapText="1"/>
    </xf>
    <xf numFmtId="0" fontId="29" fillId="12" borderId="3" xfId="0" applyFont="1" applyFill="1" applyBorder="1" applyAlignment="1">
      <alignment horizontal="center" vertical="center" wrapText="1"/>
    </xf>
    <xf numFmtId="0" fontId="0" fillId="12" borderId="3" xfId="0" applyFill="1" applyBorder="1"/>
    <xf numFmtId="0" fontId="4" fillId="0" borderId="4" xfId="0" applyFont="1" applyBorder="1" applyAlignment="1">
      <alignment horizontal="center" wrapText="1"/>
    </xf>
    <xf numFmtId="3" fontId="5" fillId="0" borderId="4" xfId="0" applyNumberFormat="1" applyFont="1" applyBorder="1" applyAlignment="1">
      <alignment horizontal="center" vertical="center"/>
    </xf>
    <xf numFmtId="180" fontId="0" fillId="12" borderId="4" xfId="0" applyNumberFormat="1" applyFill="1" applyBorder="1"/>
    <xf numFmtId="0" fontId="0" fillId="12" borderId="4" xfId="0" applyFill="1" applyBorder="1"/>
    <xf numFmtId="3" fontId="5" fillId="0" borderId="0" xfId="0" applyNumberFormat="1" applyFont="1" applyBorder="1" applyAlignment="1">
      <alignment horizontal="center" vertical="center"/>
    </xf>
    <xf numFmtId="3" fontId="5" fillId="0" borderId="48" xfId="0" applyNumberFormat="1" applyFont="1" applyBorder="1" applyAlignment="1">
      <alignment horizontal="center" vertical="center"/>
    </xf>
    <xf numFmtId="181" fontId="0" fillId="0" borderId="0" xfId="0" applyNumberFormat="1"/>
    <xf numFmtId="0" fontId="10" fillId="0" borderId="0" xfId="0" applyFont="1" applyBorder="1" applyAlignment="1">
      <alignment horizontal="center" vertical="center"/>
    </xf>
    <xf numFmtId="180" fontId="0" fillId="0" borderId="0" xfId="0" applyNumberFormat="1"/>
    <xf numFmtId="0" fontId="0" fillId="0" borderId="0" xfId="0" applyFill="1" applyBorder="1"/>
    <xf numFmtId="0" fontId="10" fillId="0" borderId="0" xfId="0" applyFont="1" applyFill="1" applyBorder="1" applyAlignment="1">
      <alignment horizontal="center" vertical="center"/>
    </xf>
    <xf numFmtId="3" fontId="0" fillId="0" borderId="0" xfId="0" applyNumberFormat="1" applyFill="1" applyBorder="1"/>
    <xf numFmtId="0" fontId="2" fillId="6" borderId="12" xfId="19" applyFont="1" applyFill="1" applyBorder="1" applyAlignment="1">
      <alignment horizontal="center" vertical="center" wrapText="1"/>
    </xf>
    <xf numFmtId="0" fontId="2" fillId="6" borderId="4" xfId="19" applyFont="1" applyFill="1" applyBorder="1" applyAlignment="1">
      <alignment horizontal="center" vertical="center" wrapText="1"/>
    </xf>
    <xf numFmtId="0" fontId="2" fillId="6" borderId="50" xfId="19" applyFont="1" applyFill="1" applyBorder="1" applyAlignment="1">
      <alignment horizontal="center" vertical="center" wrapText="1"/>
    </xf>
    <xf numFmtId="0" fontId="32" fillId="6" borderId="18" xfId="19" applyFont="1" applyFill="1" applyBorder="1" applyAlignment="1">
      <alignment vertical="center" wrapText="1"/>
    </xf>
    <xf numFmtId="0" fontId="24" fillId="0" borderId="23" xfId="0" applyFont="1" applyFill="1" applyBorder="1" applyAlignment="1">
      <alignment horizontal="center"/>
    </xf>
    <xf numFmtId="0" fontId="24" fillId="0" borderId="24" xfId="0" applyFont="1" applyFill="1" applyBorder="1" applyAlignment="1">
      <alignment horizontal="center"/>
    </xf>
    <xf numFmtId="0" fontId="24" fillId="0" borderId="25" xfId="0" applyFont="1" applyFill="1" applyBorder="1" applyAlignment="1">
      <alignment horizontal="center"/>
    </xf>
    <xf numFmtId="0" fontId="24" fillId="0" borderId="26" xfId="0" applyFont="1" applyFill="1" applyBorder="1" applyAlignment="1">
      <alignment horizontal="center"/>
    </xf>
    <xf numFmtId="0" fontId="24" fillId="0" borderId="0" xfId="0" applyFont="1" applyFill="1" applyBorder="1" applyAlignment="1">
      <alignment horizontal="center"/>
    </xf>
    <xf numFmtId="0" fontId="24" fillId="0" borderId="9" xfId="0" applyFont="1" applyFill="1" applyBorder="1" applyAlignment="1">
      <alignment horizontal="center"/>
    </xf>
    <xf numFmtId="0" fontId="5" fillId="6" borderId="17" xfId="0" applyFont="1" applyFill="1" applyBorder="1" applyAlignment="1">
      <alignment horizontal="center" vertical="center" wrapText="1"/>
    </xf>
    <xf numFmtId="0" fontId="5" fillId="6" borderId="3" xfId="0" applyFont="1" applyFill="1" applyBorder="1" applyAlignment="1">
      <alignment horizontal="center" vertical="center" wrapText="1"/>
    </xf>
    <xf numFmtId="0" fontId="10" fillId="6" borderId="3" xfId="0" applyFont="1" applyFill="1" applyBorder="1" applyAlignment="1">
      <alignment horizontal="center" vertical="center" wrapText="1"/>
    </xf>
    <xf numFmtId="0" fontId="10" fillId="6" borderId="10" xfId="0" applyFont="1" applyFill="1" applyBorder="1" applyAlignment="1">
      <alignment horizontal="center" vertical="center" wrapText="1"/>
    </xf>
    <xf numFmtId="0" fontId="10" fillId="6" borderId="1" xfId="0" applyFont="1" applyFill="1" applyBorder="1" applyAlignment="1">
      <alignment horizontal="center" vertical="center" wrapText="1"/>
    </xf>
    <xf numFmtId="0" fontId="10" fillId="6" borderId="11" xfId="0" applyFont="1" applyFill="1" applyBorder="1" applyAlignment="1">
      <alignment horizontal="center" vertical="center" wrapText="1"/>
    </xf>
    <xf numFmtId="0" fontId="5" fillId="4" borderId="4" xfId="0" applyFont="1" applyFill="1" applyBorder="1" applyAlignment="1">
      <alignment horizontal="center" vertical="center" wrapText="1"/>
    </xf>
    <xf numFmtId="0" fontId="5" fillId="4" borderId="12" xfId="0" applyFont="1" applyFill="1" applyBorder="1" applyAlignment="1">
      <alignment horizontal="center" vertical="center" wrapText="1"/>
    </xf>
    <xf numFmtId="0" fontId="10" fillId="6" borderId="18" xfId="0" applyFont="1" applyFill="1" applyBorder="1" applyAlignment="1">
      <alignment horizontal="center" vertical="center" wrapText="1"/>
    </xf>
    <xf numFmtId="0" fontId="10" fillId="6" borderId="19" xfId="0" applyFont="1" applyFill="1" applyBorder="1" applyAlignment="1">
      <alignment horizontal="center" vertical="center" wrapText="1"/>
    </xf>
    <xf numFmtId="0" fontId="10" fillId="6" borderId="4"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5" fillId="4" borderId="11" xfId="0" applyFont="1" applyFill="1" applyBorder="1" applyAlignment="1">
      <alignment horizontal="center" vertical="center" wrapText="1"/>
    </xf>
    <xf numFmtId="0" fontId="5" fillId="6" borderId="3" xfId="0" applyFont="1" applyFill="1" applyBorder="1" applyAlignment="1" applyProtection="1">
      <alignment horizontal="center" vertical="center" wrapText="1"/>
      <protection locked="0"/>
    </xf>
    <xf numFmtId="0" fontId="5" fillId="6" borderId="1" xfId="0" applyFont="1" applyFill="1" applyBorder="1" applyAlignment="1" applyProtection="1">
      <alignment horizontal="center" vertical="center" wrapText="1"/>
      <protection locked="0"/>
    </xf>
    <xf numFmtId="0" fontId="5" fillId="6" borderId="1" xfId="0" applyFont="1" applyFill="1" applyBorder="1" applyAlignment="1">
      <alignment horizontal="center" vertical="center" wrapText="1"/>
    </xf>
    <xf numFmtId="0" fontId="5" fillId="6" borderId="2" xfId="0" applyFont="1" applyFill="1" applyBorder="1" applyAlignment="1">
      <alignment horizontal="center" vertical="center" wrapText="1"/>
    </xf>
    <xf numFmtId="0" fontId="5" fillId="6" borderId="18" xfId="0" applyFont="1" applyFill="1" applyBorder="1" applyAlignment="1">
      <alignment horizontal="center" vertical="center" wrapText="1"/>
    </xf>
    <xf numFmtId="0" fontId="5" fillId="6" borderId="20" xfId="0" applyFont="1" applyFill="1" applyBorder="1" applyAlignment="1">
      <alignment horizontal="center" vertical="center" wrapText="1"/>
    </xf>
    <xf numFmtId="0" fontId="5" fillId="6" borderId="1" xfId="0" applyFont="1" applyFill="1" applyBorder="1" applyAlignment="1">
      <alignment horizontal="center" vertical="center"/>
    </xf>
    <xf numFmtId="0" fontId="5" fillId="6" borderId="8" xfId="0" applyFont="1" applyFill="1" applyBorder="1" applyAlignment="1">
      <alignment horizontal="center" vertical="center"/>
    </xf>
    <xf numFmtId="0" fontId="5" fillId="6" borderId="6" xfId="0" applyFont="1" applyFill="1" applyBorder="1" applyAlignment="1">
      <alignment horizontal="center" vertical="center"/>
    </xf>
    <xf numFmtId="0" fontId="5" fillId="6" borderId="7" xfId="0" applyFont="1" applyFill="1" applyBorder="1" applyAlignment="1">
      <alignment horizontal="center" vertical="center"/>
    </xf>
    <xf numFmtId="0" fontId="10" fillId="0" borderId="47" xfId="0" applyFont="1" applyFill="1" applyBorder="1" applyAlignment="1">
      <alignment horizontal="right" vertical="center"/>
    </xf>
    <xf numFmtId="0" fontId="10" fillId="0" borderId="30" xfId="0" applyFont="1" applyFill="1" applyBorder="1" applyAlignment="1">
      <alignment horizontal="right" vertical="center"/>
    </xf>
    <xf numFmtId="0" fontId="10" fillId="0" borderId="31" xfId="0" applyFont="1" applyFill="1" applyBorder="1" applyAlignment="1">
      <alignment horizontal="right" vertical="center"/>
    </xf>
    <xf numFmtId="0" fontId="5" fillId="6" borderId="10" xfId="0" applyFont="1" applyFill="1" applyBorder="1" applyAlignment="1" applyProtection="1">
      <alignment horizontal="center" vertical="center" wrapText="1"/>
      <protection locked="0"/>
    </xf>
    <xf numFmtId="0" fontId="5" fillId="6" borderId="11" xfId="0" applyFont="1" applyFill="1" applyBorder="1" applyAlignment="1" applyProtection="1">
      <alignment horizontal="center" vertical="center" wrapText="1"/>
      <protection locked="0"/>
    </xf>
    <xf numFmtId="49" fontId="4" fillId="0" borderId="17" xfId="0" applyNumberFormat="1" applyFont="1" applyFill="1" applyBorder="1" applyAlignment="1">
      <alignment horizontal="justify" vertical="center" wrapText="1"/>
    </xf>
    <xf numFmtId="49" fontId="4" fillId="0" borderId="18" xfId="0" applyNumberFormat="1" applyFont="1" applyFill="1" applyBorder="1" applyAlignment="1">
      <alignment horizontal="justify" vertical="center"/>
    </xf>
    <xf numFmtId="49" fontId="4" fillId="0" borderId="19" xfId="0" applyNumberFormat="1" applyFont="1" applyFill="1" applyBorder="1" applyAlignment="1">
      <alignment horizontal="justify" vertical="center"/>
    </xf>
    <xf numFmtId="49" fontId="4" fillId="0" borderId="3" xfId="0" applyNumberFormat="1" applyFont="1" applyFill="1" applyBorder="1" applyAlignment="1">
      <alignment horizontal="center" vertical="center"/>
    </xf>
    <xf numFmtId="49" fontId="4" fillId="0" borderId="1" xfId="0" applyNumberFormat="1" applyFont="1" applyFill="1" applyBorder="1" applyAlignment="1">
      <alignment horizontal="center" vertical="center"/>
    </xf>
    <xf numFmtId="49" fontId="4" fillId="0" borderId="4" xfId="0" applyNumberFormat="1" applyFont="1" applyFill="1" applyBorder="1" applyAlignment="1">
      <alignment horizontal="center" vertical="center"/>
    </xf>
    <xf numFmtId="10" fontId="25" fillId="0" borderId="38" xfId="24" applyNumberFormat="1" applyFont="1" applyFill="1" applyBorder="1" applyAlignment="1">
      <alignment horizontal="left" vertical="center" wrapText="1"/>
    </xf>
    <xf numFmtId="10" fontId="25" fillId="0" borderId="22" xfId="24" applyNumberFormat="1" applyFont="1" applyFill="1" applyBorder="1" applyAlignment="1">
      <alignment horizontal="left" vertical="center"/>
    </xf>
    <xf numFmtId="10" fontId="25" fillId="0" borderId="39" xfId="24" applyNumberFormat="1" applyFont="1" applyFill="1" applyBorder="1" applyAlignment="1">
      <alignment horizontal="left" vertical="center"/>
    </xf>
    <xf numFmtId="49" fontId="4" fillId="0" borderId="3" xfId="0" applyNumberFormat="1" applyFont="1" applyFill="1" applyBorder="1" applyAlignment="1">
      <alignment horizontal="justify" vertical="center" wrapText="1"/>
    </xf>
    <xf numFmtId="49" fontId="4" fillId="0" borderId="1" xfId="0" applyNumberFormat="1" applyFont="1" applyFill="1" applyBorder="1" applyAlignment="1">
      <alignment horizontal="justify" vertical="center"/>
    </xf>
    <xf numFmtId="49" fontId="4" fillId="0" borderId="4" xfId="0" applyNumberFormat="1" applyFont="1" applyFill="1" applyBorder="1" applyAlignment="1">
      <alignment horizontal="justify" vertical="center"/>
    </xf>
    <xf numFmtId="10" fontId="28" fillId="0" borderId="3" xfId="24" applyNumberFormat="1" applyFont="1" applyFill="1" applyBorder="1" applyAlignment="1">
      <alignment horizontal="center" vertical="center" wrapText="1"/>
    </xf>
    <xf numFmtId="10" fontId="28" fillId="0" borderId="1" xfId="24" applyNumberFormat="1" applyFont="1" applyFill="1" applyBorder="1" applyAlignment="1">
      <alignment horizontal="center" vertical="center"/>
    </xf>
    <xf numFmtId="10" fontId="28" fillId="0" borderId="4" xfId="24" applyNumberFormat="1" applyFont="1" applyFill="1" applyBorder="1" applyAlignment="1">
      <alignment horizontal="center" vertical="center"/>
    </xf>
    <xf numFmtId="49" fontId="4" fillId="0" borderId="3"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49" fontId="4" fillId="0" borderId="4" xfId="0" applyNumberFormat="1" applyFont="1" applyFill="1" applyBorder="1" applyAlignment="1">
      <alignment horizontal="center" vertical="center" wrapText="1"/>
    </xf>
    <xf numFmtId="0" fontId="0" fillId="0" borderId="2" xfId="0" applyFill="1" applyBorder="1" applyAlignment="1">
      <alignment vertical="center" wrapText="1"/>
    </xf>
    <xf numFmtId="0" fontId="0" fillId="0" borderId="22" xfId="0" applyFill="1" applyBorder="1" applyAlignment="1">
      <alignment vertical="center" wrapText="1"/>
    </xf>
    <xf numFmtId="0" fontId="0" fillId="0" borderId="5" xfId="0" applyFill="1" applyBorder="1" applyAlignment="1">
      <alignment vertical="center" wrapText="1"/>
    </xf>
    <xf numFmtId="49" fontId="4" fillId="0" borderId="17" xfId="0" applyNumberFormat="1" applyFont="1" applyFill="1" applyBorder="1" applyAlignment="1">
      <alignment horizontal="justify" vertical="top" wrapText="1"/>
    </xf>
    <xf numFmtId="49" fontId="4" fillId="0" borderId="18" xfId="0" applyNumberFormat="1" applyFont="1" applyFill="1" applyBorder="1" applyAlignment="1">
      <alignment horizontal="justify" vertical="top"/>
    </xf>
    <xf numFmtId="49" fontId="4" fillId="0" borderId="19" xfId="0" applyNumberFormat="1" applyFont="1" applyFill="1" applyBorder="1" applyAlignment="1">
      <alignment horizontal="justify" vertical="top"/>
    </xf>
    <xf numFmtId="49" fontId="4" fillId="0" borderId="18" xfId="0" applyNumberFormat="1" applyFont="1" applyFill="1" applyBorder="1" applyAlignment="1">
      <alignment horizontal="justify" vertical="center" wrapText="1"/>
    </xf>
    <xf numFmtId="49" fontId="4" fillId="0" borderId="19" xfId="0" applyNumberFormat="1" applyFont="1" applyFill="1" applyBorder="1" applyAlignment="1">
      <alignment horizontal="justify" vertical="center" wrapText="1"/>
    </xf>
    <xf numFmtId="49" fontId="4" fillId="0" borderId="17" xfId="0" applyNumberFormat="1" applyFont="1" applyFill="1" applyBorder="1" applyAlignment="1">
      <alignment horizontal="center" vertical="center" wrapText="1"/>
    </xf>
    <xf numFmtId="49" fontId="4" fillId="0" borderId="18" xfId="0" applyNumberFormat="1" applyFont="1" applyFill="1" applyBorder="1" applyAlignment="1">
      <alignment horizontal="center" vertical="center" wrapText="1"/>
    </xf>
    <xf numFmtId="49" fontId="4" fillId="0" borderId="19" xfId="0" applyNumberFormat="1" applyFont="1" applyFill="1" applyBorder="1" applyAlignment="1">
      <alignment horizontal="center" vertical="center" wrapText="1"/>
    </xf>
    <xf numFmtId="49" fontId="4" fillId="0" borderId="3" xfId="0" applyNumberFormat="1" applyFont="1" applyFill="1" applyBorder="1" applyAlignment="1">
      <alignment horizontal="left" vertical="center" wrapText="1"/>
    </xf>
    <xf numFmtId="49" fontId="4" fillId="0" borderId="1" xfId="0" applyNumberFormat="1" applyFont="1" applyFill="1" applyBorder="1" applyAlignment="1">
      <alignment horizontal="left" vertical="center" wrapText="1"/>
    </xf>
    <xf numFmtId="49" fontId="4" fillId="0" borderId="4" xfId="0" applyNumberFormat="1" applyFont="1" applyFill="1" applyBorder="1" applyAlignment="1">
      <alignment horizontal="left" vertical="center" wrapText="1"/>
    </xf>
    <xf numFmtId="0" fontId="4" fillId="0" borderId="3" xfId="0" applyFont="1" applyFill="1" applyBorder="1" applyAlignment="1">
      <alignment horizontal="justify" vertical="center" wrapText="1"/>
    </xf>
    <xf numFmtId="0" fontId="4" fillId="0" borderId="1" xfId="0" applyFont="1" applyFill="1" applyBorder="1" applyAlignment="1">
      <alignment horizontal="justify" vertical="center"/>
    </xf>
    <xf numFmtId="0" fontId="4" fillId="0" borderId="4" xfId="0" applyFont="1" applyFill="1" applyBorder="1" applyAlignment="1">
      <alignment horizontal="justify" vertical="center"/>
    </xf>
    <xf numFmtId="0" fontId="4" fillId="0" borderId="38" xfId="0" applyFont="1" applyFill="1" applyBorder="1" applyAlignment="1">
      <alignment horizontal="center" vertical="center" wrapText="1"/>
    </xf>
    <xf numFmtId="0" fontId="4" fillId="0" borderId="22" xfId="0" applyFont="1" applyFill="1" applyBorder="1" applyAlignment="1">
      <alignment horizontal="center" vertical="center" wrapText="1"/>
    </xf>
    <xf numFmtId="0" fontId="4" fillId="0" borderId="39" xfId="0" applyFont="1" applyFill="1" applyBorder="1" applyAlignment="1">
      <alignment horizontal="center" vertical="center" wrapText="1"/>
    </xf>
    <xf numFmtId="0" fontId="5" fillId="0" borderId="41" xfId="0" applyFont="1" applyFill="1" applyBorder="1" applyAlignment="1">
      <alignment horizontal="center" vertical="center" wrapText="1"/>
    </xf>
    <xf numFmtId="0" fontId="5" fillId="0" borderId="18" xfId="0" applyFont="1" applyFill="1" applyBorder="1" applyAlignment="1">
      <alignment horizontal="center" vertical="center" wrapText="1"/>
    </xf>
    <xf numFmtId="0" fontId="5" fillId="0" borderId="20" xfId="0" applyFont="1" applyFill="1" applyBorder="1" applyAlignment="1">
      <alignment horizontal="center" vertical="center" wrapText="1"/>
    </xf>
    <xf numFmtId="0" fontId="4" fillId="0" borderId="5" xfId="0" applyFont="1" applyFill="1" applyBorder="1" applyAlignment="1">
      <alignment horizontal="left" vertical="center" wrapText="1"/>
    </xf>
    <xf numFmtId="0" fontId="4" fillId="0" borderId="1" xfId="0" applyFont="1" applyFill="1" applyBorder="1" applyAlignment="1">
      <alignment horizontal="left" vertical="center" wrapText="1"/>
    </xf>
    <xf numFmtId="0" fontId="4" fillId="0" borderId="2" xfId="0" applyFont="1" applyFill="1" applyBorder="1" applyAlignment="1">
      <alignment horizontal="left" vertical="center" wrapText="1"/>
    </xf>
    <xf numFmtId="0" fontId="11" fillId="0" borderId="17" xfId="0" applyFont="1" applyFill="1" applyBorder="1" applyAlignment="1">
      <alignment horizontal="center" vertical="center" wrapText="1"/>
    </xf>
    <xf numFmtId="0" fontId="11" fillId="0" borderId="18" xfId="0" applyFont="1" applyFill="1" applyBorder="1" applyAlignment="1">
      <alignment horizontal="center" vertical="center" wrapText="1"/>
    </xf>
    <xf numFmtId="0" fontId="11" fillId="0" borderId="19" xfId="0" applyFont="1" applyFill="1" applyBorder="1" applyAlignment="1">
      <alignment horizontal="center" vertical="center" wrapText="1"/>
    </xf>
    <xf numFmtId="0" fontId="4" fillId="0" borderId="3" xfId="0" applyFont="1" applyFill="1" applyBorder="1" applyAlignment="1">
      <alignment horizontal="left" vertical="center" wrapText="1"/>
    </xf>
    <xf numFmtId="0" fontId="4" fillId="0" borderId="4" xfId="0" applyFont="1" applyFill="1" applyBorder="1" applyAlignment="1">
      <alignment horizontal="left" vertical="center" wrapText="1"/>
    </xf>
    <xf numFmtId="0" fontId="4" fillId="0" borderId="1" xfId="0" applyFont="1" applyFill="1" applyBorder="1" applyAlignment="1">
      <alignment horizontal="justify" vertical="center" wrapText="1"/>
    </xf>
    <xf numFmtId="0" fontId="4" fillId="0" borderId="4" xfId="0" applyFont="1" applyFill="1" applyBorder="1" applyAlignment="1">
      <alignment horizontal="justify" vertical="center" wrapText="1"/>
    </xf>
    <xf numFmtId="0" fontId="0" fillId="0" borderId="17" xfId="0" applyFill="1" applyBorder="1" applyAlignment="1">
      <alignment horizontal="center"/>
    </xf>
    <xf numFmtId="0" fontId="0" fillId="0" borderId="3" xfId="0" applyFill="1" applyBorder="1" applyAlignment="1">
      <alignment horizontal="center"/>
    </xf>
    <xf numFmtId="0" fontId="0" fillId="0" borderId="18" xfId="0" applyFill="1" applyBorder="1" applyAlignment="1">
      <alignment horizontal="center"/>
    </xf>
    <xf numFmtId="0" fontId="0" fillId="0" borderId="1" xfId="0" applyFill="1" applyBorder="1" applyAlignment="1">
      <alignment horizontal="center"/>
    </xf>
    <xf numFmtId="0" fontId="0" fillId="0" borderId="19" xfId="0" applyFill="1" applyBorder="1" applyAlignment="1">
      <alignment horizontal="center"/>
    </xf>
    <xf numFmtId="0" fontId="0" fillId="0" borderId="4" xfId="0" applyFill="1" applyBorder="1" applyAlignment="1">
      <alignment horizontal="center"/>
    </xf>
    <xf numFmtId="0" fontId="10" fillId="6" borderId="8" xfId="0" applyFont="1" applyFill="1" applyBorder="1" applyAlignment="1">
      <alignment horizontal="center" vertical="center" wrapText="1"/>
    </xf>
    <xf numFmtId="0" fontId="10" fillId="6" borderId="6" xfId="0" applyFont="1" applyFill="1" applyBorder="1" applyAlignment="1">
      <alignment horizontal="center" vertical="center" wrapText="1"/>
    </xf>
    <xf numFmtId="0" fontId="10" fillId="6" borderId="7" xfId="0" applyFont="1" applyFill="1" applyBorder="1" applyAlignment="1">
      <alignment horizontal="center" vertical="center" wrapText="1"/>
    </xf>
    <xf numFmtId="0" fontId="5" fillId="6" borderId="4" xfId="0" applyFont="1" applyFill="1" applyBorder="1" applyAlignment="1">
      <alignment horizontal="center" vertical="center" wrapText="1"/>
    </xf>
    <xf numFmtId="0" fontId="10" fillId="6" borderId="45" xfId="0" applyFont="1" applyFill="1" applyBorder="1" applyAlignment="1">
      <alignment horizontal="center" vertical="center" wrapText="1"/>
    </xf>
    <xf numFmtId="0" fontId="10" fillId="6" borderId="0" xfId="0" applyFont="1" applyFill="1" applyBorder="1" applyAlignment="1">
      <alignment horizontal="center" vertical="center" wrapText="1"/>
    </xf>
    <xf numFmtId="0" fontId="30" fillId="6" borderId="38" xfId="0" applyFont="1" applyFill="1" applyBorder="1" applyAlignment="1">
      <alignment horizontal="center" vertical="center" wrapText="1"/>
    </xf>
    <xf numFmtId="0" fontId="30" fillId="6" borderId="22" xfId="0" applyFont="1" applyFill="1" applyBorder="1" applyAlignment="1">
      <alignment horizontal="center" vertical="center" wrapText="1"/>
    </xf>
    <xf numFmtId="0" fontId="30" fillId="6" borderId="5" xfId="0" applyFont="1" applyFill="1" applyBorder="1" applyAlignment="1">
      <alignment horizontal="center" vertical="center" wrapText="1"/>
    </xf>
    <xf numFmtId="0" fontId="5" fillId="6" borderId="16" xfId="0" applyFont="1" applyFill="1" applyBorder="1" applyAlignment="1">
      <alignment horizontal="center" vertical="center"/>
    </xf>
    <xf numFmtId="0" fontId="5" fillId="6" borderId="32" xfId="0" applyFont="1" applyFill="1" applyBorder="1" applyAlignment="1">
      <alignment horizontal="center" vertical="center"/>
    </xf>
    <xf numFmtId="0" fontId="5" fillId="6" borderId="40" xfId="0" applyFont="1" applyFill="1" applyBorder="1" applyAlignment="1">
      <alignment horizontal="center" vertical="center"/>
    </xf>
    <xf numFmtId="0" fontId="5" fillId="6" borderId="19" xfId="0" applyFont="1" applyFill="1" applyBorder="1" applyAlignment="1">
      <alignment horizontal="center" vertical="center" wrapText="1"/>
    </xf>
    <xf numFmtId="0" fontId="5" fillId="6" borderId="2" xfId="0" applyFont="1" applyFill="1" applyBorder="1" applyAlignment="1">
      <alignment horizontal="center"/>
    </xf>
    <xf numFmtId="10" fontId="27" fillId="10" borderId="45" xfId="21" applyNumberFormat="1" applyFont="1" applyFill="1" applyBorder="1" applyAlignment="1">
      <alignment horizontal="center" vertical="center"/>
    </xf>
    <xf numFmtId="10" fontId="27" fillId="10" borderId="0" xfId="21" applyNumberFormat="1" applyFont="1" applyFill="1" applyBorder="1" applyAlignment="1">
      <alignment horizontal="center" vertical="center"/>
    </xf>
    <xf numFmtId="0" fontId="19" fillId="0" borderId="0" xfId="0" applyFont="1" applyFill="1" applyBorder="1" applyAlignment="1">
      <alignment horizontal="right" vertical="center"/>
    </xf>
    <xf numFmtId="0" fontId="3" fillId="6" borderId="23" xfId="0" applyFont="1" applyFill="1" applyBorder="1" applyAlignment="1" applyProtection="1">
      <alignment horizontal="center" vertical="center" wrapText="1"/>
      <protection locked="0"/>
    </xf>
    <xf numFmtId="0" fontId="3" fillId="6" borderId="24" xfId="0" applyFont="1" applyFill="1" applyBorder="1" applyAlignment="1" applyProtection="1">
      <alignment horizontal="center" vertical="center" wrapText="1"/>
      <protection locked="0"/>
    </xf>
    <xf numFmtId="0" fontId="3" fillId="6" borderId="0" xfId="0" applyFont="1" applyFill="1" applyBorder="1" applyAlignment="1" applyProtection="1">
      <alignment horizontal="center" vertical="center" wrapText="1"/>
      <protection locked="0"/>
    </xf>
    <xf numFmtId="0" fontId="3" fillId="6" borderId="25" xfId="0" applyFont="1" applyFill="1" applyBorder="1" applyAlignment="1" applyProtection="1">
      <alignment horizontal="center" vertical="center" wrapText="1"/>
      <protection locked="0"/>
    </xf>
    <xf numFmtId="0" fontId="3" fillId="6" borderId="26" xfId="0" applyFont="1" applyFill="1" applyBorder="1" applyAlignment="1" applyProtection="1">
      <alignment horizontal="center" vertical="center" wrapText="1"/>
      <protection locked="0"/>
    </xf>
    <xf numFmtId="0" fontId="3" fillId="6" borderId="9" xfId="0" applyFont="1" applyFill="1" applyBorder="1" applyAlignment="1" applyProtection="1">
      <alignment horizontal="center" vertical="center" wrapText="1"/>
      <protection locked="0"/>
    </xf>
    <xf numFmtId="0" fontId="3" fillId="6" borderId="28" xfId="0" applyFont="1" applyFill="1" applyBorder="1" applyAlignment="1" applyProtection="1">
      <alignment horizontal="center" vertical="center" wrapText="1"/>
      <protection locked="0"/>
    </xf>
    <xf numFmtId="0" fontId="3" fillId="6" borderId="29" xfId="0" applyFont="1" applyFill="1" applyBorder="1" applyAlignment="1" applyProtection="1">
      <alignment horizontal="center" vertical="center" wrapText="1"/>
      <protection locked="0"/>
    </xf>
    <xf numFmtId="0" fontId="3" fillId="6" borderId="33" xfId="0" applyFont="1" applyFill="1" applyBorder="1" applyAlignment="1" applyProtection="1">
      <alignment horizontal="center" vertical="center" wrapText="1"/>
      <protection locked="0"/>
    </xf>
    <xf numFmtId="0" fontId="5" fillId="0" borderId="17" xfId="0" applyFont="1" applyFill="1" applyBorder="1" applyAlignment="1">
      <alignment horizontal="center" vertical="center" wrapText="1"/>
    </xf>
    <xf numFmtId="0" fontId="4" fillId="0" borderId="35" xfId="0" applyFont="1" applyFill="1" applyBorder="1" applyAlignment="1">
      <alignment horizontal="center" vertical="center" wrapText="1"/>
    </xf>
    <xf numFmtId="0" fontId="4" fillId="0" borderId="36" xfId="0" applyFont="1" applyFill="1" applyBorder="1" applyAlignment="1">
      <alignment horizontal="center" vertical="center" wrapText="1"/>
    </xf>
    <xf numFmtId="0" fontId="4" fillId="0" borderId="44" xfId="0" applyFont="1" applyFill="1" applyBorder="1" applyAlignment="1">
      <alignment horizontal="center" vertical="center" wrapText="1"/>
    </xf>
    <xf numFmtId="0" fontId="4" fillId="0" borderId="37" xfId="0" applyFont="1" applyFill="1" applyBorder="1" applyAlignment="1">
      <alignment horizontal="center" vertical="center" wrapText="1"/>
    </xf>
    <xf numFmtId="0" fontId="2" fillId="2" borderId="1" xfId="16" applyFont="1" applyFill="1" applyBorder="1" applyAlignment="1">
      <alignment horizontal="right" vertical="center"/>
    </xf>
    <xf numFmtId="0" fontId="4" fillId="0" borderId="1"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locked="0"/>
    </xf>
    <xf numFmtId="10" fontId="2" fillId="7" borderId="11" xfId="23" applyNumberFormat="1" applyFont="1" applyFill="1" applyBorder="1" applyAlignment="1" applyProtection="1">
      <alignment horizontal="center" vertical="center" wrapText="1"/>
      <protection locked="0"/>
    </xf>
    <xf numFmtId="0" fontId="4" fillId="0" borderId="2" xfId="16" applyFont="1" applyFill="1" applyBorder="1" applyAlignment="1">
      <alignment horizontal="justify" vertical="center" wrapText="1"/>
    </xf>
    <xf numFmtId="0" fontId="4" fillId="0" borderId="22" xfId="16" applyFont="1" applyFill="1" applyBorder="1" applyAlignment="1">
      <alignment horizontal="justify" vertical="center" wrapText="1"/>
    </xf>
    <xf numFmtId="0" fontId="25" fillId="0" borderId="20" xfId="0" applyFont="1" applyBorder="1" applyAlignment="1">
      <alignment horizontal="center" vertical="center" wrapText="1"/>
    </xf>
    <xf numFmtId="0" fontId="25" fillId="0" borderId="14" xfId="0" applyFont="1" applyBorder="1" applyAlignment="1">
      <alignment horizontal="center" vertical="center" wrapText="1"/>
    </xf>
    <xf numFmtId="0" fontId="4" fillId="0" borderId="1" xfId="16" applyFont="1" applyFill="1" applyBorder="1" applyAlignment="1">
      <alignment horizontal="center" vertical="center" wrapText="1"/>
    </xf>
    <xf numFmtId="0" fontId="4" fillId="0" borderId="2" xfId="16" applyFont="1" applyFill="1" applyBorder="1" applyAlignment="1">
      <alignment horizontal="center" vertical="center" wrapText="1"/>
    </xf>
    <xf numFmtId="0" fontId="2" fillId="0" borderId="5" xfId="0" applyFont="1" applyBorder="1" applyAlignment="1" applyProtection="1">
      <alignment horizontal="center" vertical="center" wrapText="1"/>
      <protection locked="0"/>
    </xf>
    <xf numFmtId="0" fontId="2" fillId="0" borderId="2" xfId="0" applyFont="1" applyBorder="1" applyAlignment="1" applyProtection="1">
      <alignment horizontal="center" vertical="center" wrapText="1"/>
      <protection locked="0"/>
    </xf>
    <xf numFmtId="0" fontId="4" fillId="0" borderId="2" xfId="0" applyFont="1" applyBorder="1" applyAlignment="1" applyProtection="1">
      <alignment horizontal="center" vertical="center" wrapText="1"/>
      <protection locked="0"/>
    </xf>
    <xf numFmtId="10" fontId="2" fillId="7" borderId="45" xfId="0" applyNumberFormat="1" applyFont="1" applyFill="1" applyBorder="1" applyAlignment="1" applyProtection="1">
      <alignment horizontal="center" vertical="center" wrapText="1"/>
      <protection locked="0"/>
    </xf>
    <xf numFmtId="9" fontId="2" fillId="7" borderId="46" xfId="23" applyNumberFormat="1" applyFont="1" applyFill="1" applyBorder="1" applyAlignment="1" applyProtection="1">
      <alignment horizontal="center" vertical="center" wrapText="1"/>
      <protection locked="0"/>
    </xf>
    <xf numFmtId="9" fontId="2" fillId="7" borderId="45" xfId="23" applyNumberFormat="1" applyFont="1" applyFill="1" applyBorder="1" applyAlignment="1" applyProtection="1">
      <alignment horizontal="center" vertical="center" wrapText="1"/>
      <protection locked="0"/>
    </xf>
    <xf numFmtId="0" fontId="4" fillId="0" borderId="39" xfId="16" applyFont="1" applyFill="1" applyBorder="1" applyAlignment="1">
      <alignment horizontal="justify" vertical="center" wrapText="1"/>
    </xf>
    <xf numFmtId="0" fontId="4" fillId="0" borderId="7" xfId="16" applyFont="1" applyFill="1" applyBorder="1" applyAlignment="1">
      <alignment horizontal="justify" vertical="center" wrapText="1"/>
    </xf>
    <xf numFmtId="0" fontId="4" fillId="0" borderId="20" xfId="16" applyFont="1" applyFill="1" applyBorder="1" applyAlignment="1">
      <alignment horizontal="justify" vertical="center" wrapText="1"/>
    </xf>
    <xf numFmtId="0" fontId="4" fillId="0" borderId="41" xfId="16" applyFont="1" applyFill="1" applyBorder="1" applyAlignment="1">
      <alignment horizontal="justify" vertical="center" wrapText="1"/>
    </xf>
    <xf numFmtId="0" fontId="2" fillId="0" borderId="1" xfId="0" applyFont="1" applyBorder="1" applyAlignment="1" applyProtection="1">
      <alignment horizontal="center" vertical="center" wrapText="1"/>
      <protection locked="0"/>
    </xf>
    <xf numFmtId="0" fontId="2" fillId="0" borderId="4" xfId="0" applyFont="1" applyBorder="1" applyAlignment="1" applyProtection="1">
      <alignment horizontal="center" vertical="center" wrapText="1"/>
      <protection locked="0"/>
    </xf>
    <xf numFmtId="0" fontId="4" fillId="0" borderId="5" xfId="16" applyFont="1" applyFill="1" applyBorder="1" applyAlignment="1">
      <alignment horizontal="justify" vertical="center" wrapText="1"/>
    </xf>
    <xf numFmtId="175" fontId="2" fillId="7" borderId="10" xfId="23" applyNumberFormat="1" applyFont="1" applyFill="1" applyBorder="1" applyAlignment="1" applyProtection="1">
      <alignment horizontal="center" vertical="center" wrapText="1"/>
      <protection locked="0"/>
    </xf>
    <xf numFmtId="175" fontId="2" fillId="7" borderId="11" xfId="23" applyNumberFormat="1" applyFont="1" applyFill="1" applyBorder="1" applyAlignment="1" applyProtection="1">
      <alignment horizontal="center" vertical="center" wrapText="1"/>
      <protection locked="0"/>
    </xf>
    <xf numFmtId="10" fontId="2" fillId="7" borderId="2" xfId="0" applyNumberFormat="1" applyFont="1" applyFill="1" applyBorder="1" applyAlignment="1" applyProtection="1">
      <alignment horizontal="center" vertical="center" wrapText="1"/>
      <protection locked="0"/>
    </xf>
    <xf numFmtId="10" fontId="2" fillId="7" borderId="22" xfId="0" applyNumberFormat="1" applyFont="1" applyFill="1" applyBorder="1" applyAlignment="1" applyProtection="1">
      <alignment horizontal="center" vertical="center" wrapText="1"/>
      <protection locked="0"/>
    </xf>
    <xf numFmtId="0" fontId="2" fillId="0" borderId="22" xfId="0" applyFont="1" applyBorder="1" applyAlignment="1" applyProtection="1">
      <alignment horizontal="center" vertical="center" wrapText="1"/>
      <protection locked="0"/>
    </xf>
    <xf numFmtId="9" fontId="2" fillId="7" borderId="2" xfId="23" applyFont="1" applyFill="1" applyBorder="1" applyAlignment="1" applyProtection="1">
      <alignment horizontal="center" vertical="center" wrapText="1"/>
      <protection locked="0"/>
    </xf>
    <xf numFmtId="9" fontId="2" fillId="7" borderId="22" xfId="23" applyFont="1" applyFill="1" applyBorder="1" applyAlignment="1" applyProtection="1">
      <alignment horizontal="center" vertical="center" wrapText="1"/>
      <protection locked="0"/>
    </xf>
    <xf numFmtId="0" fontId="4" fillId="0" borderId="5" xfId="0" applyFont="1" applyBorder="1" applyAlignment="1" applyProtection="1">
      <alignment horizontal="center" vertical="center" wrapText="1"/>
      <protection locked="0"/>
    </xf>
    <xf numFmtId="175" fontId="2" fillId="7" borderId="12" xfId="23" applyNumberFormat="1" applyFont="1" applyFill="1" applyBorder="1" applyAlignment="1" applyProtection="1">
      <alignment horizontal="center" vertical="center" wrapText="1"/>
      <protection locked="0"/>
    </xf>
    <xf numFmtId="10" fontId="2" fillId="7" borderId="3" xfId="0" applyNumberFormat="1" applyFont="1" applyFill="1" applyBorder="1" applyAlignment="1" applyProtection="1">
      <alignment horizontal="center" vertical="center" wrapText="1"/>
      <protection locked="0"/>
    </xf>
    <xf numFmtId="10" fontId="2" fillId="7" borderId="1" xfId="0" applyNumberFormat="1" applyFont="1" applyFill="1" applyBorder="1" applyAlignment="1" applyProtection="1">
      <alignment horizontal="center" vertical="center" wrapText="1"/>
      <protection locked="0"/>
    </xf>
    <xf numFmtId="10" fontId="2" fillId="7" borderId="4" xfId="0" applyNumberFormat="1" applyFont="1" applyFill="1" applyBorder="1" applyAlignment="1" applyProtection="1">
      <alignment horizontal="center" vertical="center" wrapText="1"/>
      <protection locked="0"/>
    </xf>
    <xf numFmtId="10" fontId="2" fillId="7" borderId="43" xfId="0" applyNumberFormat="1" applyFont="1" applyFill="1" applyBorder="1" applyAlignment="1" applyProtection="1">
      <alignment horizontal="center" vertical="center" wrapText="1"/>
      <protection locked="0"/>
    </xf>
    <xf numFmtId="0" fontId="2" fillId="0" borderId="38" xfId="0" applyFont="1" applyBorder="1" applyAlignment="1" applyProtection="1">
      <alignment horizontal="center" vertical="center" wrapText="1"/>
      <protection locked="0"/>
    </xf>
    <xf numFmtId="0" fontId="25" fillId="0" borderId="7" xfId="16" applyFont="1" applyFill="1" applyBorder="1" applyAlignment="1">
      <alignment horizontal="justify" vertical="center" wrapText="1"/>
    </xf>
    <xf numFmtId="0" fontId="2" fillId="0" borderId="3" xfId="0" applyFont="1" applyBorder="1" applyAlignment="1" applyProtection="1">
      <alignment horizontal="center" vertical="center" wrapText="1"/>
      <protection locked="0"/>
    </xf>
    <xf numFmtId="0" fontId="4" fillId="0" borderId="25" xfId="16" applyFont="1" applyFill="1" applyBorder="1" applyAlignment="1">
      <alignment horizontal="justify" vertical="center" wrapText="1"/>
    </xf>
    <xf numFmtId="0" fontId="4" fillId="0" borderId="9" xfId="16" applyFont="1" applyFill="1" applyBorder="1" applyAlignment="1">
      <alignment horizontal="justify" vertical="center" wrapText="1"/>
    </xf>
    <xf numFmtId="0" fontId="4" fillId="0" borderId="3" xfId="0" applyFont="1" applyBorder="1" applyAlignment="1" applyProtection="1">
      <alignment horizontal="center" vertical="center" wrapText="1"/>
      <protection locked="0"/>
    </xf>
    <xf numFmtId="0" fontId="4" fillId="0" borderId="2" xfId="16" applyFont="1" applyFill="1" applyBorder="1" applyAlignment="1">
      <alignment horizontal="justify" vertical="top" wrapText="1"/>
    </xf>
    <xf numFmtId="0" fontId="4" fillId="0" borderId="39" xfId="16" applyFont="1" applyFill="1" applyBorder="1" applyAlignment="1">
      <alignment horizontal="justify" vertical="top" wrapText="1"/>
    </xf>
    <xf numFmtId="9" fontId="2" fillId="7" borderId="5" xfId="23" applyFont="1" applyFill="1" applyBorder="1" applyAlignment="1" applyProtection="1">
      <alignment horizontal="center" vertical="center" wrapText="1"/>
      <protection locked="0"/>
    </xf>
    <xf numFmtId="9" fontId="2" fillId="7" borderId="1" xfId="23" applyFont="1" applyFill="1" applyBorder="1" applyAlignment="1" applyProtection="1">
      <alignment horizontal="center" vertical="center" wrapText="1"/>
      <protection locked="0"/>
    </xf>
    <xf numFmtId="0" fontId="2" fillId="5" borderId="1" xfId="16" applyFont="1" applyFill="1" applyBorder="1" applyAlignment="1">
      <alignment horizontal="center" vertical="center" wrapText="1"/>
    </xf>
    <xf numFmtId="0" fontId="2" fillId="5" borderId="3" xfId="16" applyFont="1" applyFill="1" applyBorder="1" applyAlignment="1">
      <alignment horizontal="center" vertical="center" wrapText="1"/>
    </xf>
    <xf numFmtId="0" fontId="4" fillId="0" borderId="17" xfId="16" applyBorder="1"/>
    <xf numFmtId="0" fontId="4" fillId="0" borderId="3" xfId="16" applyBorder="1"/>
    <xf numFmtId="0" fontId="4" fillId="0" borderId="18" xfId="16" applyBorder="1"/>
    <xf numFmtId="0" fontId="4" fillId="0" borderId="1" xfId="16" applyBorder="1"/>
    <xf numFmtId="0" fontId="4" fillId="0" borderId="19" xfId="16" applyBorder="1"/>
    <xf numFmtId="0" fontId="4" fillId="0" borderId="4" xfId="16" applyBorder="1"/>
    <xf numFmtId="0" fontId="20" fillId="5" borderId="3" xfId="0" applyFont="1" applyFill="1" applyBorder="1" applyAlignment="1">
      <alignment horizontal="center" vertical="center" wrapText="1"/>
    </xf>
    <xf numFmtId="0" fontId="20" fillId="5" borderId="10" xfId="0" applyFont="1" applyFill="1" applyBorder="1" applyAlignment="1">
      <alignment horizontal="center" vertical="center" wrapText="1"/>
    </xf>
    <xf numFmtId="0" fontId="20" fillId="5" borderId="1" xfId="0" applyFont="1" applyFill="1" applyBorder="1" applyAlignment="1">
      <alignment horizontal="center" vertical="center" wrapText="1"/>
    </xf>
    <xf numFmtId="0" fontId="20" fillId="5" borderId="11" xfId="0" applyFont="1" applyFill="1" applyBorder="1" applyAlignment="1">
      <alignment horizontal="center" vertical="center" wrapText="1"/>
    </xf>
    <xf numFmtId="0" fontId="22" fillId="5" borderId="1" xfId="0" applyFont="1" applyFill="1" applyBorder="1" applyAlignment="1">
      <alignment horizontal="center" vertical="center" wrapText="1"/>
    </xf>
    <xf numFmtId="0" fontId="22" fillId="5" borderId="11" xfId="0" applyFont="1" applyFill="1" applyBorder="1" applyAlignment="1">
      <alignment horizontal="center" vertical="center" wrapText="1"/>
    </xf>
    <xf numFmtId="0" fontId="22" fillId="5" borderId="4" xfId="0" applyFont="1" applyFill="1" applyBorder="1" applyAlignment="1">
      <alignment horizontal="center" vertical="center" wrapText="1"/>
    </xf>
    <xf numFmtId="0" fontId="22" fillId="5" borderId="12" xfId="0" applyFont="1" applyFill="1" applyBorder="1" applyAlignment="1">
      <alignment horizontal="center" vertical="center" wrapText="1"/>
    </xf>
    <xf numFmtId="0" fontId="2" fillId="5" borderId="10" xfId="16" applyFont="1" applyFill="1" applyBorder="1" applyAlignment="1">
      <alignment horizontal="center" vertical="center" wrapText="1"/>
    </xf>
    <xf numFmtId="0" fontId="2" fillId="5" borderId="12" xfId="16" applyFont="1" applyFill="1" applyBorder="1" applyAlignment="1">
      <alignment horizontal="center" vertical="center" wrapText="1"/>
    </xf>
    <xf numFmtId="0" fontId="2" fillId="5" borderId="38" xfId="16" applyFont="1" applyFill="1" applyBorder="1" applyAlignment="1">
      <alignment horizontal="center" vertical="center" wrapText="1"/>
    </xf>
    <xf numFmtId="0" fontId="2" fillId="5" borderId="39" xfId="16" applyFont="1" applyFill="1" applyBorder="1" applyAlignment="1">
      <alignment horizontal="center" vertical="center" wrapText="1"/>
    </xf>
    <xf numFmtId="0" fontId="14" fillId="5" borderId="16" xfId="16" applyFont="1" applyFill="1" applyBorder="1" applyAlignment="1">
      <alignment horizontal="center" vertical="center" wrapText="1"/>
    </xf>
    <xf numFmtId="0" fontId="14" fillId="5" borderId="40" xfId="16" applyFont="1" applyFill="1" applyBorder="1" applyAlignment="1">
      <alignment horizontal="center" vertical="center" wrapText="1"/>
    </xf>
    <xf numFmtId="0" fontId="4" fillId="0" borderId="38" xfId="16" applyFont="1" applyFill="1" applyBorder="1" applyAlignment="1">
      <alignment horizontal="justify" vertical="center" wrapText="1"/>
    </xf>
    <xf numFmtId="175" fontId="2" fillId="7" borderId="22" xfId="23" applyNumberFormat="1" applyFont="1" applyFill="1" applyBorder="1" applyAlignment="1" applyProtection="1">
      <alignment horizontal="center" vertical="center" wrapText="1"/>
      <protection locked="0"/>
    </xf>
    <xf numFmtId="175" fontId="2" fillId="7" borderId="5" xfId="23" applyNumberFormat="1" applyFont="1" applyFill="1" applyBorder="1" applyAlignment="1" applyProtection="1">
      <alignment horizontal="center" vertical="center" wrapText="1"/>
      <protection locked="0"/>
    </xf>
    <xf numFmtId="0" fontId="2" fillId="5" borderId="4" xfId="16" applyFont="1" applyFill="1" applyBorder="1" applyAlignment="1">
      <alignment horizontal="center" vertical="center" wrapText="1"/>
    </xf>
    <xf numFmtId="0" fontId="4" fillId="0" borderId="38" xfId="0" applyFont="1" applyBorder="1" applyAlignment="1" applyProtection="1">
      <alignment horizontal="center" vertical="center" wrapText="1"/>
      <protection locked="0"/>
    </xf>
    <xf numFmtId="0" fontId="4" fillId="0" borderId="22" xfId="0" applyFont="1" applyBorder="1" applyAlignment="1" applyProtection="1">
      <alignment horizontal="center" vertical="center" wrapText="1"/>
      <protection locked="0"/>
    </xf>
    <xf numFmtId="0" fontId="4" fillId="0" borderId="21" xfId="16" applyFont="1" applyFill="1" applyBorder="1" applyAlignment="1">
      <alignment horizontal="left" vertical="center" wrapText="1"/>
    </xf>
    <xf numFmtId="0" fontId="4" fillId="0" borderId="42" xfId="16" applyFont="1" applyFill="1" applyBorder="1" applyAlignment="1">
      <alignment horizontal="left" vertical="center" wrapText="1"/>
    </xf>
    <xf numFmtId="0" fontId="4" fillId="0" borderId="17" xfId="16" applyFont="1" applyFill="1" applyBorder="1" applyAlignment="1">
      <alignment horizontal="center" vertical="center" wrapText="1"/>
    </xf>
    <xf numFmtId="0" fontId="4" fillId="0" borderId="18" xfId="16" applyFont="1" applyFill="1" applyBorder="1" applyAlignment="1">
      <alignment horizontal="center" vertical="center" wrapText="1"/>
    </xf>
    <xf numFmtId="0" fontId="4" fillId="0" borderId="20" xfId="16" applyFont="1" applyFill="1" applyBorder="1" applyAlignment="1">
      <alignment horizontal="center" vertical="center" wrapText="1"/>
    </xf>
    <xf numFmtId="0" fontId="4" fillId="0" borderId="38" xfId="16" applyFont="1" applyFill="1" applyBorder="1" applyAlignment="1">
      <alignment horizontal="center" vertical="center" wrapText="1"/>
    </xf>
    <xf numFmtId="0" fontId="4" fillId="0" borderId="5" xfId="16" applyFont="1" applyFill="1" applyBorder="1" applyAlignment="1">
      <alignment horizontal="center" vertical="center" wrapText="1"/>
    </xf>
    <xf numFmtId="175" fontId="2" fillId="7" borderId="1" xfId="23" applyNumberFormat="1" applyFont="1" applyFill="1" applyBorder="1" applyAlignment="1" applyProtection="1">
      <alignment horizontal="center" vertical="center" wrapText="1"/>
      <protection locked="0"/>
    </xf>
    <xf numFmtId="0" fontId="4" fillId="0" borderId="3" xfId="0" applyFont="1" applyBorder="1" applyAlignment="1">
      <alignment horizontal="center"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22" xfId="16" applyFont="1" applyFill="1" applyBorder="1" applyAlignment="1">
      <alignment horizontal="center" vertical="center" wrapText="1"/>
    </xf>
    <xf numFmtId="0" fontId="4" fillId="0" borderId="18" xfId="0" applyFont="1" applyFill="1" applyBorder="1" applyAlignment="1">
      <alignment horizontal="center" vertical="center" wrapText="1"/>
    </xf>
    <xf numFmtId="0" fontId="25" fillId="0" borderId="18" xfId="0" applyFont="1" applyFill="1" applyBorder="1" applyAlignment="1">
      <alignment horizontal="center" vertical="center" wrapText="1"/>
    </xf>
    <xf numFmtId="0" fontId="25" fillId="0" borderId="19" xfId="0" applyFont="1" applyFill="1" applyBorder="1" applyAlignment="1">
      <alignment horizontal="center" vertical="center" wrapText="1"/>
    </xf>
    <xf numFmtId="0" fontId="25" fillId="0" borderId="1" xfId="0" applyFont="1" applyBorder="1" applyAlignment="1">
      <alignment horizontal="center" vertical="center" wrapText="1"/>
    </xf>
    <xf numFmtId="0" fontId="4" fillId="0" borderId="22" xfId="0" applyFont="1" applyBorder="1" applyAlignment="1">
      <alignment horizontal="center" vertical="center" wrapText="1"/>
    </xf>
    <xf numFmtId="0" fontId="4" fillId="0" borderId="34" xfId="0" applyFont="1" applyBorder="1" applyAlignment="1">
      <alignment horizontal="center" vertical="center" wrapText="1"/>
    </xf>
    <xf numFmtId="0" fontId="4" fillId="0" borderId="45" xfId="0" applyFont="1" applyBorder="1" applyAlignment="1">
      <alignment horizontal="center" vertical="center" wrapText="1"/>
    </xf>
    <xf numFmtId="179" fontId="4" fillId="0" borderId="38" xfId="5" applyNumberFormat="1" applyFont="1" applyBorder="1" applyAlignment="1">
      <alignment horizontal="center" vertical="center"/>
    </xf>
    <xf numFmtId="179" fontId="4" fillId="0" borderId="22" xfId="5" applyNumberFormat="1" applyFont="1" applyBorder="1" applyAlignment="1">
      <alignment horizontal="center" vertical="center"/>
    </xf>
    <xf numFmtId="179" fontId="4" fillId="0" borderId="39" xfId="5" applyNumberFormat="1" applyFont="1" applyBorder="1" applyAlignment="1">
      <alignment horizontal="center" vertical="center"/>
    </xf>
    <xf numFmtId="0" fontId="10" fillId="0" borderId="24" xfId="0" applyFont="1" applyBorder="1" applyAlignment="1">
      <alignment horizontal="right" vertical="center"/>
    </xf>
    <xf numFmtId="0" fontId="10" fillId="0" borderId="0" xfId="0" applyFont="1" applyBorder="1" applyAlignment="1">
      <alignment horizontal="right" vertical="center"/>
    </xf>
    <xf numFmtId="0" fontId="2" fillId="6" borderId="1" xfId="19" applyFont="1" applyFill="1" applyBorder="1" applyAlignment="1">
      <alignment horizontal="center" vertical="center" wrapText="1"/>
    </xf>
    <xf numFmtId="0" fontId="2" fillId="6" borderId="11" xfId="19" applyFont="1" applyFill="1" applyBorder="1" applyAlignment="1">
      <alignment horizontal="center" vertical="center" wrapText="1"/>
    </xf>
    <xf numFmtId="0" fontId="0" fillId="0" borderId="22" xfId="0" applyBorder="1" applyAlignment="1">
      <alignment horizontal="center"/>
    </xf>
    <xf numFmtId="0" fontId="0" fillId="0" borderId="39" xfId="0" applyBorder="1" applyAlignment="1">
      <alignment horizontal="center"/>
    </xf>
    <xf numFmtId="3" fontId="7" fillId="0" borderId="5" xfId="0" applyNumberFormat="1" applyFont="1" applyFill="1" applyBorder="1" applyAlignment="1">
      <alignment horizontal="center" vertical="center" wrapText="1"/>
    </xf>
    <xf numFmtId="3" fontId="7" fillId="0" borderId="1" xfId="0" applyNumberFormat="1" applyFont="1" applyFill="1" applyBorder="1" applyAlignment="1">
      <alignment horizontal="center" vertical="center" wrapText="1"/>
    </xf>
    <xf numFmtId="3" fontId="7" fillId="0" borderId="4" xfId="0" applyNumberFormat="1" applyFont="1" applyFill="1" applyBorder="1" applyAlignment="1">
      <alignment horizontal="center" vertical="center" wrapText="1"/>
    </xf>
    <xf numFmtId="0" fontId="0" fillId="0" borderId="48" xfId="0" applyBorder="1" applyAlignment="1">
      <alignment horizontal="center" vertical="center"/>
    </xf>
    <xf numFmtId="0" fontId="0" fillId="0" borderId="49" xfId="0" applyBorder="1" applyAlignment="1">
      <alignment horizontal="center" vertical="center"/>
    </xf>
    <xf numFmtId="0" fontId="14" fillId="6" borderId="35" xfId="19" applyFont="1" applyFill="1" applyBorder="1" applyAlignment="1">
      <alignment horizontal="center" vertical="center" wrapText="1"/>
    </xf>
    <xf numFmtId="0" fontId="14" fillId="6" borderId="36" xfId="19" applyFont="1" applyFill="1" applyBorder="1" applyAlignment="1">
      <alignment horizontal="center" vertical="center" wrapText="1"/>
    </xf>
    <xf numFmtId="0" fontId="2" fillId="6" borderId="35" xfId="19" applyFont="1" applyFill="1" applyBorder="1" applyAlignment="1">
      <alignment horizontal="center" vertical="center" wrapText="1"/>
    </xf>
    <xf numFmtId="0" fontId="2" fillId="6" borderId="36" xfId="19" applyFont="1" applyFill="1" applyBorder="1" applyAlignment="1">
      <alignment horizontal="center" vertical="center" wrapText="1"/>
    </xf>
    <xf numFmtId="0" fontId="2" fillId="6" borderId="23" xfId="19" applyFont="1" applyFill="1" applyBorder="1" applyAlignment="1">
      <alignment horizontal="center" vertical="center" wrapText="1"/>
    </xf>
    <xf numFmtId="0" fontId="2" fillId="6" borderId="26" xfId="19" applyFont="1" applyFill="1" applyBorder="1" applyAlignment="1">
      <alignment horizontal="center" vertical="center" wrapText="1"/>
    </xf>
    <xf numFmtId="0" fontId="2" fillId="6" borderId="48" xfId="19" applyFont="1" applyFill="1" applyBorder="1" applyAlignment="1">
      <alignment horizontal="center" vertical="center" wrapText="1"/>
    </xf>
    <xf numFmtId="0" fontId="2" fillId="6" borderId="51" xfId="19" applyFont="1" applyFill="1" applyBorder="1" applyAlignment="1">
      <alignment horizontal="center" vertical="center" wrapText="1"/>
    </xf>
    <xf numFmtId="0" fontId="2" fillId="6" borderId="7" xfId="19" applyFont="1" applyFill="1" applyBorder="1" applyAlignment="1">
      <alignment horizontal="center" vertical="center" wrapText="1"/>
    </xf>
    <xf numFmtId="0" fontId="4" fillId="0" borderId="4" xfId="0" applyFont="1" applyBorder="1" applyAlignment="1">
      <alignment horizontal="center" vertical="center" wrapText="1"/>
    </xf>
    <xf numFmtId="179" fontId="0" fillId="0" borderId="42" xfId="0" applyNumberFormat="1" applyBorder="1" applyAlignment="1">
      <alignment horizontal="center" vertical="center" wrapText="1"/>
    </xf>
    <xf numFmtId="0" fontId="0" fillId="0" borderId="11" xfId="0" applyBorder="1" applyAlignment="1">
      <alignment horizontal="center" vertical="center" wrapText="1"/>
    </xf>
    <xf numFmtId="0" fontId="0" fillId="0" borderId="12" xfId="0" applyBorder="1" applyAlignment="1">
      <alignment horizontal="center" vertical="center" wrapText="1"/>
    </xf>
    <xf numFmtId="0" fontId="4" fillId="0" borderId="5" xfId="0" applyFont="1" applyBorder="1" applyAlignment="1">
      <alignment horizontal="center" vertical="center" wrapText="1"/>
    </xf>
    <xf numFmtId="0" fontId="4" fillId="0" borderId="23" xfId="19" applyBorder="1" applyAlignment="1">
      <alignment horizontal="center"/>
    </xf>
    <xf numFmtId="0" fontId="4" fillId="0" borderId="24" xfId="19" applyBorder="1" applyAlignment="1">
      <alignment horizontal="center"/>
    </xf>
    <xf numFmtId="0" fontId="4" fillId="0" borderId="26" xfId="19" applyBorder="1" applyAlignment="1">
      <alignment horizontal="center"/>
    </xf>
    <xf numFmtId="0" fontId="4" fillId="0" borderId="0" xfId="19" applyBorder="1" applyAlignment="1">
      <alignment horizontal="center"/>
    </xf>
    <xf numFmtId="0" fontId="4" fillId="0" borderId="28" xfId="19" applyBorder="1" applyAlignment="1">
      <alignment horizontal="center"/>
    </xf>
    <xf numFmtId="0" fontId="4" fillId="0" borderId="29" xfId="19" applyBorder="1" applyAlignment="1">
      <alignment horizontal="center"/>
    </xf>
    <xf numFmtId="0" fontId="31" fillId="6" borderId="17" xfId="19" applyFont="1" applyFill="1" applyBorder="1" applyAlignment="1">
      <alignment horizontal="center" vertical="center" wrapText="1"/>
    </xf>
    <xf numFmtId="0" fontId="31" fillId="6" borderId="3" xfId="19" applyFont="1" applyFill="1" applyBorder="1" applyAlignment="1">
      <alignment horizontal="center" vertical="center" wrapText="1"/>
    </xf>
    <xf numFmtId="0" fontId="31" fillId="6" borderId="10" xfId="19" applyFont="1" applyFill="1" applyBorder="1" applyAlignment="1">
      <alignment horizontal="center" vertical="center" wrapText="1"/>
    </xf>
    <xf numFmtId="0" fontId="31" fillId="6" borderId="18" xfId="19" applyFont="1" applyFill="1" applyBorder="1" applyAlignment="1">
      <alignment horizontal="center" vertical="center" wrapText="1"/>
    </xf>
    <xf numFmtId="0" fontId="31" fillId="6" borderId="1" xfId="19" applyFont="1" applyFill="1" applyBorder="1" applyAlignment="1">
      <alignment horizontal="center" vertical="center" wrapText="1"/>
    </xf>
    <xf numFmtId="0" fontId="31" fillId="6" borderId="11" xfId="19" applyFont="1" applyFill="1" applyBorder="1" applyAlignment="1">
      <alignment horizontal="center" vertical="center" wrapText="1"/>
    </xf>
    <xf numFmtId="0" fontId="32" fillId="6" borderId="1" xfId="19" applyFont="1" applyFill="1" applyBorder="1" applyAlignment="1">
      <alignment horizontal="center" vertical="center" wrapText="1"/>
    </xf>
    <xf numFmtId="0" fontId="32" fillId="6" borderId="11" xfId="19" applyFont="1" applyFill="1" applyBorder="1" applyAlignment="1">
      <alignment horizontal="center" vertical="center" wrapText="1"/>
    </xf>
    <xf numFmtId="0" fontId="29" fillId="0" borderId="40" xfId="0" applyFont="1" applyFill="1" applyBorder="1" applyAlignment="1">
      <alignment horizontal="center" vertical="center" wrapText="1"/>
    </xf>
    <xf numFmtId="0" fontId="29" fillId="0" borderId="7" xfId="0" applyFont="1" applyFill="1" applyBorder="1" applyAlignment="1">
      <alignment horizontal="center" vertical="center" wrapText="1"/>
    </xf>
    <xf numFmtId="0" fontId="29" fillId="0" borderId="50" xfId="0" applyFont="1" applyFill="1" applyBorder="1" applyAlignment="1">
      <alignment horizontal="center" vertical="center" wrapText="1"/>
    </xf>
    <xf numFmtId="3" fontId="33" fillId="0" borderId="38" xfId="0" applyNumberFormat="1" applyFont="1" applyFill="1" applyBorder="1" applyAlignment="1">
      <alignment horizontal="center" vertical="center" wrapText="1"/>
    </xf>
    <xf numFmtId="3" fontId="33" fillId="0" borderId="22" xfId="0" applyNumberFormat="1" applyFont="1" applyFill="1" applyBorder="1" applyAlignment="1">
      <alignment horizontal="center" vertical="center" wrapText="1"/>
    </xf>
    <xf numFmtId="3" fontId="33" fillId="0" borderId="39" xfId="0" applyNumberFormat="1" applyFont="1" applyFill="1" applyBorder="1" applyAlignment="1">
      <alignment horizontal="center" vertical="center" wrapText="1"/>
    </xf>
    <xf numFmtId="3" fontId="7" fillId="0" borderId="3" xfId="0" applyNumberFormat="1" applyFont="1" applyFill="1" applyBorder="1" applyAlignment="1">
      <alignment horizontal="center" vertical="center" wrapText="1"/>
    </xf>
    <xf numFmtId="0" fontId="29" fillId="0" borderId="25" xfId="0" applyFont="1" applyFill="1" applyBorder="1" applyAlignment="1">
      <alignment horizontal="center" vertical="center" wrapText="1"/>
    </xf>
    <xf numFmtId="0" fontId="29" fillId="0" borderId="9" xfId="0" applyFont="1" applyFill="1" applyBorder="1" applyAlignment="1">
      <alignment horizontal="center" vertical="center" wrapText="1"/>
    </xf>
    <xf numFmtId="0" fontId="29" fillId="0" borderId="33" xfId="0" applyFont="1" applyFill="1" applyBorder="1" applyAlignment="1">
      <alignment horizontal="center" vertical="center" wrapText="1"/>
    </xf>
    <xf numFmtId="0" fontId="2" fillId="0" borderId="26"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29" xfId="0" applyFont="1" applyBorder="1" applyAlignment="1">
      <alignment horizontal="center" vertical="center" wrapText="1"/>
    </xf>
    <xf numFmtId="0" fontId="2" fillId="0" borderId="33" xfId="0" applyFont="1" applyBorder="1" applyAlignment="1">
      <alignment horizontal="center" vertical="center" wrapText="1"/>
    </xf>
  </cellXfs>
  <cellStyles count="31">
    <cellStyle name="Coma 2" xfId="1" xr:uid="{00000000-0005-0000-0000-000000000000}"/>
    <cellStyle name="Coma 2 2" xfId="2" xr:uid="{00000000-0005-0000-0000-000001000000}"/>
    <cellStyle name="Millares" xfId="3" builtinId="3"/>
    <cellStyle name="Millares 2" xfId="4" xr:uid="{00000000-0005-0000-0000-000003000000}"/>
    <cellStyle name="Millares 2 2" xfId="5" xr:uid="{00000000-0005-0000-0000-000004000000}"/>
    <cellStyle name="Millares 3" xfId="6" xr:uid="{00000000-0005-0000-0000-000005000000}"/>
    <cellStyle name="Millares 3 2" xfId="7" xr:uid="{00000000-0005-0000-0000-000006000000}"/>
    <cellStyle name="Millares 4" xfId="8" xr:uid="{00000000-0005-0000-0000-000007000000}"/>
    <cellStyle name="Moneda" xfId="9" builtinId="4"/>
    <cellStyle name="Moneda 2" xfId="10" xr:uid="{00000000-0005-0000-0000-000009000000}"/>
    <cellStyle name="Moneda 2 2" xfId="11" xr:uid="{00000000-0005-0000-0000-00000A000000}"/>
    <cellStyle name="Moneda 2 2 2" xfId="12" xr:uid="{00000000-0005-0000-0000-00000B000000}"/>
    <cellStyle name="Moneda 2 3" xfId="13" xr:uid="{00000000-0005-0000-0000-00000C000000}"/>
    <cellStyle name="Moneda 2 3 2" xfId="25" xr:uid="{00000000-0005-0000-0000-00000D000000}"/>
    <cellStyle name="Moneda 2 3 3" xfId="26" xr:uid="{00000000-0005-0000-0000-00000E000000}"/>
    <cellStyle name="Moneda 3" xfId="14" xr:uid="{00000000-0005-0000-0000-00000F000000}"/>
    <cellStyle name="Moneda 3 2" xfId="27" xr:uid="{00000000-0005-0000-0000-000010000000}"/>
    <cellStyle name="Moneda 3 3" xfId="28" xr:uid="{00000000-0005-0000-0000-000011000000}"/>
    <cellStyle name="Moneda 4" xfId="15" xr:uid="{00000000-0005-0000-0000-000012000000}"/>
    <cellStyle name="Normal" xfId="0" builtinId="0"/>
    <cellStyle name="Normal 2" xfId="16" xr:uid="{00000000-0005-0000-0000-000014000000}"/>
    <cellStyle name="Normal 2 10" xfId="17" xr:uid="{00000000-0005-0000-0000-000015000000}"/>
    <cellStyle name="Normal 3" xfId="18" xr:uid="{00000000-0005-0000-0000-000016000000}"/>
    <cellStyle name="Normal 3 2" xfId="19" xr:uid="{00000000-0005-0000-0000-000017000000}"/>
    <cellStyle name="Normal 4 2" xfId="20" xr:uid="{00000000-0005-0000-0000-000018000000}"/>
    <cellStyle name="Porcentaje" xfId="21" builtinId="5"/>
    <cellStyle name="Porcentaje 2" xfId="24" xr:uid="{00000000-0005-0000-0000-00001A000000}"/>
    <cellStyle name="Porcentaje 3" xfId="29" xr:uid="{00000000-0005-0000-0000-00001B000000}"/>
    <cellStyle name="Porcentaje 4" xfId="30" xr:uid="{00000000-0005-0000-0000-00001C000000}"/>
    <cellStyle name="Porcentual 2" xfId="22" xr:uid="{00000000-0005-0000-0000-00001D000000}"/>
    <cellStyle name="Porcentual 2 2" xfId="23" xr:uid="{00000000-0005-0000-0000-00001E000000}"/>
  </cellStyles>
  <dxfs count="0"/>
  <tableStyles count="0" defaultTableStyle="TableStyleMedium9" defaultPivotStyle="PivotStyleLight16"/>
  <colors>
    <mruColors>
      <color rgb="FF76B531"/>
      <color rgb="FF7BB800"/>
      <color rgb="FF669900"/>
      <color rgb="FF9CD35F"/>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1266825</xdr:colOff>
      <xdr:row>1</xdr:row>
      <xdr:rowOff>174625</xdr:rowOff>
    </xdr:from>
    <xdr:to>
      <xdr:col>3</xdr:col>
      <xdr:colOff>986518</xdr:colOff>
      <xdr:row>4</xdr:row>
      <xdr:rowOff>405946</xdr:rowOff>
    </xdr:to>
    <xdr:pic>
      <xdr:nvPicPr>
        <xdr:cNvPr id="15579" name="Picture 110">
          <a:extLst>
            <a:ext uri="{FF2B5EF4-FFF2-40B4-BE49-F238E27FC236}">
              <a16:creationId xmlns:a16="http://schemas.microsoft.com/office/drawing/2014/main" id="{00000000-0008-0000-0000-0000DB3C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854200" y="444500"/>
          <a:ext cx="1704068" cy="1437821"/>
        </a:xfrm>
        <a:prstGeom prst="rect">
          <a:avLst/>
        </a:prstGeom>
        <a:solidFill>
          <a:srgbClr val="FFFFFF"/>
        </a:solid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0</xdr:row>
      <xdr:rowOff>180975</xdr:rowOff>
    </xdr:from>
    <xdr:to>
      <xdr:col>2</xdr:col>
      <xdr:colOff>523875</xdr:colOff>
      <xdr:row>2</xdr:row>
      <xdr:rowOff>285750</xdr:rowOff>
    </xdr:to>
    <xdr:pic>
      <xdr:nvPicPr>
        <xdr:cNvPr id="9967" name="Imagen 2">
          <a:extLst>
            <a:ext uri="{FF2B5EF4-FFF2-40B4-BE49-F238E27FC236}">
              <a16:creationId xmlns:a16="http://schemas.microsoft.com/office/drawing/2014/main" id="{00000000-0008-0000-0100-0000EF26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762125" y="180975"/>
          <a:ext cx="1866900" cy="981075"/>
        </a:xfrm>
        <a:prstGeom prst="rect">
          <a:avLst/>
        </a:prstGeom>
        <a:solidFill>
          <a:srgbClr val="FFFFFF"/>
        </a:solid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323850</xdr:colOff>
      <xdr:row>0</xdr:row>
      <xdr:rowOff>200025</xdr:rowOff>
    </xdr:from>
    <xdr:to>
      <xdr:col>1</xdr:col>
      <xdr:colOff>323850</xdr:colOff>
      <xdr:row>1</xdr:row>
      <xdr:rowOff>314325</xdr:rowOff>
    </xdr:to>
    <xdr:pic>
      <xdr:nvPicPr>
        <xdr:cNvPr id="2" name="Imagen 2">
          <a:extLst>
            <a:ext uri="{FF2B5EF4-FFF2-40B4-BE49-F238E27FC236}">
              <a16:creationId xmlns:a16="http://schemas.microsoft.com/office/drawing/2014/main" id="{00000000-0008-0000-0200-0000DB2A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23850" y="190500"/>
          <a:ext cx="762000" cy="190500"/>
        </a:xfrm>
        <a:prstGeom prst="rect">
          <a:avLst/>
        </a:prstGeom>
        <a:solidFill>
          <a:srgbClr val="FFFFFF"/>
        </a:solid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xdr:from>
      <xdr:col>2</xdr:col>
      <xdr:colOff>177139</xdr:colOff>
      <xdr:row>0</xdr:row>
      <xdr:rowOff>72162</xdr:rowOff>
    </xdr:from>
    <xdr:to>
      <xdr:col>2</xdr:col>
      <xdr:colOff>1122217</xdr:colOff>
      <xdr:row>3</xdr:row>
      <xdr:rowOff>131126</xdr:rowOff>
    </xdr:to>
    <xdr:pic>
      <xdr:nvPicPr>
        <xdr:cNvPr id="2" name="Imagen 2">
          <a:extLst>
            <a:ext uri="{FF2B5EF4-FFF2-40B4-BE49-F238E27FC236}">
              <a16:creationId xmlns:a16="http://schemas.microsoft.com/office/drawing/2014/main" id="{00000000-0008-0000-0300-00000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896094" y="72162"/>
          <a:ext cx="945078" cy="630464"/>
        </a:xfrm>
        <a:prstGeom prst="rect">
          <a:avLst/>
        </a:prstGeom>
        <a:solidFill>
          <a:srgbClr val="FFFFFF"/>
        </a:solid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2" Type="http://schemas.microsoft.com/office/2019/04/relationships/externalLinkLongPath" Target="http://172.22.1.31/Documents%20and%20Settings/DIANA.OVIEDO/Escritorio/AJUSTES%20PROCEDIMIENTOS%20JUNIO%203/Procedimiento%2002/Documents%20and%20Settings/Andre/My%20Documents/Downloads/Territorializacion/Formatos%20de%20Territorializacion%20a%2031_12_2009/285_V2.xls?12161BA7" TargetMode="External"/><Relationship Id="rId1" Type="http://schemas.openxmlformats.org/officeDocument/2006/relationships/externalLinkPath" Target="file:///\\12161BA7\285_V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angelica.ortiz.SDA/Documents/SEGPLAN/2017/III%20TRIMESTRE/1029_PLAN%20DE%20ACCI&#211;N%201029-2017-3o%20trim-ajustad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85"/>
      <sheetName val="Meta 11"/>
      <sheetName val="Meta12"/>
      <sheetName val="Variables"/>
      <sheetName val="GESTIÓN"/>
    </sheetNames>
    <sheetDataSet>
      <sheetData sheetId="0"/>
      <sheetData sheetId="1"/>
      <sheetData sheetId="2"/>
      <sheetData sheetId="3">
        <row r="1">
          <cell r="A1" t="str">
            <v>GRUPO ETAREO</v>
          </cell>
          <cell r="C1" t="str">
            <v>CONDICION POBLACIONAL</v>
          </cell>
          <cell r="H1" t="str">
            <v>GRUPOS ETNICOS</v>
          </cell>
        </row>
        <row r="2">
          <cell r="A2" t="str">
            <v xml:space="preserve">0-5 años Primera infancia </v>
          </cell>
          <cell r="C2" t="str">
            <v>Todos los Grupos</v>
          </cell>
          <cell r="H2" t="str">
            <v>Todos los grupos</v>
          </cell>
        </row>
        <row r="3">
          <cell r="A3" t="str">
            <v xml:space="preserve">6 - 13 años Infancia </v>
          </cell>
          <cell r="C3" t="str">
            <v>Adultos-as trabajador-a formal</v>
          </cell>
          <cell r="H3" t="str">
            <v>Afrocolombianos</v>
          </cell>
        </row>
        <row r="4">
          <cell r="A4" t="str">
            <v>14 - 17 años Adolescencia</v>
          </cell>
          <cell r="C4" t="str">
            <v>Adultos-as trabajador-a informal</v>
          </cell>
          <cell r="H4" t="str">
            <v>Indígenas</v>
          </cell>
        </row>
        <row r="5">
          <cell r="A5" t="str">
            <v>18 - 26 años Juventud</v>
          </cell>
          <cell r="C5" t="str">
            <v>Ciudadanos-as habitantes de calle</v>
          </cell>
          <cell r="H5" t="str">
            <v>No identifica grupos étnicos</v>
          </cell>
        </row>
        <row r="6">
          <cell r="A6" t="str">
            <v>27 - 59 años Adultez</v>
          </cell>
          <cell r="C6" t="str">
            <v>Comunidad en general</v>
          </cell>
          <cell r="H6" t="str">
            <v>Otros Grupos étnicos</v>
          </cell>
        </row>
        <row r="7">
          <cell r="A7" t="str">
            <v>60 años o más. Personas Mayores</v>
          </cell>
          <cell r="C7" t="str">
            <v>Familias en emergencia social y catastrófica</v>
          </cell>
          <cell r="H7" t="str">
            <v>Rom</v>
          </cell>
        </row>
        <row r="8">
          <cell r="A8" t="str">
            <v>Grupo Etario Sin Definir</v>
          </cell>
          <cell r="C8" t="str">
            <v>Familias en situacion de vulnerabilidad</v>
          </cell>
          <cell r="H8" t="str">
            <v>Raizales</v>
          </cell>
        </row>
        <row r="9">
          <cell r="C9" t="str">
            <v>Familias ubicadas en zonas de alto deterioro urbano</v>
          </cell>
        </row>
        <row r="10">
          <cell r="C10" t="str">
            <v>Jovenes desescolarizados</v>
          </cell>
        </row>
        <row r="11">
          <cell r="C11" t="str">
            <v>Jovenes escolarizados</v>
          </cell>
        </row>
        <row r="12">
          <cell r="C12" t="str">
            <v>Mujeres gestantes y lactantes</v>
          </cell>
        </row>
        <row r="13">
          <cell r="C13" t="str">
            <v>Niños y niñas de primera infancia</v>
          </cell>
        </row>
        <row r="14">
          <cell r="C14" t="str">
            <v>Niños, niñas y adolescentes desescolarizados</v>
          </cell>
        </row>
        <row r="15">
          <cell r="C15" t="str">
            <v>Niños, niñas y adolescentes en riesgo social vinculacion temprana al trabajo o acompañamiento</v>
          </cell>
        </row>
        <row r="16">
          <cell r="C16" t="str">
            <v>Niños, niñas y adolescentes escolarizados</v>
          </cell>
        </row>
        <row r="17">
          <cell r="C17" t="str">
            <v>Personas cabezas de familia</v>
          </cell>
        </row>
        <row r="18">
          <cell r="C18" t="str">
            <v>Personas con discapacidad</v>
          </cell>
        </row>
        <row r="19">
          <cell r="C19" t="str">
            <v>Personas consumidoras de sustancias psicoactivas</v>
          </cell>
        </row>
        <row r="20">
          <cell r="C20" t="str">
            <v>Personas en situacion de desplazamiento</v>
          </cell>
        </row>
        <row r="21">
          <cell r="C21" t="str">
            <v>Personas vinculadas a la prostitución</v>
          </cell>
        </row>
        <row r="22">
          <cell r="C22" t="str">
            <v>Reincorporados - as</v>
          </cell>
        </row>
        <row r="23">
          <cell r="C23" t="str">
            <v>Sector LGBT</v>
          </cell>
        </row>
        <row r="24">
          <cell r="C24" t="str">
            <v>Servidores y servidoras públicos</v>
          </cell>
        </row>
      </sheetData>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STIÓN"/>
      <sheetName val="INVERSIÓN"/>
      <sheetName val="ACTIVIDADES"/>
    </sheetNames>
    <sheetDataSet>
      <sheetData sheetId="0"/>
      <sheetData sheetId="1">
        <row r="9">
          <cell r="H9">
            <v>4</v>
          </cell>
          <cell r="L9">
            <v>1</v>
          </cell>
          <cell r="M9">
            <v>1</v>
          </cell>
          <cell r="N9">
            <v>1</v>
          </cell>
          <cell r="AF9">
            <v>0.19</v>
          </cell>
          <cell r="AG9">
            <v>0.46</v>
          </cell>
          <cell r="AH9">
            <v>0.73</v>
          </cell>
        </row>
        <row r="10">
          <cell r="H10">
            <v>786017608</v>
          </cell>
          <cell r="L10">
            <v>112070000</v>
          </cell>
          <cell r="M10">
            <v>46687478</v>
          </cell>
          <cell r="N10">
            <v>46687478</v>
          </cell>
          <cell r="AF10">
            <v>45909000</v>
          </cell>
          <cell r="AG10">
            <v>45633900</v>
          </cell>
          <cell r="AH10">
            <v>45633900</v>
          </cell>
        </row>
        <row r="12">
          <cell r="L12">
            <v>26268590</v>
          </cell>
          <cell r="M12">
            <v>26268590</v>
          </cell>
          <cell r="N12">
            <v>26268590</v>
          </cell>
          <cell r="AF12">
            <v>24951660</v>
          </cell>
          <cell r="AG12">
            <v>26268590</v>
          </cell>
          <cell r="AH12">
            <v>26268590</v>
          </cell>
        </row>
        <row r="15">
          <cell r="H15">
            <v>6</v>
          </cell>
          <cell r="L15">
            <v>1</v>
          </cell>
          <cell r="M15">
            <v>1</v>
          </cell>
          <cell r="N15">
            <v>1</v>
          </cell>
          <cell r="AF15">
            <v>0.2</v>
          </cell>
          <cell r="AG15">
            <v>0.5</v>
          </cell>
          <cell r="AH15">
            <v>0.8</v>
          </cell>
        </row>
        <row r="16">
          <cell r="H16">
            <v>515273774</v>
          </cell>
          <cell r="L16">
            <v>40775000</v>
          </cell>
          <cell r="M16">
            <v>65757500</v>
          </cell>
          <cell r="N16">
            <v>65757500</v>
          </cell>
          <cell r="AF16">
            <v>40750000</v>
          </cell>
          <cell r="AG16">
            <v>65732500</v>
          </cell>
          <cell r="AH16">
            <v>65732500</v>
          </cell>
        </row>
        <row r="18">
          <cell r="L18">
            <v>18298049</v>
          </cell>
          <cell r="M18">
            <v>18298049</v>
          </cell>
          <cell r="N18">
            <v>18298049</v>
          </cell>
          <cell r="AF18">
            <v>15658884</v>
          </cell>
          <cell r="AG18">
            <v>18298049</v>
          </cell>
          <cell r="AH18">
            <v>18298049</v>
          </cell>
        </row>
        <row r="21">
          <cell r="H21">
            <v>10</v>
          </cell>
          <cell r="L21">
            <v>2</v>
          </cell>
          <cell r="M21">
            <v>2</v>
          </cell>
          <cell r="N21">
            <v>2</v>
          </cell>
          <cell r="AF21">
            <v>0.25</v>
          </cell>
          <cell r="AG21">
            <v>1</v>
          </cell>
          <cell r="AH21">
            <v>1.5</v>
          </cell>
        </row>
        <row r="22">
          <cell r="H22">
            <v>5413625180</v>
          </cell>
          <cell r="L22">
            <v>901844000</v>
          </cell>
          <cell r="M22">
            <v>901844000</v>
          </cell>
          <cell r="N22">
            <v>901844000</v>
          </cell>
          <cell r="AF22">
            <v>523618750</v>
          </cell>
          <cell r="AG22">
            <v>831323184</v>
          </cell>
          <cell r="AH22">
            <v>831323184</v>
          </cell>
        </row>
        <row r="24">
          <cell r="L24">
            <v>188958315</v>
          </cell>
          <cell r="M24">
            <v>188958315</v>
          </cell>
          <cell r="N24">
            <v>188958311</v>
          </cell>
          <cell r="AF24">
            <v>160960806</v>
          </cell>
          <cell r="AG24">
            <v>188958310</v>
          </cell>
          <cell r="AH24">
            <v>188958310</v>
          </cell>
        </row>
        <row r="27">
          <cell r="H27">
            <v>10</v>
          </cell>
          <cell r="L27">
            <v>2</v>
          </cell>
          <cell r="M27">
            <v>2</v>
          </cell>
          <cell r="N27">
            <v>2</v>
          </cell>
          <cell r="AF27">
            <v>0.43</v>
          </cell>
          <cell r="AG27">
            <v>0.92999999999999994</v>
          </cell>
          <cell r="AH27">
            <v>1.5</v>
          </cell>
        </row>
        <row r="28">
          <cell r="H28">
            <v>1182292777</v>
          </cell>
          <cell r="L28">
            <v>172695000</v>
          </cell>
          <cell r="M28">
            <v>172695000</v>
          </cell>
          <cell r="N28">
            <v>172695000</v>
          </cell>
          <cell r="AF28">
            <v>159129750</v>
          </cell>
          <cell r="AG28">
            <v>159129750</v>
          </cell>
          <cell r="AH28">
            <v>159168270</v>
          </cell>
        </row>
        <row r="30">
          <cell r="L30">
            <v>45395203</v>
          </cell>
          <cell r="M30">
            <v>45395203</v>
          </cell>
          <cell r="N30">
            <v>45395203</v>
          </cell>
          <cell r="AF30">
            <v>37711458</v>
          </cell>
          <cell r="AG30">
            <v>45395203</v>
          </cell>
          <cell r="AH30">
            <v>45395203</v>
          </cell>
        </row>
        <row r="33">
          <cell r="H33">
            <v>14</v>
          </cell>
          <cell r="L33">
            <v>4</v>
          </cell>
          <cell r="M33">
            <v>4</v>
          </cell>
          <cell r="N33">
            <v>4</v>
          </cell>
          <cell r="AF33">
            <v>1</v>
          </cell>
          <cell r="AG33">
            <v>2</v>
          </cell>
          <cell r="AH33">
            <v>3</v>
          </cell>
        </row>
        <row r="34">
          <cell r="H34">
            <v>1896422921</v>
          </cell>
          <cell r="L34">
            <v>348853000</v>
          </cell>
          <cell r="M34">
            <v>365100900</v>
          </cell>
          <cell r="N34">
            <v>365100900</v>
          </cell>
          <cell r="AF34">
            <v>271299267</v>
          </cell>
          <cell r="AG34">
            <v>338284800</v>
          </cell>
          <cell r="AH34">
            <v>361987067</v>
          </cell>
        </row>
        <row r="36">
          <cell r="L36">
            <v>97852816</v>
          </cell>
          <cell r="M36">
            <v>97852816</v>
          </cell>
          <cell r="N36">
            <v>97852816</v>
          </cell>
          <cell r="AF36">
            <v>86533014</v>
          </cell>
          <cell r="AG36">
            <v>97852816</v>
          </cell>
          <cell r="AH36">
            <v>97852816</v>
          </cell>
        </row>
        <row r="39">
          <cell r="H39">
            <v>24</v>
          </cell>
          <cell r="L39">
            <v>6</v>
          </cell>
          <cell r="M39">
            <v>7</v>
          </cell>
          <cell r="N39">
            <v>7</v>
          </cell>
          <cell r="AF39">
            <v>4</v>
          </cell>
          <cell r="AG39">
            <v>6</v>
          </cell>
          <cell r="AH39">
            <v>6</v>
          </cell>
        </row>
        <row r="40">
          <cell r="H40">
            <v>1116401967</v>
          </cell>
          <cell r="L40">
            <v>168348000</v>
          </cell>
          <cell r="M40">
            <v>152100100</v>
          </cell>
          <cell r="N40">
            <v>152100100</v>
          </cell>
          <cell r="AF40">
            <v>60244533</v>
          </cell>
          <cell r="AG40">
            <v>91159500</v>
          </cell>
          <cell r="AH40">
            <v>120549100</v>
          </cell>
        </row>
        <row r="42">
          <cell r="L42">
            <v>29455450</v>
          </cell>
          <cell r="M42">
            <v>29455450</v>
          </cell>
          <cell r="N42">
            <v>27737160</v>
          </cell>
          <cell r="AF42">
            <v>21777888</v>
          </cell>
          <cell r="AG42">
            <v>27737160</v>
          </cell>
          <cell r="AH42">
            <v>27737160</v>
          </cell>
        </row>
      </sheetData>
      <sheetData sheetId="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V15"/>
  <sheetViews>
    <sheetView tabSelected="1" view="pageBreakPreview" topLeftCell="AE6" zoomScale="55" zoomScaleNormal="55" zoomScaleSheetLayoutView="55" workbookViewId="0">
      <selection activeCell="AR14" sqref="AR14"/>
    </sheetView>
  </sheetViews>
  <sheetFormatPr baseColWidth="10" defaultColWidth="11.42578125" defaultRowHeight="15" x14ac:dyDescent="0.25"/>
  <cols>
    <col min="1" max="1" width="8.85546875" style="1" customWidth="1"/>
    <col min="2" max="2" width="20.85546875" style="1" customWidth="1"/>
    <col min="3" max="3" width="8.85546875" style="1" customWidth="1"/>
    <col min="4" max="4" width="27.140625" style="1" customWidth="1"/>
    <col min="5" max="5" width="7.5703125" style="1" customWidth="1"/>
    <col min="6" max="6" width="25.42578125" style="1" customWidth="1"/>
    <col min="7" max="7" width="16.28515625" style="1" customWidth="1"/>
    <col min="8" max="8" width="12.85546875" style="1" customWidth="1"/>
    <col min="9" max="9" width="13.5703125" style="16" bestFit="1" customWidth="1"/>
    <col min="10" max="10" width="13.5703125" style="25" customWidth="1"/>
    <col min="11" max="11" width="12.7109375" style="24" customWidth="1"/>
    <col min="12" max="12" width="12.7109375" style="16" customWidth="1"/>
    <col min="13" max="14" width="19" style="25" customWidth="1"/>
    <col min="15" max="15" width="12.7109375" style="24" customWidth="1"/>
    <col min="16" max="16" width="14.28515625" style="24" customWidth="1"/>
    <col min="17" max="18" width="12.7109375" style="24" customWidth="1"/>
    <col min="19" max="20" width="12.7109375" style="25" customWidth="1"/>
    <col min="21" max="21" width="9" style="24" customWidth="1"/>
    <col min="22" max="22" width="12.7109375" style="24" customWidth="1"/>
    <col min="23" max="23" width="11.7109375" style="24" customWidth="1"/>
    <col min="24" max="24" width="12.7109375" style="24" customWidth="1"/>
    <col min="25" max="26" width="12.7109375" style="25" customWidth="1"/>
    <col min="27" max="30" width="12.7109375" style="24" customWidth="1"/>
    <col min="31" max="31" width="12.7109375" style="25" customWidth="1"/>
    <col min="32" max="32" width="14.42578125" style="25" customWidth="1"/>
    <col min="33" max="37" width="12.7109375" style="25" customWidth="1"/>
    <col min="38" max="38" width="12.85546875" style="1" customWidth="1"/>
    <col min="39" max="39" width="16.5703125" style="1" customWidth="1"/>
    <col min="40" max="40" width="12.85546875" style="1" customWidth="1"/>
    <col min="41" max="41" width="9.85546875" style="1" customWidth="1"/>
    <col min="42" max="42" width="13.140625" style="1" customWidth="1"/>
    <col min="43" max="43" width="12.28515625" style="1" customWidth="1"/>
    <col min="44" max="44" width="49.42578125" style="1" customWidth="1"/>
    <col min="45" max="45" width="18.5703125" style="1" customWidth="1"/>
    <col min="46" max="46" width="21.42578125" style="1" customWidth="1"/>
    <col min="47" max="47" width="80" style="1" customWidth="1"/>
    <col min="48" max="48" width="44.42578125" style="1" customWidth="1"/>
    <col min="49" max="16384" width="11.42578125" style="1"/>
  </cols>
  <sheetData>
    <row r="1" spans="1:48" ht="21" customHeight="1" thickBot="1" x14ac:dyDescent="0.3">
      <c r="A1" s="4"/>
      <c r="B1" s="4"/>
      <c r="C1" s="4"/>
      <c r="D1" s="4"/>
      <c r="E1" s="4"/>
      <c r="F1" s="4"/>
      <c r="G1" s="4"/>
      <c r="H1" s="4"/>
      <c r="I1" s="15"/>
      <c r="J1" s="15"/>
      <c r="K1" s="15"/>
      <c r="L1" s="15"/>
      <c r="M1" s="15"/>
      <c r="N1" s="15"/>
      <c r="O1" s="15"/>
      <c r="P1" s="15"/>
      <c r="Q1" s="15"/>
      <c r="R1" s="15"/>
      <c r="S1" s="15"/>
      <c r="T1" s="15"/>
      <c r="U1" s="15"/>
      <c r="V1" s="15"/>
      <c r="W1" s="15"/>
      <c r="X1" s="15"/>
      <c r="Y1" s="15"/>
      <c r="Z1" s="15"/>
      <c r="AA1" s="15"/>
      <c r="AB1" s="15"/>
      <c r="AC1" s="15"/>
      <c r="AD1" s="15"/>
      <c r="AE1" s="15"/>
      <c r="AF1" s="15"/>
      <c r="AG1" s="15"/>
      <c r="AH1" s="15"/>
      <c r="AI1" s="15"/>
      <c r="AJ1" s="15"/>
      <c r="AK1" s="15"/>
      <c r="AL1" s="4"/>
      <c r="AM1" s="4"/>
      <c r="AN1" s="4"/>
      <c r="AO1" s="4"/>
      <c r="AP1" s="4"/>
      <c r="AQ1" s="4"/>
      <c r="AR1" s="4"/>
      <c r="AS1" s="4"/>
      <c r="AT1" s="4"/>
      <c r="AU1" s="4"/>
      <c r="AV1" s="4"/>
    </row>
    <row r="2" spans="1:48" ht="38.25" customHeight="1" x14ac:dyDescent="0.25">
      <c r="A2" s="207"/>
      <c r="B2" s="208"/>
      <c r="C2" s="208"/>
      <c r="D2" s="208"/>
      <c r="E2" s="208"/>
      <c r="F2" s="209"/>
      <c r="G2" s="215" t="s">
        <v>0</v>
      </c>
      <c r="H2" s="215"/>
      <c r="I2" s="215"/>
      <c r="J2" s="215"/>
      <c r="K2" s="215"/>
      <c r="L2" s="215"/>
      <c r="M2" s="215"/>
      <c r="N2" s="215"/>
      <c r="O2" s="215"/>
      <c r="P2" s="215"/>
      <c r="Q2" s="215"/>
      <c r="R2" s="215"/>
      <c r="S2" s="215"/>
      <c r="T2" s="215"/>
      <c r="U2" s="215"/>
      <c r="V2" s="215"/>
      <c r="W2" s="215"/>
      <c r="X2" s="215"/>
      <c r="Y2" s="215"/>
      <c r="Z2" s="215"/>
      <c r="AA2" s="215"/>
      <c r="AB2" s="215"/>
      <c r="AC2" s="215"/>
      <c r="AD2" s="215"/>
      <c r="AE2" s="215"/>
      <c r="AF2" s="215"/>
      <c r="AG2" s="215"/>
      <c r="AH2" s="215"/>
      <c r="AI2" s="215"/>
      <c r="AJ2" s="215"/>
      <c r="AK2" s="215"/>
      <c r="AL2" s="215"/>
      <c r="AM2" s="215"/>
      <c r="AN2" s="215"/>
      <c r="AO2" s="215"/>
      <c r="AP2" s="215"/>
      <c r="AQ2" s="215"/>
      <c r="AR2" s="215"/>
      <c r="AS2" s="215"/>
      <c r="AT2" s="215"/>
      <c r="AU2" s="215"/>
      <c r="AV2" s="216"/>
    </row>
    <row r="3" spans="1:48" ht="28.5" customHeight="1" x14ac:dyDescent="0.25">
      <c r="A3" s="210"/>
      <c r="B3" s="211"/>
      <c r="C3" s="211"/>
      <c r="D3" s="211"/>
      <c r="E3" s="211"/>
      <c r="F3" s="212"/>
      <c r="G3" s="217" t="s">
        <v>90</v>
      </c>
      <c r="H3" s="217"/>
      <c r="I3" s="217"/>
      <c r="J3" s="217"/>
      <c r="K3" s="217"/>
      <c r="L3" s="217"/>
      <c r="M3" s="217"/>
      <c r="N3" s="217"/>
      <c r="O3" s="217"/>
      <c r="P3" s="217"/>
      <c r="Q3" s="217"/>
      <c r="R3" s="217"/>
      <c r="S3" s="217"/>
      <c r="T3" s="217"/>
      <c r="U3" s="217"/>
      <c r="V3" s="217"/>
      <c r="W3" s="217"/>
      <c r="X3" s="217"/>
      <c r="Y3" s="217"/>
      <c r="Z3" s="217"/>
      <c r="AA3" s="217"/>
      <c r="AB3" s="217"/>
      <c r="AC3" s="217"/>
      <c r="AD3" s="217"/>
      <c r="AE3" s="217"/>
      <c r="AF3" s="217"/>
      <c r="AG3" s="217"/>
      <c r="AH3" s="217"/>
      <c r="AI3" s="217"/>
      <c r="AJ3" s="217"/>
      <c r="AK3" s="217"/>
      <c r="AL3" s="217"/>
      <c r="AM3" s="217"/>
      <c r="AN3" s="217"/>
      <c r="AO3" s="217"/>
      <c r="AP3" s="217"/>
      <c r="AQ3" s="217"/>
      <c r="AR3" s="217"/>
      <c r="AS3" s="217"/>
      <c r="AT3" s="217"/>
      <c r="AU3" s="217"/>
      <c r="AV3" s="218"/>
    </row>
    <row r="4" spans="1:48" ht="27.75" customHeight="1" x14ac:dyDescent="0.25">
      <c r="A4" s="210"/>
      <c r="B4" s="211"/>
      <c r="C4" s="211"/>
      <c r="D4" s="211"/>
      <c r="E4" s="211"/>
      <c r="F4" s="212"/>
      <c r="G4" s="217" t="s">
        <v>1</v>
      </c>
      <c r="H4" s="217"/>
      <c r="I4" s="217"/>
      <c r="J4" s="217"/>
      <c r="K4" s="217"/>
      <c r="L4" s="217"/>
      <c r="M4" s="217"/>
      <c r="N4" s="217"/>
      <c r="O4" s="217"/>
      <c r="P4" s="217"/>
      <c r="Q4" s="217"/>
      <c r="R4" s="217" t="s">
        <v>76</v>
      </c>
      <c r="S4" s="217"/>
      <c r="T4" s="217"/>
      <c r="U4" s="217"/>
      <c r="V4" s="217"/>
      <c r="W4" s="217"/>
      <c r="X4" s="217"/>
      <c r="Y4" s="217"/>
      <c r="Z4" s="217"/>
      <c r="AA4" s="217"/>
      <c r="AB4" s="217"/>
      <c r="AC4" s="217"/>
      <c r="AD4" s="217"/>
      <c r="AE4" s="217"/>
      <c r="AF4" s="217"/>
      <c r="AG4" s="217"/>
      <c r="AH4" s="217"/>
      <c r="AI4" s="217"/>
      <c r="AJ4" s="217"/>
      <c r="AK4" s="217"/>
      <c r="AL4" s="217"/>
      <c r="AM4" s="217"/>
      <c r="AN4" s="217"/>
      <c r="AO4" s="217"/>
      <c r="AP4" s="217"/>
      <c r="AQ4" s="217"/>
      <c r="AR4" s="217"/>
      <c r="AS4" s="217"/>
      <c r="AT4" s="217"/>
      <c r="AU4" s="217"/>
      <c r="AV4" s="218"/>
    </row>
    <row r="5" spans="1:48" ht="36.6" customHeight="1" x14ac:dyDescent="0.25">
      <c r="A5" s="210"/>
      <c r="B5" s="211"/>
      <c r="C5" s="211"/>
      <c r="D5" s="211"/>
      <c r="E5" s="211"/>
      <c r="F5" s="212"/>
      <c r="G5" s="217" t="s">
        <v>3</v>
      </c>
      <c r="H5" s="217"/>
      <c r="I5" s="217"/>
      <c r="J5" s="217"/>
      <c r="K5" s="217"/>
      <c r="L5" s="217"/>
      <c r="M5" s="217"/>
      <c r="N5" s="217"/>
      <c r="O5" s="217"/>
      <c r="P5" s="217"/>
      <c r="Q5" s="217"/>
      <c r="R5" s="217" t="s">
        <v>96</v>
      </c>
      <c r="S5" s="217"/>
      <c r="T5" s="217"/>
      <c r="U5" s="217"/>
      <c r="V5" s="217"/>
      <c r="W5" s="217"/>
      <c r="X5" s="217"/>
      <c r="Y5" s="217"/>
      <c r="Z5" s="217"/>
      <c r="AA5" s="217"/>
      <c r="AB5" s="217"/>
      <c r="AC5" s="217"/>
      <c r="AD5" s="217"/>
      <c r="AE5" s="217"/>
      <c r="AF5" s="217"/>
      <c r="AG5" s="217"/>
      <c r="AH5" s="217"/>
      <c r="AI5" s="217"/>
      <c r="AJ5" s="217"/>
      <c r="AK5" s="217"/>
      <c r="AL5" s="217"/>
      <c r="AM5" s="217"/>
      <c r="AN5" s="217"/>
      <c r="AO5" s="217"/>
      <c r="AP5" s="217"/>
      <c r="AQ5" s="217"/>
      <c r="AR5" s="217"/>
      <c r="AS5" s="217"/>
      <c r="AT5" s="217"/>
      <c r="AU5" s="217"/>
      <c r="AV5" s="218"/>
    </row>
    <row r="6" spans="1:48" ht="15.75" x14ac:dyDescent="0.25">
      <c r="A6" s="33"/>
      <c r="B6" s="34"/>
      <c r="C6" s="34"/>
      <c r="D6" s="34"/>
      <c r="E6" s="34"/>
      <c r="F6" s="34"/>
      <c r="G6" s="34"/>
      <c r="H6" s="34"/>
      <c r="I6" s="35"/>
      <c r="J6" s="35"/>
      <c r="K6" s="35"/>
      <c r="L6" s="35"/>
      <c r="M6" s="35"/>
      <c r="N6" s="35"/>
      <c r="O6" s="35"/>
      <c r="P6" s="35"/>
      <c r="Q6" s="35"/>
      <c r="R6" s="35"/>
      <c r="S6" s="35"/>
      <c r="T6" s="35"/>
      <c r="U6" s="35"/>
      <c r="V6" s="35"/>
      <c r="W6" s="35"/>
      <c r="X6" s="35"/>
      <c r="Y6" s="35"/>
      <c r="Z6" s="35"/>
      <c r="AA6" s="35"/>
      <c r="AB6" s="35"/>
      <c r="AC6" s="35"/>
      <c r="AD6" s="35"/>
      <c r="AE6" s="35"/>
      <c r="AF6" s="35"/>
      <c r="AG6" s="35"/>
      <c r="AH6" s="35"/>
      <c r="AI6" s="35"/>
      <c r="AJ6" s="35"/>
      <c r="AK6" s="35"/>
      <c r="AL6" s="34"/>
      <c r="AM6" s="34"/>
      <c r="AN6" s="34"/>
      <c r="AO6" s="34"/>
      <c r="AP6" s="34"/>
      <c r="AQ6" s="34"/>
      <c r="AR6" s="34"/>
      <c r="AS6" s="34"/>
      <c r="AT6" s="34"/>
      <c r="AU6" s="34"/>
      <c r="AV6" s="36"/>
    </row>
    <row r="7" spans="1:48" ht="30" customHeight="1" x14ac:dyDescent="0.25">
      <c r="A7" s="221" t="s">
        <v>4</v>
      </c>
      <c r="B7" s="217"/>
      <c r="C7" s="217"/>
      <c r="D7" s="217"/>
      <c r="E7" s="217"/>
      <c r="F7" s="217"/>
      <c r="G7" s="217"/>
      <c r="H7" s="217"/>
      <c r="I7" s="217"/>
      <c r="J7" s="217"/>
      <c r="K7" s="217"/>
      <c r="L7" s="217"/>
      <c r="M7" s="217"/>
      <c r="N7" s="217"/>
      <c r="O7" s="217"/>
      <c r="P7" s="217"/>
      <c r="Q7" s="217"/>
      <c r="R7" s="224" t="s">
        <v>98</v>
      </c>
      <c r="S7" s="224"/>
      <c r="T7" s="224"/>
      <c r="U7" s="224"/>
      <c r="V7" s="224"/>
      <c r="W7" s="224"/>
      <c r="X7" s="224"/>
      <c r="Y7" s="224"/>
      <c r="Z7" s="224"/>
      <c r="AA7" s="224"/>
      <c r="AB7" s="224"/>
      <c r="AC7" s="224"/>
      <c r="AD7" s="224"/>
      <c r="AE7" s="224"/>
      <c r="AF7" s="224"/>
      <c r="AG7" s="224"/>
      <c r="AH7" s="224"/>
      <c r="AI7" s="224"/>
      <c r="AJ7" s="224"/>
      <c r="AK7" s="224"/>
      <c r="AL7" s="224"/>
      <c r="AM7" s="224"/>
      <c r="AN7" s="224"/>
      <c r="AO7" s="224"/>
      <c r="AP7" s="224"/>
      <c r="AQ7" s="224"/>
      <c r="AR7" s="224"/>
      <c r="AS7" s="224"/>
      <c r="AT7" s="224"/>
      <c r="AU7" s="224"/>
      <c r="AV7" s="225"/>
    </row>
    <row r="8" spans="1:48" ht="34.9" customHeight="1" thickBot="1" x14ac:dyDescent="0.3">
      <c r="A8" s="222" t="s">
        <v>2</v>
      </c>
      <c r="B8" s="223"/>
      <c r="C8" s="223" t="s">
        <v>2</v>
      </c>
      <c r="D8" s="223"/>
      <c r="E8" s="223"/>
      <c r="F8" s="223"/>
      <c r="G8" s="223"/>
      <c r="H8" s="223"/>
      <c r="I8" s="223"/>
      <c r="J8" s="223"/>
      <c r="K8" s="223"/>
      <c r="L8" s="223"/>
      <c r="M8" s="223"/>
      <c r="N8" s="223"/>
      <c r="O8" s="223"/>
      <c r="P8" s="223"/>
      <c r="Q8" s="223"/>
      <c r="R8" s="219" t="s">
        <v>99</v>
      </c>
      <c r="S8" s="219"/>
      <c r="T8" s="219"/>
      <c r="U8" s="219"/>
      <c r="V8" s="219"/>
      <c r="W8" s="219"/>
      <c r="X8" s="219"/>
      <c r="Y8" s="219"/>
      <c r="Z8" s="219"/>
      <c r="AA8" s="219"/>
      <c r="AB8" s="219"/>
      <c r="AC8" s="219"/>
      <c r="AD8" s="219"/>
      <c r="AE8" s="219"/>
      <c r="AF8" s="219"/>
      <c r="AG8" s="219"/>
      <c r="AH8" s="219"/>
      <c r="AI8" s="219"/>
      <c r="AJ8" s="219"/>
      <c r="AK8" s="219"/>
      <c r="AL8" s="219"/>
      <c r="AM8" s="219"/>
      <c r="AN8" s="219"/>
      <c r="AO8" s="219"/>
      <c r="AP8" s="219"/>
      <c r="AQ8" s="219"/>
      <c r="AR8" s="219"/>
      <c r="AS8" s="219"/>
      <c r="AT8" s="219"/>
      <c r="AU8" s="219"/>
      <c r="AV8" s="220"/>
    </row>
    <row r="9" spans="1:48" ht="36" customHeight="1" thickBot="1" x14ac:dyDescent="0.3">
      <c r="A9" s="30"/>
      <c r="B9" s="31"/>
      <c r="C9" s="31"/>
      <c r="D9" s="31"/>
      <c r="E9" s="32"/>
      <c r="F9" s="32"/>
      <c r="G9" s="32"/>
      <c r="H9" s="32"/>
      <c r="I9" s="32"/>
      <c r="J9" s="32"/>
      <c r="K9" s="32"/>
      <c r="L9" s="32"/>
      <c r="M9" s="32"/>
      <c r="N9" s="32"/>
      <c r="O9" s="32"/>
      <c r="P9" s="32"/>
      <c r="Q9" s="32"/>
      <c r="R9" s="32"/>
      <c r="S9" s="32"/>
      <c r="T9" s="32"/>
      <c r="U9" s="32"/>
      <c r="V9" s="32"/>
      <c r="W9" s="32"/>
      <c r="X9" s="32"/>
      <c r="Y9" s="32"/>
      <c r="Z9" s="32"/>
      <c r="AA9" s="32"/>
      <c r="AB9" s="32"/>
      <c r="AC9" s="32"/>
      <c r="AD9" s="32"/>
      <c r="AE9" s="32"/>
      <c r="AF9" s="32"/>
      <c r="AG9" s="32"/>
      <c r="AH9" s="32"/>
      <c r="AI9" s="32"/>
      <c r="AJ9" s="32"/>
      <c r="AK9" s="32"/>
      <c r="AL9" s="34"/>
      <c r="AM9" s="34"/>
      <c r="AN9" s="34"/>
      <c r="AO9" s="34"/>
      <c r="AP9" s="34"/>
      <c r="AQ9" s="34"/>
      <c r="AR9" s="34"/>
      <c r="AS9" s="34"/>
      <c r="AT9" s="34"/>
      <c r="AU9" s="34"/>
      <c r="AV9" s="36"/>
    </row>
    <row r="10" spans="1:48" s="2" customFormat="1" ht="39" customHeight="1" x14ac:dyDescent="0.25">
      <c r="A10" s="213" t="s">
        <v>54</v>
      </c>
      <c r="B10" s="214"/>
      <c r="C10" s="214" t="s">
        <v>57</v>
      </c>
      <c r="D10" s="214"/>
      <c r="E10" s="214" t="s">
        <v>59</v>
      </c>
      <c r="F10" s="214"/>
      <c r="G10" s="214"/>
      <c r="H10" s="214"/>
      <c r="I10" s="214"/>
      <c r="J10" s="214"/>
      <c r="K10" s="214"/>
      <c r="L10" s="214"/>
      <c r="M10" s="214"/>
      <c r="N10" s="214"/>
      <c r="O10" s="214"/>
      <c r="P10" s="214"/>
      <c r="Q10" s="214"/>
      <c r="R10" s="214"/>
      <c r="S10" s="214"/>
      <c r="T10" s="214"/>
      <c r="U10" s="214"/>
      <c r="V10" s="214"/>
      <c r="W10" s="214"/>
      <c r="X10" s="214"/>
      <c r="Y10" s="214"/>
      <c r="Z10" s="214"/>
      <c r="AA10" s="214"/>
      <c r="AB10" s="214"/>
      <c r="AC10" s="214"/>
      <c r="AD10" s="214"/>
      <c r="AE10" s="214"/>
      <c r="AF10" s="214"/>
      <c r="AG10" s="214"/>
      <c r="AH10" s="214"/>
      <c r="AI10" s="214"/>
      <c r="AJ10" s="214"/>
      <c r="AK10" s="214"/>
      <c r="AL10" s="214"/>
      <c r="AM10" s="214"/>
      <c r="AN10" s="214"/>
      <c r="AO10" s="214"/>
      <c r="AP10" s="214" t="s">
        <v>67</v>
      </c>
      <c r="AQ10" s="214" t="s">
        <v>68</v>
      </c>
      <c r="AR10" s="226" t="s">
        <v>112</v>
      </c>
      <c r="AS10" s="226" t="s">
        <v>69</v>
      </c>
      <c r="AT10" s="226" t="s">
        <v>70</v>
      </c>
      <c r="AU10" s="226" t="s">
        <v>71</v>
      </c>
      <c r="AV10" s="239" t="s">
        <v>72</v>
      </c>
    </row>
    <row r="11" spans="1:48" s="3" customFormat="1" ht="30.75" customHeight="1" x14ac:dyDescent="0.2">
      <c r="A11" s="230" t="s">
        <v>55</v>
      </c>
      <c r="B11" s="228" t="s">
        <v>56</v>
      </c>
      <c r="C11" s="228" t="s">
        <v>43</v>
      </c>
      <c r="D11" s="228" t="s">
        <v>58</v>
      </c>
      <c r="E11" s="228" t="s">
        <v>60</v>
      </c>
      <c r="F11" s="228" t="s">
        <v>61</v>
      </c>
      <c r="G11" s="228" t="s">
        <v>62</v>
      </c>
      <c r="H11" s="228" t="s">
        <v>63</v>
      </c>
      <c r="I11" s="228" t="s">
        <v>64</v>
      </c>
      <c r="J11" s="233" t="s">
        <v>65</v>
      </c>
      <c r="K11" s="234"/>
      <c r="L11" s="234"/>
      <c r="M11" s="234"/>
      <c r="N11" s="234"/>
      <c r="O11" s="234"/>
      <c r="P11" s="234"/>
      <c r="Q11" s="234"/>
      <c r="R11" s="234"/>
      <c r="S11" s="234"/>
      <c r="T11" s="234"/>
      <c r="U11" s="234"/>
      <c r="V11" s="234"/>
      <c r="W11" s="234"/>
      <c r="X11" s="234"/>
      <c r="Y11" s="234"/>
      <c r="Z11" s="234"/>
      <c r="AA11" s="234"/>
      <c r="AB11" s="234"/>
      <c r="AC11" s="234"/>
      <c r="AD11" s="234"/>
      <c r="AE11" s="234"/>
      <c r="AF11" s="234"/>
      <c r="AG11" s="234"/>
      <c r="AH11" s="234"/>
      <c r="AI11" s="234"/>
      <c r="AJ11" s="234"/>
      <c r="AK11" s="235"/>
      <c r="AL11" s="232" t="s">
        <v>66</v>
      </c>
      <c r="AM11" s="232"/>
      <c r="AN11" s="232"/>
      <c r="AO11" s="232"/>
      <c r="AP11" s="228"/>
      <c r="AQ11" s="228"/>
      <c r="AR11" s="227"/>
      <c r="AS11" s="227"/>
      <c r="AT11" s="227"/>
      <c r="AU11" s="227"/>
      <c r="AV11" s="240"/>
    </row>
    <row r="12" spans="1:48" s="3" customFormat="1" ht="34.5" customHeight="1" x14ac:dyDescent="0.2">
      <c r="A12" s="230"/>
      <c r="B12" s="228"/>
      <c r="C12" s="228"/>
      <c r="D12" s="228"/>
      <c r="E12" s="228"/>
      <c r="F12" s="228"/>
      <c r="G12" s="228"/>
      <c r="H12" s="228"/>
      <c r="I12" s="228"/>
      <c r="J12" s="233">
        <v>2016</v>
      </c>
      <c r="K12" s="234"/>
      <c r="L12" s="234"/>
      <c r="M12" s="235"/>
      <c r="N12" s="233">
        <v>2017</v>
      </c>
      <c r="O12" s="234"/>
      <c r="P12" s="234"/>
      <c r="Q12" s="234"/>
      <c r="R12" s="234"/>
      <c r="S12" s="235"/>
      <c r="T12" s="233">
        <v>2018</v>
      </c>
      <c r="U12" s="234"/>
      <c r="V12" s="234"/>
      <c r="W12" s="234"/>
      <c r="X12" s="234"/>
      <c r="Y12" s="235"/>
      <c r="Z12" s="233">
        <v>2019</v>
      </c>
      <c r="AA12" s="234"/>
      <c r="AB12" s="234"/>
      <c r="AC12" s="234"/>
      <c r="AD12" s="234"/>
      <c r="AE12" s="235"/>
      <c r="AF12" s="233">
        <v>2020</v>
      </c>
      <c r="AG12" s="234"/>
      <c r="AH12" s="234"/>
      <c r="AI12" s="234"/>
      <c r="AJ12" s="234"/>
      <c r="AK12" s="235"/>
      <c r="AL12" s="228" t="s">
        <v>5</v>
      </c>
      <c r="AM12" s="228" t="s">
        <v>6</v>
      </c>
      <c r="AN12" s="228" t="s">
        <v>7</v>
      </c>
      <c r="AO12" s="228" t="s">
        <v>8</v>
      </c>
      <c r="AP12" s="228"/>
      <c r="AQ12" s="228"/>
      <c r="AR12" s="227"/>
      <c r="AS12" s="227"/>
      <c r="AT12" s="227"/>
      <c r="AU12" s="227"/>
      <c r="AV12" s="240"/>
    </row>
    <row r="13" spans="1:48" s="3" customFormat="1" ht="44.25" customHeight="1" thickBot="1" x14ac:dyDescent="0.25">
      <c r="A13" s="231"/>
      <c r="B13" s="229"/>
      <c r="C13" s="229"/>
      <c r="D13" s="229"/>
      <c r="E13" s="229"/>
      <c r="F13" s="229"/>
      <c r="G13" s="229"/>
      <c r="H13" s="229"/>
      <c r="I13" s="229"/>
      <c r="J13" s="141" t="s">
        <v>157</v>
      </c>
      <c r="K13" s="141" t="s">
        <v>158</v>
      </c>
      <c r="L13" s="141" t="s">
        <v>159</v>
      </c>
      <c r="M13" s="141" t="s">
        <v>31</v>
      </c>
      <c r="N13" s="141" t="s">
        <v>160</v>
      </c>
      <c r="O13" s="141" t="s">
        <v>161</v>
      </c>
      <c r="P13" s="141" t="s">
        <v>162</v>
      </c>
      <c r="Q13" s="141" t="s">
        <v>158</v>
      </c>
      <c r="R13" s="141" t="s">
        <v>159</v>
      </c>
      <c r="S13" s="141" t="s">
        <v>31</v>
      </c>
      <c r="T13" s="141" t="s">
        <v>160</v>
      </c>
      <c r="U13" s="141" t="s">
        <v>161</v>
      </c>
      <c r="V13" s="141" t="s">
        <v>162</v>
      </c>
      <c r="W13" s="141" t="s">
        <v>158</v>
      </c>
      <c r="X13" s="141" t="s">
        <v>159</v>
      </c>
      <c r="Y13" s="141" t="s">
        <v>31</v>
      </c>
      <c r="Z13" s="141" t="s">
        <v>160</v>
      </c>
      <c r="AA13" s="141" t="s">
        <v>161</v>
      </c>
      <c r="AB13" s="141" t="s">
        <v>162</v>
      </c>
      <c r="AC13" s="141" t="s">
        <v>158</v>
      </c>
      <c r="AD13" s="141" t="s">
        <v>159</v>
      </c>
      <c r="AE13" s="141" t="s">
        <v>31</v>
      </c>
      <c r="AF13" s="141" t="s">
        <v>160</v>
      </c>
      <c r="AG13" s="141" t="s">
        <v>161</v>
      </c>
      <c r="AH13" s="141" t="s">
        <v>162</v>
      </c>
      <c r="AI13" s="141" t="s">
        <v>158</v>
      </c>
      <c r="AJ13" s="141" t="s">
        <v>159</v>
      </c>
      <c r="AK13" s="141" t="s">
        <v>31</v>
      </c>
      <c r="AL13" s="229"/>
      <c r="AM13" s="229"/>
      <c r="AN13" s="229"/>
      <c r="AO13" s="229"/>
      <c r="AP13" s="229"/>
      <c r="AQ13" s="229"/>
      <c r="AR13" s="227"/>
      <c r="AS13" s="227"/>
      <c r="AT13" s="227"/>
      <c r="AU13" s="227"/>
      <c r="AV13" s="240"/>
    </row>
    <row r="14" spans="1:48" s="3" customFormat="1" ht="273.60000000000002" customHeight="1" x14ac:dyDescent="0.2">
      <c r="A14" s="72">
        <v>181</v>
      </c>
      <c r="B14" s="73" t="s">
        <v>113</v>
      </c>
      <c r="C14" s="23">
        <v>433</v>
      </c>
      <c r="D14" s="20" t="s">
        <v>102</v>
      </c>
      <c r="E14" s="66">
        <v>367</v>
      </c>
      <c r="F14" s="74" t="s">
        <v>114</v>
      </c>
      <c r="G14" s="67" t="s">
        <v>103</v>
      </c>
      <c r="H14" s="67" t="s">
        <v>83</v>
      </c>
      <c r="I14" s="75">
        <f>+K14+O14+U14+AA14+AG14</f>
        <v>14</v>
      </c>
      <c r="J14" s="75"/>
      <c r="K14" s="75">
        <v>1</v>
      </c>
      <c r="L14" s="75">
        <v>1</v>
      </c>
      <c r="M14" s="75">
        <v>1</v>
      </c>
      <c r="N14" s="75"/>
      <c r="O14" s="75">
        <v>3</v>
      </c>
      <c r="P14" s="75">
        <v>3</v>
      </c>
      <c r="Q14" s="75">
        <v>3</v>
      </c>
      <c r="R14" s="75"/>
      <c r="S14" s="76"/>
      <c r="T14" s="76"/>
      <c r="U14" s="75">
        <v>4</v>
      </c>
      <c r="V14" s="77"/>
      <c r="W14" s="77"/>
      <c r="X14" s="78"/>
      <c r="Y14" s="79"/>
      <c r="Z14" s="79"/>
      <c r="AA14" s="75">
        <v>4</v>
      </c>
      <c r="AB14" s="75"/>
      <c r="AC14" s="75"/>
      <c r="AD14" s="75"/>
      <c r="AE14" s="75"/>
      <c r="AF14" s="75"/>
      <c r="AG14" s="75">
        <v>2</v>
      </c>
      <c r="AH14" s="48"/>
      <c r="AI14" s="48"/>
      <c r="AJ14" s="47"/>
      <c r="AK14" s="47"/>
      <c r="AL14" s="23">
        <v>0.5</v>
      </c>
      <c r="AM14" s="23">
        <v>1</v>
      </c>
      <c r="AN14" s="80">
        <v>2</v>
      </c>
      <c r="AO14" s="23"/>
      <c r="AP14" s="46">
        <f>AN14/P14</f>
        <v>0.66666666666666663</v>
      </c>
      <c r="AQ14" s="46">
        <f>(AN14+M14)/I14</f>
        <v>0.21428571428571427</v>
      </c>
      <c r="AR14" s="139" t="s">
        <v>154</v>
      </c>
      <c r="AS14" s="138" t="s">
        <v>75</v>
      </c>
      <c r="AT14" s="138" t="s">
        <v>75</v>
      </c>
      <c r="AU14" s="143" t="s">
        <v>155</v>
      </c>
      <c r="AV14" s="144" t="s">
        <v>156</v>
      </c>
    </row>
    <row r="15" spans="1:48" ht="64.5" customHeight="1" thickBot="1" x14ac:dyDescent="0.3">
      <c r="A15" s="236" t="s">
        <v>153</v>
      </c>
      <c r="B15" s="237"/>
      <c r="C15" s="237"/>
      <c r="D15" s="237"/>
      <c r="E15" s="237"/>
      <c r="F15" s="237"/>
      <c r="G15" s="237"/>
      <c r="H15" s="237"/>
      <c r="I15" s="237"/>
      <c r="J15" s="237"/>
      <c r="K15" s="237"/>
      <c r="L15" s="237"/>
      <c r="M15" s="237"/>
      <c r="N15" s="237"/>
      <c r="O15" s="237"/>
      <c r="P15" s="237"/>
      <c r="Q15" s="237"/>
      <c r="R15" s="237"/>
      <c r="S15" s="237"/>
      <c r="T15" s="237"/>
      <c r="U15" s="237"/>
      <c r="V15" s="237"/>
      <c r="W15" s="237"/>
      <c r="X15" s="237"/>
      <c r="Y15" s="237"/>
      <c r="Z15" s="237"/>
      <c r="AA15" s="237"/>
      <c r="AB15" s="237"/>
      <c r="AC15" s="237"/>
      <c r="AD15" s="237"/>
      <c r="AE15" s="237"/>
      <c r="AF15" s="237"/>
      <c r="AG15" s="237"/>
      <c r="AH15" s="237"/>
      <c r="AI15" s="237"/>
      <c r="AJ15" s="237"/>
      <c r="AK15" s="237"/>
      <c r="AL15" s="237"/>
      <c r="AM15" s="237"/>
      <c r="AN15" s="237"/>
      <c r="AO15" s="237"/>
      <c r="AP15" s="237"/>
      <c r="AQ15" s="237"/>
      <c r="AR15" s="237"/>
      <c r="AS15" s="237"/>
      <c r="AT15" s="237"/>
      <c r="AU15" s="237"/>
      <c r="AV15" s="238"/>
    </row>
  </sheetData>
  <mergeCells count="42">
    <mergeCell ref="A15:AV15"/>
    <mergeCell ref="AP10:AP13"/>
    <mergeCell ref="AQ10:AQ13"/>
    <mergeCell ref="AS10:AS13"/>
    <mergeCell ref="AR10:AR13"/>
    <mergeCell ref="E10:AO10"/>
    <mergeCell ref="H11:H13"/>
    <mergeCell ref="AL12:AL13"/>
    <mergeCell ref="AM12:AM13"/>
    <mergeCell ref="AU10:AU13"/>
    <mergeCell ref="AV10:AV13"/>
    <mergeCell ref="F11:F13"/>
    <mergeCell ref="G11:G13"/>
    <mergeCell ref="AN12:AN13"/>
    <mergeCell ref="B11:B13"/>
    <mergeCell ref="C11:C13"/>
    <mergeCell ref="D11:D13"/>
    <mergeCell ref="AL11:AO11"/>
    <mergeCell ref="E11:E13"/>
    <mergeCell ref="I11:I13"/>
    <mergeCell ref="J12:M12"/>
    <mergeCell ref="J11:AK11"/>
    <mergeCell ref="N12:S12"/>
    <mergeCell ref="T12:Y12"/>
    <mergeCell ref="Z12:AE12"/>
    <mergeCell ref="AF12:AK12"/>
    <mergeCell ref="A2:F5"/>
    <mergeCell ref="A10:B10"/>
    <mergeCell ref="G2:AV2"/>
    <mergeCell ref="G3:AV3"/>
    <mergeCell ref="R8:AV8"/>
    <mergeCell ref="G4:Q4"/>
    <mergeCell ref="C10:D10"/>
    <mergeCell ref="A7:Q7"/>
    <mergeCell ref="A8:Q8"/>
    <mergeCell ref="R7:AV7"/>
    <mergeCell ref="AT10:AT13"/>
    <mergeCell ref="R4:AV4"/>
    <mergeCell ref="G5:Q5"/>
    <mergeCell ref="R5:AV5"/>
    <mergeCell ref="AO12:AO13"/>
    <mergeCell ref="A11:A13"/>
  </mergeCells>
  <phoneticPr fontId="8" type="noConversion"/>
  <printOptions horizontalCentered="1" verticalCentered="1"/>
  <pageMargins left="0" right="0" top="0.55118110236220474" bottom="0" header="0.31496062992125984" footer="0.31496062992125984"/>
  <pageSetup scale="18" fitToWidth="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U57"/>
  <sheetViews>
    <sheetView view="pageBreakPreview" zoomScale="60" zoomScaleNormal="70" workbookViewId="0">
      <selection activeCell="I12" sqref="I12"/>
    </sheetView>
  </sheetViews>
  <sheetFormatPr baseColWidth="10" defaultColWidth="11.42578125" defaultRowHeight="15.75" x14ac:dyDescent="0.25"/>
  <cols>
    <col min="1" max="1" width="19.5703125" style="1" customWidth="1"/>
    <col min="2" max="2" width="7.7109375" style="1" customWidth="1"/>
    <col min="3" max="3" width="21.5703125" style="1" customWidth="1"/>
    <col min="4" max="4" width="18.42578125" style="1" customWidth="1"/>
    <col min="5" max="5" width="13.28515625" style="6" customWidth="1"/>
    <col min="6" max="6" width="11.85546875" style="6" customWidth="1"/>
    <col min="7" max="7" width="13.85546875" style="21" customWidth="1"/>
    <col min="8" max="9" width="17.7109375" style="7" customWidth="1"/>
    <col min="10" max="10" width="15.28515625" style="7" customWidth="1"/>
    <col min="11" max="11" width="18.140625" style="7" customWidth="1"/>
    <col min="12" max="13" width="18.28515625" style="7" customWidth="1"/>
    <col min="14" max="14" width="16.85546875" style="7" customWidth="1"/>
    <col min="15" max="15" width="19.28515625" style="7" customWidth="1"/>
    <col min="16" max="16" width="17.85546875" style="7" customWidth="1"/>
    <col min="17" max="17" width="16.85546875" style="7" customWidth="1"/>
    <col min="18" max="19" width="18.28515625" style="7" customWidth="1"/>
    <col min="20" max="20" width="16" style="7" customWidth="1"/>
    <col min="21" max="21" width="18.28515625" style="7" customWidth="1"/>
    <col min="22" max="22" width="17.140625" style="7" customWidth="1"/>
    <col min="23" max="23" width="15.5703125" style="7" customWidth="1"/>
    <col min="24" max="25" width="15.28515625" style="7" customWidth="1"/>
    <col min="26" max="28" width="16.140625" style="7" customWidth="1"/>
    <col min="29" max="29" width="16.28515625" style="7" customWidth="1"/>
    <col min="30" max="31" width="18.28515625" style="7" customWidth="1"/>
    <col min="32" max="35" width="16.28515625" style="7" customWidth="1"/>
    <col min="36" max="36" width="18.28515625" style="7" customWidth="1"/>
    <col min="37" max="37" width="19" style="1" customWidth="1"/>
    <col min="38" max="38" width="23.28515625" style="1" customWidth="1"/>
    <col min="39" max="39" width="19.140625" style="16" customWidth="1"/>
    <col min="40" max="40" width="23.28515625" style="16" customWidth="1"/>
    <col min="41" max="41" width="13.42578125" style="1" customWidth="1"/>
    <col min="42" max="42" width="13.7109375" style="1" customWidth="1"/>
    <col min="43" max="43" width="88.5703125" style="1" customWidth="1"/>
    <col min="44" max="44" width="24" style="1" customWidth="1"/>
    <col min="45" max="45" width="25.7109375" style="1" customWidth="1"/>
    <col min="46" max="46" width="50.7109375" style="1" customWidth="1"/>
    <col min="47" max="47" width="49.7109375" style="1" customWidth="1"/>
    <col min="48" max="16384" width="11.42578125" style="1"/>
  </cols>
  <sheetData>
    <row r="1" spans="1:47" ht="38.25" customHeight="1" x14ac:dyDescent="0.25">
      <c r="A1" s="292"/>
      <c r="B1" s="293"/>
      <c r="C1" s="293"/>
      <c r="D1" s="293"/>
      <c r="E1" s="293"/>
      <c r="F1" s="302" t="s">
        <v>0</v>
      </c>
      <c r="G1" s="303"/>
      <c r="H1" s="303"/>
      <c r="I1" s="303"/>
      <c r="J1" s="303"/>
      <c r="K1" s="303"/>
      <c r="L1" s="303"/>
      <c r="M1" s="303"/>
      <c r="N1" s="303"/>
      <c r="O1" s="303"/>
      <c r="P1" s="303"/>
      <c r="Q1" s="303"/>
      <c r="R1" s="303"/>
      <c r="S1" s="303"/>
      <c r="T1" s="303"/>
      <c r="U1" s="303"/>
      <c r="V1" s="303"/>
      <c r="W1" s="303"/>
      <c r="X1" s="303"/>
      <c r="Y1" s="303"/>
      <c r="Z1" s="303"/>
      <c r="AA1" s="303"/>
      <c r="AB1" s="303"/>
      <c r="AC1" s="303"/>
      <c r="AD1" s="303"/>
      <c r="AE1" s="303"/>
      <c r="AF1" s="303"/>
      <c r="AG1" s="303"/>
      <c r="AH1" s="303"/>
      <c r="AI1" s="303"/>
      <c r="AJ1" s="303"/>
      <c r="AK1" s="303"/>
      <c r="AL1" s="303"/>
      <c r="AM1" s="303"/>
      <c r="AN1" s="303"/>
      <c r="AO1" s="303"/>
      <c r="AP1" s="303"/>
      <c r="AQ1" s="303"/>
      <c r="AR1" s="303"/>
      <c r="AS1" s="303"/>
      <c r="AT1" s="303"/>
      <c r="AU1" s="303"/>
    </row>
    <row r="2" spans="1:47" ht="30.75" customHeight="1" x14ac:dyDescent="0.25">
      <c r="A2" s="294"/>
      <c r="B2" s="295"/>
      <c r="C2" s="295"/>
      <c r="D2" s="295"/>
      <c r="E2" s="295"/>
      <c r="F2" s="302" t="s">
        <v>73</v>
      </c>
      <c r="G2" s="303"/>
      <c r="H2" s="303"/>
      <c r="I2" s="303"/>
      <c r="J2" s="303"/>
      <c r="K2" s="303"/>
      <c r="L2" s="303"/>
      <c r="M2" s="303"/>
      <c r="N2" s="303"/>
      <c r="O2" s="303"/>
      <c r="P2" s="303"/>
      <c r="Q2" s="303"/>
      <c r="R2" s="303"/>
      <c r="S2" s="303"/>
      <c r="T2" s="303"/>
      <c r="U2" s="303"/>
      <c r="V2" s="303"/>
      <c r="W2" s="303"/>
      <c r="X2" s="303"/>
      <c r="Y2" s="303"/>
      <c r="Z2" s="303"/>
      <c r="AA2" s="303"/>
      <c r="AB2" s="303"/>
      <c r="AC2" s="303"/>
      <c r="AD2" s="303"/>
      <c r="AE2" s="303"/>
      <c r="AF2" s="303"/>
      <c r="AG2" s="303"/>
      <c r="AH2" s="303"/>
      <c r="AI2" s="303"/>
      <c r="AJ2" s="303"/>
      <c r="AK2" s="303"/>
      <c r="AL2" s="303"/>
      <c r="AM2" s="303"/>
      <c r="AN2" s="303"/>
      <c r="AO2" s="303"/>
      <c r="AP2" s="303"/>
      <c r="AQ2" s="303"/>
      <c r="AR2" s="303"/>
      <c r="AS2" s="303"/>
      <c r="AT2" s="303"/>
      <c r="AU2" s="303"/>
    </row>
    <row r="3" spans="1:47" ht="35.450000000000003" customHeight="1" x14ac:dyDescent="0.25">
      <c r="A3" s="294"/>
      <c r="B3" s="295"/>
      <c r="C3" s="295"/>
      <c r="D3" s="295"/>
      <c r="E3" s="295"/>
      <c r="F3" s="298" t="s">
        <v>1</v>
      </c>
      <c r="G3" s="299"/>
      <c r="H3" s="299"/>
      <c r="I3" s="299"/>
      <c r="J3" s="299"/>
      <c r="K3" s="299"/>
      <c r="L3" s="299"/>
      <c r="M3" s="299"/>
      <c r="N3" s="299"/>
      <c r="O3" s="299"/>
      <c r="P3" s="300"/>
      <c r="Q3" s="217" t="s">
        <v>76</v>
      </c>
      <c r="R3" s="217"/>
      <c r="S3" s="217"/>
      <c r="T3" s="217"/>
      <c r="U3" s="217"/>
      <c r="V3" s="217"/>
      <c r="W3" s="217"/>
      <c r="X3" s="217"/>
      <c r="Y3" s="217"/>
      <c r="Z3" s="217"/>
      <c r="AA3" s="217"/>
      <c r="AB3" s="217"/>
      <c r="AC3" s="217"/>
      <c r="AD3" s="217"/>
      <c r="AE3" s="217"/>
      <c r="AF3" s="217"/>
      <c r="AG3" s="217"/>
      <c r="AH3" s="217"/>
      <c r="AI3" s="217"/>
      <c r="AJ3" s="217"/>
      <c r="AK3" s="217"/>
      <c r="AL3" s="217"/>
      <c r="AM3" s="217"/>
      <c r="AN3" s="217"/>
      <c r="AO3" s="217"/>
      <c r="AP3" s="217"/>
      <c r="AQ3" s="217"/>
      <c r="AR3" s="217"/>
      <c r="AS3" s="217"/>
      <c r="AT3" s="217"/>
      <c r="AU3" s="217"/>
    </row>
    <row r="4" spans="1:47" ht="34.9" customHeight="1" thickBot="1" x14ac:dyDescent="0.3">
      <c r="A4" s="296"/>
      <c r="B4" s="297"/>
      <c r="C4" s="297"/>
      <c r="D4" s="297"/>
      <c r="E4" s="297"/>
      <c r="F4" s="223" t="s">
        <v>3</v>
      </c>
      <c r="G4" s="223"/>
      <c r="H4" s="223"/>
      <c r="I4" s="223"/>
      <c r="J4" s="223"/>
      <c r="K4" s="223"/>
      <c r="L4" s="223"/>
      <c r="M4" s="223"/>
      <c r="N4" s="223"/>
      <c r="O4" s="223"/>
      <c r="P4" s="223"/>
      <c r="Q4" s="217" t="s">
        <v>95</v>
      </c>
      <c r="R4" s="217"/>
      <c r="S4" s="217"/>
      <c r="T4" s="217"/>
      <c r="U4" s="217"/>
      <c r="V4" s="217"/>
      <c r="W4" s="217"/>
      <c r="X4" s="217"/>
      <c r="Y4" s="217"/>
      <c r="Z4" s="217"/>
      <c r="AA4" s="217"/>
      <c r="AB4" s="217"/>
      <c r="AC4" s="217"/>
      <c r="AD4" s="217"/>
      <c r="AE4" s="217"/>
      <c r="AF4" s="217"/>
      <c r="AG4" s="217"/>
      <c r="AH4" s="217"/>
      <c r="AI4" s="217"/>
      <c r="AJ4" s="217"/>
      <c r="AK4" s="217"/>
      <c r="AL4" s="217"/>
      <c r="AM4" s="217"/>
      <c r="AN4" s="217"/>
      <c r="AO4" s="217"/>
      <c r="AP4" s="217"/>
      <c r="AQ4" s="217"/>
      <c r="AR4" s="217"/>
      <c r="AS4" s="217"/>
      <c r="AT4" s="217"/>
      <c r="AU4" s="217"/>
    </row>
    <row r="5" spans="1:47" ht="14.25" customHeight="1" thickBot="1" x14ac:dyDescent="0.3">
      <c r="AN5" s="22"/>
    </row>
    <row r="6" spans="1:47" s="29" customFormat="1" ht="32.450000000000003" customHeight="1" x14ac:dyDescent="0.25">
      <c r="A6" s="213" t="s">
        <v>32</v>
      </c>
      <c r="B6" s="214" t="s">
        <v>42</v>
      </c>
      <c r="C6" s="214"/>
      <c r="D6" s="214"/>
      <c r="E6" s="214" t="s">
        <v>46</v>
      </c>
      <c r="F6" s="214" t="s">
        <v>97</v>
      </c>
      <c r="G6" s="214" t="s">
        <v>47</v>
      </c>
      <c r="H6" s="214" t="s">
        <v>48</v>
      </c>
      <c r="I6" s="307" t="s">
        <v>49</v>
      </c>
      <c r="J6" s="308"/>
      <c r="K6" s="308"/>
      <c r="L6" s="308"/>
      <c r="M6" s="308"/>
      <c r="N6" s="308"/>
      <c r="O6" s="308"/>
      <c r="P6" s="308"/>
      <c r="Q6" s="308"/>
      <c r="R6" s="308"/>
      <c r="S6" s="308"/>
      <c r="T6" s="308"/>
      <c r="U6" s="308"/>
      <c r="V6" s="308"/>
      <c r="W6" s="308"/>
      <c r="X6" s="308"/>
      <c r="Y6" s="308"/>
      <c r="Z6" s="308"/>
      <c r="AA6" s="308"/>
      <c r="AB6" s="308"/>
      <c r="AC6" s="308"/>
      <c r="AD6" s="308"/>
      <c r="AE6" s="308"/>
      <c r="AF6" s="308"/>
      <c r="AG6" s="308"/>
      <c r="AH6" s="308"/>
      <c r="AI6" s="308"/>
      <c r="AJ6" s="309"/>
      <c r="AK6" s="214" t="s">
        <v>50</v>
      </c>
      <c r="AL6" s="214"/>
      <c r="AM6" s="214"/>
      <c r="AN6" s="214"/>
      <c r="AO6" s="214" t="s">
        <v>52</v>
      </c>
      <c r="AP6" s="214" t="s">
        <v>53</v>
      </c>
      <c r="AQ6" s="304" t="s">
        <v>130</v>
      </c>
      <c r="AR6" s="304" t="s">
        <v>104</v>
      </c>
      <c r="AS6" s="304" t="s">
        <v>105</v>
      </c>
      <c r="AT6" s="304" t="s">
        <v>106</v>
      </c>
      <c r="AU6" s="304" t="s">
        <v>107</v>
      </c>
    </row>
    <row r="7" spans="1:47" s="29" customFormat="1" ht="33" customHeight="1" x14ac:dyDescent="0.25">
      <c r="A7" s="230"/>
      <c r="B7" s="228"/>
      <c r="C7" s="228"/>
      <c r="D7" s="228"/>
      <c r="E7" s="228"/>
      <c r="F7" s="228"/>
      <c r="G7" s="228"/>
      <c r="H7" s="228"/>
      <c r="I7" s="233">
        <v>2016</v>
      </c>
      <c r="J7" s="234"/>
      <c r="K7" s="234"/>
      <c r="L7" s="235"/>
      <c r="M7" s="233">
        <v>2017</v>
      </c>
      <c r="N7" s="234"/>
      <c r="O7" s="234"/>
      <c r="P7" s="234"/>
      <c r="Q7" s="234"/>
      <c r="R7" s="235"/>
      <c r="S7" s="233">
        <v>2018</v>
      </c>
      <c r="T7" s="234"/>
      <c r="U7" s="234"/>
      <c r="V7" s="234"/>
      <c r="W7" s="234"/>
      <c r="X7" s="235"/>
      <c r="Y7" s="233">
        <v>2019</v>
      </c>
      <c r="Z7" s="234"/>
      <c r="AA7" s="234"/>
      <c r="AB7" s="234"/>
      <c r="AC7" s="234"/>
      <c r="AD7" s="235"/>
      <c r="AE7" s="233">
        <v>2020</v>
      </c>
      <c r="AF7" s="234"/>
      <c r="AG7" s="234"/>
      <c r="AH7" s="234"/>
      <c r="AI7" s="234"/>
      <c r="AJ7" s="235"/>
      <c r="AK7" s="228" t="s">
        <v>51</v>
      </c>
      <c r="AL7" s="228"/>
      <c r="AM7" s="228"/>
      <c r="AN7" s="228"/>
      <c r="AO7" s="228"/>
      <c r="AP7" s="228"/>
      <c r="AQ7" s="305"/>
      <c r="AR7" s="305"/>
      <c r="AS7" s="305"/>
      <c r="AT7" s="305"/>
      <c r="AU7" s="305"/>
    </row>
    <row r="8" spans="1:47" s="29" customFormat="1" ht="28.5" customHeight="1" thickBot="1" x14ac:dyDescent="0.3">
      <c r="A8" s="310"/>
      <c r="B8" s="42" t="s">
        <v>43</v>
      </c>
      <c r="C8" s="41" t="s">
        <v>44</v>
      </c>
      <c r="D8" s="65" t="s">
        <v>45</v>
      </c>
      <c r="E8" s="301"/>
      <c r="F8" s="301"/>
      <c r="G8" s="301"/>
      <c r="H8" s="311"/>
      <c r="I8" s="141" t="s">
        <v>163</v>
      </c>
      <c r="J8" s="141" t="s">
        <v>158</v>
      </c>
      <c r="K8" s="141" t="s">
        <v>164</v>
      </c>
      <c r="L8" s="140" t="s">
        <v>31</v>
      </c>
      <c r="M8" s="141" t="s">
        <v>160</v>
      </c>
      <c r="N8" s="141" t="s">
        <v>161</v>
      </c>
      <c r="O8" s="141" t="s">
        <v>162</v>
      </c>
      <c r="P8" s="141" t="s">
        <v>158</v>
      </c>
      <c r="Q8" s="141" t="s">
        <v>159</v>
      </c>
      <c r="R8" s="140" t="s">
        <v>31</v>
      </c>
      <c r="S8" s="141" t="s">
        <v>160</v>
      </c>
      <c r="T8" s="141" t="s">
        <v>161</v>
      </c>
      <c r="U8" s="141" t="s">
        <v>162</v>
      </c>
      <c r="V8" s="141" t="s">
        <v>158</v>
      </c>
      <c r="W8" s="141" t="s">
        <v>159</v>
      </c>
      <c r="X8" s="140" t="s">
        <v>31</v>
      </c>
      <c r="Y8" s="141" t="s">
        <v>160</v>
      </c>
      <c r="Z8" s="141" t="s">
        <v>161</v>
      </c>
      <c r="AA8" s="141" t="s">
        <v>162</v>
      </c>
      <c r="AB8" s="141" t="s">
        <v>158</v>
      </c>
      <c r="AC8" s="141" t="s">
        <v>159</v>
      </c>
      <c r="AD8" s="140" t="s">
        <v>31</v>
      </c>
      <c r="AE8" s="141" t="s">
        <v>160</v>
      </c>
      <c r="AF8" s="141" t="s">
        <v>161</v>
      </c>
      <c r="AG8" s="141" t="s">
        <v>162</v>
      </c>
      <c r="AH8" s="141" t="s">
        <v>158</v>
      </c>
      <c r="AI8" s="141" t="s">
        <v>159</v>
      </c>
      <c r="AJ8" s="140" t="s">
        <v>31</v>
      </c>
      <c r="AK8" s="59" t="s">
        <v>5</v>
      </c>
      <c r="AL8" s="59" t="s">
        <v>6</v>
      </c>
      <c r="AM8" s="81" t="s">
        <v>7</v>
      </c>
      <c r="AN8" s="81" t="s">
        <v>8</v>
      </c>
      <c r="AO8" s="229"/>
      <c r="AP8" s="229"/>
      <c r="AQ8" s="306"/>
      <c r="AR8" s="306"/>
      <c r="AS8" s="306"/>
      <c r="AT8" s="306"/>
      <c r="AU8" s="306"/>
    </row>
    <row r="9" spans="1:47" s="5" customFormat="1" ht="42.6" customHeight="1" x14ac:dyDescent="0.25">
      <c r="A9" s="325" t="s">
        <v>80</v>
      </c>
      <c r="B9" s="279">
        <v>1</v>
      </c>
      <c r="C9" s="282" t="s">
        <v>84</v>
      </c>
      <c r="D9" s="276" t="s">
        <v>83</v>
      </c>
      <c r="E9" s="276" t="s">
        <v>102</v>
      </c>
      <c r="F9" s="276">
        <v>181</v>
      </c>
      <c r="G9" s="40" t="s">
        <v>9</v>
      </c>
      <c r="H9" s="106">
        <f>+N9+T9+Z9+AF9+L9</f>
        <v>4</v>
      </c>
      <c r="I9" s="106"/>
      <c r="J9" s="107">
        <v>0.5</v>
      </c>
      <c r="K9" s="107">
        <v>0.5</v>
      </c>
      <c r="L9" s="107">
        <v>0.5</v>
      </c>
      <c r="M9" s="107"/>
      <c r="N9" s="106">
        <v>1</v>
      </c>
      <c r="O9" s="106">
        <v>1</v>
      </c>
      <c r="P9" s="106">
        <v>1</v>
      </c>
      <c r="Q9" s="106"/>
      <c r="R9" s="88"/>
      <c r="S9" s="88"/>
      <c r="T9" s="106">
        <v>1</v>
      </c>
      <c r="U9" s="106"/>
      <c r="V9" s="106"/>
      <c r="W9" s="108"/>
      <c r="X9" s="109"/>
      <c r="Y9" s="109"/>
      <c r="Z9" s="106">
        <v>1</v>
      </c>
      <c r="AA9" s="106"/>
      <c r="AB9" s="106"/>
      <c r="AC9" s="106"/>
      <c r="AD9" s="106"/>
      <c r="AE9" s="106"/>
      <c r="AF9" s="107">
        <v>0.5</v>
      </c>
      <c r="AG9" s="106"/>
      <c r="AH9" s="106"/>
      <c r="AI9" s="106"/>
      <c r="AJ9" s="106"/>
      <c r="AK9" s="145">
        <v>0.19</v>
      </c>
      <c r="AL9" s="145">
        <v>0.46</v>
      </c>
      <c r="AM9" s="145">
        <v>0.73</v>
      </c>
      <c r="AN9" s="111"/>
      <c r="AO9" s="112">
        <v>0.73</v>
      </c>
      <c r="AP9" s="112">
        <v>0.3075</v>
      </c>
      <c r="AQ9" s="265" t="s">
        <v>165</v>
      </c>
      <c r="AR9" s="244" t="s">
        <v>75</v>
      </c>
      <c r="AS9" s="244" t="s">
        <v>75</v>
      </c>
      <c r="AT9" s="273" t="s">
        <v>166</v>
      </c>
      <c r="AU9" s="273" t="s">
        <v>167</v>
      </c>
    </row>
    <row r="10" spans="1:47" s="5" customFormat="1" ht="42.6" customHeight="1" x14ac:dyDescent="0.25">
      <c r="A10" s="326"/>
      <c r="B10" s="280"/>
      <c r="C10" s="283"/>
      <c r="D10" s="277"/>
      <c r="E10" s="277"/>
      <c r="F10" s="277"/>
      <c r="G10" s="37" t="s">
        <v>10</v>
      </c>
      <c r="H10" s="83">
        <f>+O10+T10+Z10+AF10+L10</f>
        <v>649017608</v>
      </c>
      <c r="I10" s="83"/>
      <c r="J10" s="84">
        <v>187433922</v>
      </c>
      <c r="K10" s="85">
        <v>187433922</v>
      </c>
      <c r="L10" s="86">
        <v>145330130</v>
      </c>
      <c r="M10" s="86"/>
      <c r="N10" s="87">
        <v>112070000</v>
      </c>
      <c r="O10" s="83">
        <v>46687478</v>
      </c>
      <c r="P10" s="83">
        <v>46687478</v>
      </c>
      <c r="Q10" s="83"/>
      <c r="R10" s="83"/>
      <c r="S10" s="83"/>
      <c r="T10" s="83">
        <v>60000000</v>
      </c>
      <c r="U10" s="83"/>
      <c r="V10" s="87"/>
      <c r="W10" s="113"/>
      <c r="X10" s="98"/>
      <c r="Y10" s="98"/>
      <c r="Z10" s="83">
        <v>198000000</v>
      </c>
      <c r="AA10" s="83"/>
      <c r="AB10" s="83"/>
      <c r="AC10" s="83"/>
      <c r="AD10" s="83"/>
      <c r="AE10" s="83"/>
      <c r="AF10" s="83">
        <v>199000000</v>
      </c>
      <c r="AG10" s="83"/>
      <c r="AH10" s="83"/>
      <c r="AI10" s="83"/>
      <c r="AJ10" s="83"/>
      <c r="AK10" s="146">
        <v>45909000</v>
      </c>
      <c r="AL10" s="146">
        <v>45633900</v>
      </c>
      <c r="AM10" s="146">
        <v>45633900</v>
      </c>
      <c r="AN10" s="114"/>
      <c r="AO10" s="137">
        <v>0.97743339231131743</v>
      </c>
      <c r="AP10" s="137">
        <v>0.24295133856594214</v>
      </c>
      <c r="AQ10" s="265"/>
      <c r="AR10" s="245"/>
      <c r="AS10" s="245"/>
      <c r="AT10" s="274"/>
      <c r="AU10" s="274"/>
    </row>
    <row r="11" spans="1:47" s="5" customFormat="1" ht="42.6" customHeight="1" x14ac:dyDescent="0.25">
      <c r="A11" s="326"/>
      <c r="B11" s="280"/>
      <c r="C11" s="283"/>
      <c r="D11" s="277"/>
      <c r="E11" s="277"/>
      <c r="F11" s="277"/>
      <c r="G11" s="37" t="s">
        <v>11</v>
      </c>
      <c r="H11" s="88"/>
      <c r="I11" s="88"/>
      <c r="J11" s="89"/>
      <c r="K11" s="89"/>
      <c r="L11" s="89"/>
      <c r="M11" s="89"/>
      <c r="N11" s="88">
        <v>0</v>
      </c>
      <c r="O11" s="88">
        <v>0</v>
      </c>
      <c r="P11" s="88"/>
      <c r="Q11" s="88"/>
      <c r="R11" s="90"/>
      <c r="S11" s="90"/>
      <c r="T11" s="88"/>
      <c r="U11" s="88"/>
      <c r="V11" s="88"/>
      <c r="W11" s="103"/>
      <c r="X11" s="115"/>
      <c r="Y11" s="115"/>
      <c r="Z11" s="88"/>
      <c r="AA11" s="88"/>
      <c r="AB11" s="88"/>
      <c r="AC11" s="88"/>
      <c r="AD11" s="88"/>
      <c r="AE11" s="88"/>
      <c r="AF11" s="88"/>
      <c r="AG11" s="88"/>
      <c r="AH11" s="88"/>
      <c r="AI11" s="88"/>
      <c r="AJ11" s="88"/>
      <c r="AK11" s="147"/>
      <c r="AL11" s="147"/>
      <c r="AM11" s="147"/>
      <c r="AN11" s="116"/>
      <c r="AO11" s="116"/>
      <c r="AP11" s="116"/>
      <c r="AQ11" s="265"/>
      <c r="AR11" s="245"/>
      <c r="AS11" s="245"/>
      <c r="AT11" s="274"/>
      <c r="AU11" s="274"/>
    </row>
    <row r="12" spans="1:47" s="5" customFormat="1" ht="42.6" customHeight="1" x14ac:dyDescent="0.25">
      <c r="A12" s="326"/>
      <c r="B12" s="280"/>
      <c r="C12" s="283"/>
      <c r="D12" s="277"/>
      <c r="E12" s="277"/>
      <c r="F12" s="277"/>
      <c r="G12" s="37" t="s">
        <v>12</v>
      </c>
      <c r="H12" s="88"/>
      <c r="I12" s="88"/>
      <c r="J12" s="89"/>
      <c r="K12" s="89"/>
      <c r="L12" s="89"/>
      <c r="M12" s="89"/>
      <c r="N12" s="88">
        <v>26268590</v>
      </c>
      <c r="O12" s="88">
        <v>26268590</v>
      </c>
      <c r="P12" s="88">
        <v>26268590</v>
      </c>
      <c r="Q12" s="88"/>
      <c r="R12" s="88"/>
      <c r="S12" s="88"/>
      <c r="T12" s="83"/>
      <c r="U12" s="83"/>
      <c r="V12" s="91"/>
      <c r="W12" s="105"/>
      <c r="X12" s="98"/>
      <c r="Y12" s="98"/>
      <c r="Z12" s="98"/>
      <c r="AA12" s="88"/>
      <c r="AB12" s="88"/>
      <c r="AC12" s="88"/>
      <c r="AD12" s="88"/>
      <c r="AE12" s="88"/>
      <c r="AF12" s="88"/>
      <c r="AG12" s="88"/>
      <c r="AH12" s="88"/>
      <c r="AI12" s="88"/>
      <c r="AJ12" s="88"/>
      <c r="AK12" s="148">
        <v>24951660</v>
      </c>
      <c r="AL12" s="148">
        <v>26268590</v>
      </c>
      <c r="AM12" s="148">
        <v>26268590</v>
      </c>
      <c r="AN12" s="116"/>
      <c r="AO12" s="112">
        <v>1</v>
      </c>
      <c r="AP12" s="116"/>
      <c r="AQ12" s="265"/>
      <c r="AR12" s="245"/>
      <c r="AS12" s="245"/>
      <c r="AT12" s="274"/>
      <c r="AU12" s="274"/>
    </row>
    <row r="13" spans="1:47" s="5" customFormat="1" ht="42.6" customHeight="1" x14ac:dyDescent="0.25">
      <c r="A13" s="326"/>
      <c r="B13" s="280"/>
      <c r="C13" s="283"/>
      <c r="D13" s="277"/>
      <c r="E13" s="277"/>
      <c r="F13" s="277"/>
      <c r="G13" s="37" t="s">
        <v>13</v>
      </c>
      <c r="H13" s="92">
        <f t="shared" ref="H13:AF13" si="0">+H9+H11</f>
        <v>4</v>
      </c>
      <c r="I13" s="92"/>
      <c r="J13" s="93">
        <f t="shared" si="0"/>
        <v>0.5</v>
      </c>
      <c r="K13" s="93">
        <f t="shared" ref="K13" si="1">+K9+K11</f>
        <v>0.5</v>
      </c>
      <c r="L13" s="92">
        <v>0.5</v>
      </c>
      <c r="M13" s="92"/>
      <c r="N13" s="92">
        <v>1</v>
      </c>
      <c r="O13" s="92">
        <v>1</v>
      </c>
      <c r="P13" s="92">
        <v>1</v>
      </c>
      <c r="Q13" s="92">
        <f t="shared" si="0"/>
        <v>0</v>
      </c>
      <c r="R13" s="92">
        <f t="shared" si="0"/>
        <v>0</v>
      </c>
      <c r="S13" s="92"/>
      <c r="T13" s="92">
        <f t="shared" si="0"/>
        <v>1</v>
      </c>
      <c r="U13" s="92">
        <f t="shared" si="0"/>
        <v>0</v>
      </c>
      <c r="V13" s="92">
        <f t="shared" si="0"/>
        <v>0</v>
      </c>
      <c r="W13" s="92">
        <f t="shared" si="0"/>
        <v>0</v>
      </c>
      <c r="X13" s="92">
        <f t="shared" si="0"/>
        <v>0</v>
      </c>
      <c r="Y13" s="92"/>
      <c r="Z13" s="92">
        <f t="shared" si="0"/>
        <v>1</v>
      </c>
      <c r="AA13" s="92">
        <f t="shared" si="0"/>
        <v>0</v>
      </c>
      <c r="AB13" s="92">
        <f t="shared" si="0"/>
        <v>0</v>
      </c>
      <c r="AC13" s="92">
        <f t="shared" si="0"/>
        <v>0</v>
      </c>
      <c r="AD13" s="92">
        <f t="shared" si="0"/>
        <v>0</v>
      </c>
      <c r="AE13" s="92"/>
      <c r="AF13" s="93">
        <f t="shared" si="0"/>
        <v>0.5</v>
      </c>
      <c r="AG13" s="92"/>
      <c r="AH13" s="92"/>
      <c r="AI13" s="92"/>
      <c r="AJ13" s="92"/>
      <c r="AK13" s="149">
        <f t="shared" ref="AK13:AM14" si="2">+AK9+AK11</f>
        <v>0.19</v>
      </c>
      <c r="AL13" s="149">
        <f t="shared" si="2"/>
        <v>0.46</v>
      </c>
      <c r="AM13" s="149">
        <f t="shared" si="2"/>
        <v>0.73</v>
      </c>
      <c r="AN13" s="93"/>
      <c r="AO13" s="112">
        <v>0.73</v>
      </c>
      <c r="AP13" s="112">
        <v>0.3075</v>
      </c>
      <c r="AQ13" s="265"/>
      <c r="AR13" s="245"/>
      <c r="AS13" s="245"/>
      <c r="AT13" s="274"/>
      <c r="AU13" s="274"/>
    </row>
    <row r="14" spans="1:47" s="5" customFormat="1" ht="42.6" customHeight="1" thickBot="1" x14ac:dyDescent="0.3">
      <c r="A14" s="326"/>
      <c r="B14" s="281"/>
      <c r="C14" s="284"/>
      <c r="D14" s="277"/>
      <c r="E14" s="277"/>
      <c r="F14" s="277"/>
      <c r="G14" s="38" t="s">
        <v>14</v>
      </c>
      <c r="H14" s="83">
        <f>+O14+T14+Z14+AF14+L14</f>
        <v>675286198</v>
      </c>
      <c r="I14" s="83"/>
      <c r="J14" s="94">
        <f>+J10+J12</f>
        <v>187433922</v>
      </c>
      <c r="K14" s="95">
        <f>+K10+K12</f>
        <v>187433922</v>
      </c>
      <c r="L14" s="86">
        <v>145330130</v>
      </c>
      <c r="M14" s="86"/>
      <c r="N14" s="87">
        <v>138338590</v>
      </c>
      <c r="O14" s="83">
        <v>72956068</v>
      </c>
      <c r="P14" s="83">
        <v>72956068</v>
      </c>
      <c r="Q14" s="83">
        <f t="shared" ref="Q14:AF14" si="3">+Q10+Q12</f>
        <v>0</v>
      </c>
      <c r="R14" s="83">
        <f t="shared" si="3"/>
        <v>0</v>
      </c>
      <c r="S14" s="83"/>
      <c r="T14" s="83">
        <f t="shared" si="3"/>
        <v>60000000</v>
      </c>
      <c r="U14" s="83">
        <f t="shared" si="3"/>
        <v>0</v>
      </c>
      <c r="V14" s="87">
        <f t="shared" si="3"/>
        <v>0</v>
      </c>
      <c r="W14" s="113">
        <f t="shared" si="3"/>
        <v>0</v>
      </c>
      <c r="X14" s="98">
        <f t="shared" si="3"/>
        <v>0</v>
      </c>
      <c r="Y14" s="98"/>
      <c r="Z14" s="83">
        <f t="shared" si="3"/>
        <v>198000000</v>
      </c>
      <c r="AA14" s="83">
        <f t="shared" si="3"/>
        <v>0</v>
      </c>
      <c r="AB14" s="83">
        <f t="shared" si="3"/>
        <v>0</v>
      </c>
      <c r="AC14" s="83">
        <f t="shared" si="3"/>
        <v>0</v>
      </c>
      <c r="AD14" s="83">
        <f t="shared" si="3"/>
        <v>0</v>
      </c>
      <c r="AE14" s="83"/>
      <c r="AF14" s="83">
        <f t="shared" si="3"/>
        <v>199000000</v>
      </c>
      <c r="AG14" s="83"/>
      <c r="AH14" s="83"/>
      <c r="AI14" s="83"/>
      <c r="AJ14" s="83"/>
      <c r="AK14" s="150">
        <f t="shared" si="2"/>
        <v>70860660</v>
      </c>
      <c r="AL14" s="150">
        <f t="shared" si="2"/>
        <v>71902490</v>
      </c>
      <c r="AM14" s="150">
        <f t="shared" si="2"/>
        <v>71902490</v>
      </c>
      <c r="AN14" s="83"/>
      <c r="AO14" s="112">
        <v>0.98555873378483061</v>
      </c>
      <c r="AP14" s="112">
        <v>0.2674335973390502</v>
      </c>
      <c r="AQ14" s="266"/>
      <c r="AR14" s="246"/>
      <c r="AS14" s="246"/>
      <c r="AT14" s="275"/>
      <c r="AU14" s="275"/>
    </row>
    <row r="15" spans="1:47" s="5" customFormat="1" ht="55.9" customHeight="1" x14ac:dyDescent="0.25">
      <c r="A15" s="326"/>
      <c r="B15" s="324">
        <v>2</v>
      </c>
      <c r="C15" s="288" t="s">
        <v>85</v>
      </c>
      <c r="D15" s="276" t="s">
        <v>83</v>
      </c>
      <c r="E15" s="277"/>
      <c r="F15" s="277"/>
      <c r="G15" s="40" t="s">
        <v>9</v>
      </c>
      <c r="H15" s="106">
        <f>+N15+T15+Z15+AF15+L15</f>
        <v>6</v>
      </c>
      <c r="I15" s="106"/>
      <c r="J15" s="106">
        <v>1</v>
      </c>
      <c r="K15" s="106">
        <v>1</v>
      </c>
      <c r="L15" s="107">
        <v>1</v>
      </c>
      <c r="M15" s="107"/>
      <c r="N15" s="106">
        <v>1</v>
      </c>
      <c r="O15" s="106">
        <v>1</v>
      </c>
      <c r="P15" s="106">
        <v>1</v>
      </c>
      <c r="Q15" s="106"/>
      <c r="R15" s="106"/>
      <c r="S15" s="106"/>
      <c r="T15" s="106">
        <v>2</v>
      </c>
      <c r="U15" s="106"/>
      <c r="V15" s="106"/>
      <c r="W15" s="108"/>
      <c r="X15" s="109"/>
      <c r="Y15" s="109"/>
      <c r="Z15" s="106">
        <v>1</v>
      </c>
      <c r="AA15" s="106"/>
      <c r="AB15" s="106"/>
      <c r="AC15" s="106"/>
      <c r="AD15" s="106"/>
      <c r="AE15" s="106"/>
      <c r="AF15" s="106">
        <v>1</v>
      </c>
      <c r="AG15" s="106"/>
      <c r="AH15" s="106"/>
      <c r="AI15" s="106"/>
      <c r="AJ15" s="106"/>
      <c r="AK15" s="151">
        <v>0.2</v>
      </c>
      <c r="AL15" s="151">
        <v>0.5</v>
      </c>
      <c r="AM15" s="151">
        <v>0.8</v>
      </c>
      <c r="AN15" s="110"/>
      <c r="AO15" s="112">
        <v>0.8</v>
      </c>
      <c r="AP15" s="112">
        <v>0.3</v>
      </c>
      <c r="AQ15" s="241" t="s">
        <v>168</v>
      </c>
      <c r="AR15" s="267" t="s">
        <v>75</v>
      </c>
      <c r="AS15" s="267" t="s">
        <v>75</v>
      </c>
      <c r="AT15" s="270" t="s">
        <v>129</v>
      </c>
      <c r="AU15" s="256" t="s">
        <v>115</v>
      </c>
    </row>
    <row r="16" spans="1:47" s="5" customFormat="1" ht="55.9" customHeight="1" x14ac:dyDescent="0.25">
      <c r="A16" s="326"/>
      <c r="B16" s="280"/>
      <c r="C16" s="283"/>
      <c r="D16" s="277"/>
      <c r="E16" s="277"/>
      <c r="F16" s="277"/>
      <c r="G16" s="37" t="s">
        <v>10</v>
      </c>
      <c r="H16" s="83">
        <f>+O16+T16+Z16+AF16+L16</f>
        <v>474273774</v>
      </c>
      <c r="I16" s="83"/>
      <c r="J16" s="84">
        <v>144000000</v>
      </c>
      <c r="K16" s="85">
        <v>71126000</v>
      </c>
      <c r="L16" s="86">
        <v>42516274</v>
      </c>
      <c r="M16" s="86"/>
      <c r="N16" s="87">
        <v>40775000</v>
      </c>
      <c r="O16" s="83">
        <v>65757500</v>
      </c>
      <c r="P16" s="83">
        <v>65757500</v>
      </c>
      <c r="Q16" s="83"/>
      <c r="R16" s="83"/>
      <c r="S16" s="83"/>
      <c r="T16" s="83">
        <v>93000000</v>
      </c>
      <c r="U16" s="83"/>
      <c r="V16" s="87"/>
      <c r="W16" s="113"/>
      <c r="X16" s="98"/>
      <c r="Y16" s="98"/>
      <c r="Z16" s="83">
        <v>136000000</v>
      </c>
      <c r="AA16" s="83"/>
      <c r="AB16" s="83"/>
      <c r="AC16" s="83"/>
      <c r="AD16" s="83"/>
      <c r="AE16" s="83"/>
      <c r="AF16" s="83">
        <v>137000000</v>
      </c>
      <c r="AG16" s="83"/>
      <c r="AH16" s="83"/>
      <c r="AI16" s="83"/>
      <c r="AJ16" s="83"/>
      <c r="AK16" s="152">
        <v>40750000</v>
      </c>
      <c r="AL16" s="152">
        <v>65732500</v>
      </c>
      <c r="AM16" s="152">
        <v>65732500</v>
      </c>
      <c r="AN16" s="114"/>
      <c r="AO16" s="112">
        <v>0.99961981523020182</v>
      </c>
      <c r="AP16" s="112">
        <v>0.21008011558531212</v>
      </c>
      <c r="AQ16" s="265"/>
      <c r="AR16" s="268"/>
      <c r="AS16" s="268"/>
      <c r="AT16" s="271"/>
      <c r="AU16" s="257"/>
    </row>
    <row r="17" spans="1:47" s="5" customFormat="1" ht="55.9" customHeight="1" x14ac:dyDescent="0.25">
      <c r="A17" s="326"/>
      <c r="B17" s="280"/>
      <c r="C17" s="283"/>
      <c r="D17" s="277"/>
      <c r="E17" s="277"/>
      <c r="F17" s="277"/>
      <c r="G17" s="37" t="s">
        <v>11</v>
      </c>
      <c r="H17" s="88"/>
      <c r="I17" s="88"/>
      <c r="J17" s="89"/>
      <c r="K17" s="89"/>
      <c r="L17" s="89"/>
      <c r="M17" s="89"/>
      <c r="N17" s="88">
        <v>0</v>
      </c>
      <c r="O17" s="88">
        <v>0</v>
      </c>
      <c r="P17" s="88"/>
      <c r="Q17" s="88"/>
      <c r="R17" s="88"/>
      <c r="S17" s="88"/>
      <c r="T17" s="88"/>
      <c r="U17" s="88"/>
      <c r="V17" s="88"/>
      <c r="W17" s="103"/>
      <c r="X17" s="115"/>
      <c r="Y17" s="115"/>
      <c r="Z17" s="88"/>
      <c r="AA17" s="88"/>
      <c r="AB17" s="88"/>
      <c r="AC17" s="88"/>
      <c r="AD17" s="88"/>
      <c r="AE17" s="88"/>
      <c r="AF17" s="88"/>
      <c r="AG17" s="88"/>
      <c r="AH17" s="88"/>
      <c r="AI17" s="88"/>
      <c r="AJ17" s="88"/>
      <c r="AK17" s="147"/>
      <c r="AL17" s="147"/>
      <c r="AM17" s="147"/>
      <c r="AN17" s="116"/>
      <c r="AO17" s="116"/>
      <c r="AP17" s="116"/>
      <c r="AQ17" s="265"/>
      <c r="AR17" s="268"/>
      <c r="AS17" s="268"/>
      <c r="AT17" s="271"/>
      <c r="AU17" s="257"/>
    </row>
    <row r="18" spans="1:47" s="5" customFormat="1" ht="55.9" customHeight="1" x14ac:dyDescent="0.25">
      <c r="A18" s="326"/>
      <c r="B18" s="280"/>
      <c r="C18" s="283"/>
      <c r="D18" s="277"/>
      <c r="E18" s="277"/>
      <c r="F18" s="277"/>
      <c r="G18" s="37" t="s">
        <v>12</v>
      </c>
      <c r="H18" s="96"/>
      <c r="I18" s="96"/>
      <c r="J18" s="89"/>
      <c r="K18" s="89"/>
      <c r="L18" s="89"/>
      <c r="M18" s="89"/>
      <c r="N18" s="97">
        <v>18298049</v>
      </c>
      <c r="O18" s="97">
        <v>18298049</v>
      </c>
      <c r="P18" s="97">
        <v>18298049</v>
      </c>
      <c r="Q18" s="97"/>
      <c r="R18" s="97"/>
      <c r="S18" s="97"/>
      <c r="T18" s="96"/>
      <c r="U18" s="96"/>
      <c r="V18" s="91"/>
      <c r="W18" s="105"/>
      <c r="X18" s="98"/>
      <c r="Y18" s="98"/>
      <c r="Z18" s="98"/>
      <c r="AA18" s="96"/>
      <c r="AB18" s="96"/>
      <c r="AC18" s="96"/>
      <c r="AD18" s="96"/>
      <c r="AE18" s="96"/>
      <c r="AF18" s="96"/>
      <c r="AG18" s="96"/>
      <c r="AH18" s="96"/>
      <c r="AI18" s="96"/>
      <c r="AJ18" s="96"/>
      <c r="AK18" s="153">
        <v>15658884</v>
      </c>
      <c r="AL18" s="153">
        <v>18298049</v>
      </c>
      <c r="AM18" s="153">
        <v>18298049</v>
      </c>
      <c r="AN18" s="114"/>
      <c r="AO18" s="112">
        <v>1</v>
      </c>
      <c r="AP18" s="116"/>
      <c r="AQ18" s="265"/>
      <c r="AR18" s="268"/>
      <c r="AS18" s="268"/>
      <c r="AT18" s="271"/>
      <c r="AU18" s="257"/>
    </row>
    <row r="19" spans="1:47" s="5" customFormat="1" ht="55.9" customHeight="1" x14ac:dyDescent="0.25">
      <c r="A19" s="326"/>
      <c r="B19" s="280"/>
      <c r="C19" s="283"/>
      <c r="D19" s="277"/>
      <c r="E19" s="277"/>
      <c r="F19" s="277"/>
      <c r="G19" s="37" t="s">
        <v>13</v>
      </c>
      <c r="H19" s="92">
        <f t="shared" ref="H19:AF19" si="4">+H15+H17</f>
        <v>6</v>
      </c>
      <c r="I19" s="92"/>
      <c r="J19" s="92">
        <f t="shared" si="4"/>
        <v>1</v>
      </c>
      <c r="K19" s="92">
        <f t="shared" ref="K19" si="5">+K15+K17</f>
        <v>1</v>
      </c>
      <c r="L19" s="92">
        <v>1</v>
      </c>
      <c r="M19" s="92"/>
      <c r="N19" s="92">
        <v>1</v>
      </c>
      <c r="O19" s="92">
        <v>1</v>
      </c>
      <c r="P19" s="92">
        <v>1</v>
      </c>
      <c r="Q19" s="92">
        <f t="shared" si="4"/>
        <v>0</v>
      </c>
      <c r="R19" s="92">
        <f t="shared" si="4"/>
        <v>0</v>
      </c>
      <c r="S19" s="92"/>
      <c r="T19" s="92">
        <f t="shared" si="4"/>
        <v>2</v>
      </c>
      <c r="U19" s="92">
        <f t="shared" si="4"/>
        <v>0</v>
      </c>
      <c r="V19" s="92">
        <f t="shared" si="4"/>
        <v>0</v>
      </c>
      <c r="W19" s="92">
        <f t="shared" si="4"/>
        <v>0</v>
      </c>
      <c r="X19" s="92">
        <f t="shared" si="4"/>
        <v>0</v>
      </c>
      <c r="Y19" s="92"/>
      <c r="Z19" s="92">
        <f t="shared" si="4"/>
        <v>1</v>
      </c>
      <c r="AA19" s="92">
        <f t="shared" si="4"/>
        <v>0</v>
      </c>
      <c r="AB19" s="92">
        <f t="shared" si="4"/>
        <v>0</v>
      </c>
      <c r="AC19" s="92">
        <f t="shared" si="4"/>
        <v>0</v>
      </c>
      <c r="AD19" s="92">
        <f t="shared" si="4"/>
        <v>0</v>
      </c>
      <c r="AE19" s="92"/>
      <c r="AF19" s="99">
        <f t="shared" si="4"/>
        <v>1</v>
      </c>
      <c r="AG19" s="92"/>
      <c r="AH19" s="92"/>
      <c r="AI19" s="92"/>
      <c r="AJ19" s="92"/>
      <c r="AK19" s="154">
        <f t="shared" ref="AK19:AM20" si="6">+AK15+AK17</f>
        <v>0.2</v>
      </c>
      <c r="AL19" s="154">
        <f t="shared" si="6"/>
        <v>0.5</v>
      </c>
      <c r="AM19" s="154">
        <f t="shared" si="6"/>
        <v>0.8</v>
      </c>
      <c r="AN19" s="99"/>
      <c r="AO19" s="112">
        <v>0.8</v>
      </c>
      <c r="AP19" s="112">
        <v>0.3</v>
      </c>
      <c r="AQ19" s="265"/>
      <c r="AR19" s="268"/>
      <c r="AS19" s="268"/>
      <c r="AT19" s="271"/>
      <c r="AU19" s="257"/>
    </row>
    <row r="20" spans="1:47" s="5" customFormat="1" ht="55.9" customHeight="1" thickBot="1" x14ac:dyDescent="0.3">
      <c r="A20" s="327"/>
      <c r="B20" s="281"/>
      <c r="C20" s="284"/>
      <c r="D20" s="277"/>
      <c r="E20" s="277"/>
      <c r="F20" s="277"/>
      <c r="G20" s="38" t="s">
        <v>14</v>
      </c>
      <c r="H20" s="83">
        <f>+N20+T20+Z20+AF20+J20</f>
        <v>569073049</v>
      </c>
      <c r="I20" s="83"/>
      <c r="J20" s="94">
        <f>+J16+J18</f>
        <v>144000000</v>
      </c>
      <c r="K20" s="95">
        <f>+K16+K18</f>
        <v>71126000</v>
      </c>
      <c r="L20" s="86">
        <v>42516274</v>
      </c>
      <c r="M20" s="86"/>
      <c r="N20" s="87">
        <v>59073049</v>
      </c>
      <c r="O20" s="83">
        <v>84055549</v>
      </c>
      <c r="P20" s="83">
        <v>84055549</v>
      </c>
      <c r="Q20" s="83">
        <f t="shared" ref="Q20:AF20" si="7">+Q16+Q18</f>
        <v>0</v>
      </c>
      <c r="R20" s="83">
        <f t="shared" si="7"/>
        <v>0</v>
      </c>
      <c r="S20" s="83"/>
      <c r="T20" s="83">
        <f t="shared" si="7"/>
        <v>93000000</v>
      </c>
      <c r="U20" s="83">
        <f t="shared" si="7"/>
        <v>0</v>
      </c>
      <c r="V20" s="87">
        <f t="shared" si="7"/>
        <v>0</v>
      </c>
      <c r="W20" s="113">
        <f t="shared" si="7"/>
        <v>0</v>
      </c>
      <c r="X20" s="98">
        <f t="shared" si="7"/>
        <v>0</v>
      </c>
      <c r="Y20" s="98"/>
      <c r="Z20" s="83">
        <f t="shared" si="7"/>
        <v>136000000</v>
      </c>
      <c r="AA20" s="83">
        <f t="shared" si="7"/>
        <v>0</v>
      </c>
      <c r="AB20" s="83">
        <f t="shared" si="7"/>
        <v>0</v>
      </c>
      <c r="AC20" s="83">
        <f t="shared" si="7"/>
        <v>0</v>
      </c>
      <c r="AD20" s="83">
        <f t="shared" si="7"/>
        <v>0</v>
      </c>
      <c r="AE20" s="83"/>
      <c r="AF20" s="83">
        <f t="shared" si="7"/>
        <v>137000000</v>
      </c>
      <c r="AG20" s="83"/>
      <c r="AH20" s="83"/>
      <c r="AI20" s="83"/>
      <c r="AJ20" s="83"/>
      <c r="AK20" s="155">
        <f t="shared" si="6"/>
        <v>56408884</v>
      </c>
      <c r="AL20" s="155">
        <f t="shared" si="6"/>
        <v>84030549</v>
      </c>
      <c r="AM20" s="155">
        <f t="shared" si="6"/>
        <v>84030549</v>
      </c>
      <c r="AN20" s="83"/>
      <c r="AO20" s="112">
        <v>0.99970257763708137</v>
      </c>
      <c r="AP20" s="112">
        <v>0.23716923860126699</v>
      </c>
      <c r="AQ20" s="266"/>
      <c r="AR20" s="269"/>
      <c r="AS20" s="269"/>
      <c r="AT20" s="272"/>
      <c r="AU20" s="258"/>
    </row>
    <row r="21" spans="1:47" s="5" customFormat="1" ht="64.900000000000006" customHeight="1" x14ac:dyDescent="0.25">
      <c r="A21" s="326" t="s">
        <v>81</v>
      </c>
      <c r="B21" s="285">
        <v>3</v>
      </c>
      <c r="C21" s="288" t="s">
        <v>86</v>
      </c>
      <c r="D21" s="276" t="s">
        <v>83</v>
      </c>
      <c r="E21" s="277"/>
      <c r="F21" s="277"/>
      <c r="G21" s="40" t="s">
        <v>9</v>
      </c>
      <c r="H21" s="106">
        <f>+N21+T21+Z21+AF21+L21</f>
        <v>10</v>
      </c>
      <c r="I21" s="106"/>
      <c r="J21" s="106">
        <v>2</v>
      </c>
      <c r="K21" s="106">
        <v>2</v>
      </c>
      <c r="L21" s="106">
        <v>2</v>
      </c>
      <c r="M21" s="106"/>
      <c r="N21" s="106">
        <v>2</v>
      </c>
      <c r="O21" s="106">
        <v>2</v>
      </c>
      <c r="P21" s="106">
        <v>2</v>
      </c>
      <c r="Q21" s="106"/>
      <c r="R21" s="106"/>
      <c r="S21" s="106"/>
      <c r="T21" s="106">
        <v>2</v>
      </c>
      <c r="U21" s="106"/>
      <c r="V21" s="106"/>
      <c r="W21" s="106"/>
      <c r="X21" s="106"/>
      <c r="Y21" s="106"/>
      <c r="Z21" s="106">
        <v>2</v>
      </c>
      <c r="AA21" s="106"/>
      <c r="AB21" s="106"/>
      <c r="AC21" s="106"/>
      <c r="AD21" s="106"/>
      <c r="AE21" s="106"/>
      <c r="AF21" s="106">
        <v>2</v>
      </c>
      <c r="AG21" s="106"/>
      <c r="AH21" s="106"/>
      <c r="AI21" s="106"/>
      <c r="AJ21" s="106"/>
      <c r="AK21" s="156">
        <v>0.25</v>
      </c>
      <c r="AL21" s="156">
        <v>1</v>
      </c>
      <c r="AM21" s="156">
        <v>1.5</v>
      </c>
      <c r="AN21" s="110"/>
      <c r="AO21" s="112">
        <v>0.75</v>
      </c>
      <c r="AP21" s="112">
        <v>0.35</v>
      </c>
      <c r="AQ21" s="262" t="s">
        <v>169</v>
      </c>
      <c r="AR21" s="256" t="s">
        <v>75</v>
      </c>
      <c r="AS21" s="256" t="s">
        <v>75</v>
      </c>
      <c r="AT21" s="256" t="s">
        <v>170</v>
      </c>
      <c r="AU21" s="256" t="s">
        <v>171</v>
      </c>
    </row>
    <row r="22" spans="1:47" s="5" customFormat="1" ht="64.900000000000006" customHeight="1" x14ac:dyDescent="0.25">
      <c r="A22" s="326"/>
      <c r="B22" s="286"/>
      <c r="C22" s="283"/>
      <c r="D22" s="277"/>
      <c r="E22" s="277"/>
      <c r="F22" s="277"/>
      <c r="G22" s="37" t="s">
        <v>10</v>
      </c>
      <c r="H22" s="83">
        <f>+O22+T22+Z22+AF22+L22</f>
        <v>5416625180</v>
      </c>
      <c r="I22" s="83"/>
      <c r="J22" s="84">
        <v>699000000</v>
      </c>
      <c r="K22" s="85">
        <v>551874000</v>
      </c>
      <c r="L22" s="86">
        <v>551781180</v>
      </c>
      <c r="M22" s="86"/>
      <c r="N22" s="87">
        <v>901844000</v>
      </c>
      <c r="O22" s="83">
        <v>901844000</v>
      </c>
      <c r="P22" s="83">
        <v>901844000</v>
      </c>
      <c r="Q22" s="83"/>
      <c r="R22" s="83"/>
      <c r="S22" s="83"/>
      <c r="T22" s="83">
        <v>1323000000</v>
      </c>
      <c r="U22" s="83"/>
      <c r="V22" s="87"/>
      <c r="W22" s="113"/>
      <c r="X22" s="98"/>
      <c r="Y22" s="98"/>
      <c r="Z22" s="83">
        <v>1320000000</v>
      </c>
      <c r="AA22" s="83"/>
      <c r="AB22" s="83"/>
      <c r="AC22" s="83"/>
      <c r="AD22" s="83"/>
      <c r="AE22" s="83"/>
      <c r="AF22" s="83">
        <v>1320000000</v>
      </c>
      <c r="AG22" s="83"/>
      <c r="AH22" s="83"/>
      <c r="AI22" s="83"/>
      <c r="AJ22" s="83"/>
      <c r="AK22" s="152">
        <v>523618750</v>
      </c>
      <c r="AL22" s="152">
        <v>831323184</v>
      </c>
      <c r="AM22" s="152">
        <v>831323184</v>
      </c>
      <c r="AN22" s="114"/>
      <c r="AO22" s="112">
        <v>0.92180375319900121</v>
      </c>
      <c r="AP22" s="112">
        <v>0.25548580073657778</v>
      </c>
      <c r="AQ22" s="263"/>
      <c r="AR22" s="257"/>
      <c r="AS22" s="257"/>
      <c r="AT22" s="257"/>
      <c r="AU22" s="257"/>
    </row>
    <row r="23" spans="1:47" s="5" customFormat="1" ht="64.900000000000006" customHeight="1" x14ac:dyDescent="0.25">
      <c r="A23" s="326"/>
      <c r="B23" s="286"/>
      <c r="C23" s="283"/>
      <c r="D23" s="277"/>
      <c r="E23" s="277"/>
      <c r="F23" s="277"/>
      <c r="G23" s="37" t="s">
        <v>11</v>
      </c>
      <c r="H23" s="88"/>
      <c r="I23" s="88"/>
      <c r="J23" s="89"/>
      <c r="K23" s="89"/>
      <c r="L23" s="89"/>
      <c r="M23" s="89"/>
      <c r="N23" s="88">
        <v>0</v>
      </c>
      <c r="O23" s="88">
        <v>0</v>
      </c>
      <c r="P23" s="88"/>
      <c r="Q23" s="88"/>
      <c r="R23" s="88"/>
      <c r="S23" s="88"/>
      <c r="T23" s="88"/>
      <c r="U23" s="88"/>
      <c r="V23" s="88"/>
      <c r="W23" s="103"/>
      <c r="X23" s="115"/>
      <c r="Y23" s="115"/>
      <c r="Z23" s="88"/>
      <c r="AA23" s="88"/>
      <c r="AB23" s="88"/>
      <c r="AC23" s="88"/>
      <c r="AD23" s="88"/>
      <c r="AE23" s="88"/>
      <c r="AF23" s="88"/>
      <c r="AG23" s="88"/>
      <c r="AH23" s="88"/>
      <c r="AI23" s="88"/>
      <c r="AJ23" s="88"/>
      <c r="AK23" s="147"/>
      <c r="AL23" s="147"/>
      <c r="AM23" s="147"/>
      <c r="AN23" s="116"/>
      <c r="AO23" s="116"/>
      <c r="AP23" s="116"/>
      <c r="AQ23" s="263"/>
      <c r="AR23" s="257"/>
      <c r="AS23" s="257"/>
      <c r="AT23" s="257"/>
      <c r="AU23" s="257"/>
    </row>
    <row r="24" spans="1:47" s="5" customFormat="1" ht="64.900000000000006" customHeight="1" x14ac:dyDescent="0.25">
      <c r="A24" s="326"/>
      <c r="B24" s="286"/>
      <c r="C24" s="283"/>
      <c r="D24" s="277"/>
      <c r="E24" s="277"/>
      <c r="F24" s="277"/>
      <c r="G24" s="37" t="s">
        <v>12</v>
      </c>
      <c r="H24" s="100"/>
      <c r="I24" s="100"/>
      <c r="J24" s="89"/>
      <c r="K24" s="89"/>
      <c r="L24" s="89"/>
      <c r="M24" s="89"/>
      <c r="N24" s="100">
        <v>188958315</v>
      </c>
      <c r="O24" s="100">
        <v>188958315</v>
      </c>
      <c r="P24" s="100">
        <v>188958311</v>
      </c>
      <c r="Q24" s="100"/>
      <c r="R24" s="100"/>
      <c r="S24" s="100"/>
      <c r="T24" s="101"/>
      <c r="U24" s="101"/>
      <c r="V24" s="102"/>
      <c r="W24" s="88"/>
      <c r="X24" s="98"/>
      <c r="Y24" s="98"/>
      <c r="Z24" s="98"/>
      <c r="AA24" s="88"/>
      <c r="AB24" s="88"/>
      <c r="AC24" s="88"/>
      <c r="AD24" s="88"/>
      <c r="AE24" s="88"/>
      <c r="AF24" s="88"/>
      <c r="AG24" s="88"/>
      <c r="AH24" s="88"/>
      <c r="AI24" s="88"/>
      <c r="AJ24" s="88"/>
      <c r="AK24" s="153">
        <v>160960806</v>
      </c>
      <c r="AL24" s="153">
        <v>188958310</v>
      </c>
      <c r="AM24" s="153">
        <v>188958310</v>
      </c>
      <c r="AN24" s="114"/>
      <c r="AO24" s="112">
        <v>0.99999999470782741</v>
      </c>
      <c r="AP24" s="116"/>
      <c r="AQ24" s="263"/>
      <c r="AR24" s="257"/>
      <c r="AS24" s="257"/>
      <c r="AT24" s="257"/>
      <c r="AU24" s="257"/>
    </row>
    <row r="25" spans="1:47" s="5" customFormat="1" ht="64.900000000000006" customHeight="1" x14ac:dyDescent="0.25">
      <c r="A25" s="326"/>
      <c r="B25" s="286"/>
      <c r="C25" s="283"/>
      <c r="D25" s="277"/>
      <c r="E25" s="277"/>
      <c r="F25" s="277"/>
      <c r="G25" s="37" t="s">
        <v>13</v>
      </c>
      <c r="H25" s="106">
        <f>+N25+T25+Z25+AF25+L25</f>
        <v>10</v>
      </c>
      <c r="I25" s="106"/>
      <c r="J25" s="92">
        <f t="shared" ref="J25" si="8">+J21+J23</f>
        <v>2</v>
      </c>
      <c r="K25" s="92">
        <f t="shared" ref="K25" si="9">+K21+K23</f>
        <v>2</v>
      </c>
      <c r="L25" s="92">
        <v>2</v>
      </c>
      <c r="M25" s="92"/>
      <c r="N25" s="92">
        <v>2</v>
      </c>
      <c r="O25" s="92">
        <v>2</v>
      </c>
      <c r="P25" s="92">
        <v>2</v>
      </c>
      <c r="Q25" s="92">
        <f t="shared" ref="Q25:AF25" si="10">+Q21+Q23</f>
        <v>0</v>
      </c>
      <c r="R25" s="92">
        <f t="shared" si="10"/>
        <v>0</v>
      </c>
      <c r="S25" s="92"/>
      <c r="T25" s="92">
        <f t="shared" si="10"/>
        <v>2</v>
      </c>
      <c r="U25" s="92">
        <f t="shared" si="10"/>
        <v>0</v>
      </c>
      <c r="V25" s="92">
        <f t="shared" si="10"/>
        <v>0</v>
      </c>
      <c r="W25" s="92">
        <f t="shared" si="10"/>
        <v>0</v>
      </c>
      <c r="X25" s="92">
        <f t="shared" si="10"/>
        <v>0</v>
      </c>
      <c r="Y25" s="92"/>
      <c r="Z25" s="92">
        <f t="shared" si="10"/>
        <v>2</v>
      </c>
      <c r="AA25" s="92">
        <f t="shared" si="10"/>
        <v>0</v>
      </c>
      <c r="AB25" s="92">
        <f t="shared" si="10"/>
        <v>0</v>
      </c>
      <c r="AC25" s="92">
        <f t="shared" si="10"/>
        <v>0</v>
      </c>
      <c r="AD25" s="92">
        <f t="shared" si="10"/>
        <v>0</v>
      </c>
      <c r="AE25" s="92"/>
      <c r="AF25" s="92">
        <f t="shared" si="10"/>
        <v>2</v>
      </c>
      <c r="AG25" s="92"/>
      <c r="AH25" s="92"/>
      <c r="AI25" s="92"/>
      <c r="AJ25" s="92"/>
      <c r="AK25" s="149">
        <f t="shared" ref="AK25:AM26" si="11">+AK21+AK23</f>
        <v>0.25</v>
      </c>
      <c r="AL25" s="149">
        <f t="shared" si="11"/>
        <v>1</v>
      </c>
      <c r="AM25" s="149">
        <f t="shared" si="11"/>
        <v>1.5</v>
      </c>
      <c r="AN25" s="92"/>
      <c r="AO25" s="112">
        <v>0.75</v>
      </c>
      <c r="AP25" s="112">
        <v>0.35</v>
      </c>
      <c r="AQ25" s="263"/>
      <c r="AR25" s="257"/>
      <c r="AS25" s="257"/>
      <c r="AT25" s="257"/>
      <c r="AU25" s="257"/>
    </row>
    <row r="26" spans="1:47" s="5" customFormat="1" ht="64.900000000000006" customHeight="1" thickBot="1" x14ac:dyDescent="0.3">
      <c r="A26" s="328"/>
      <c r="B26" s="287"/>
      <c r="C26" s="289"/>
      <c r="D26" s="277"/>
      <c r="E26" s="277"/>
      <c r="F26" s="277"/>
      <c r="G26" s="38" t="s">
        <v>14</v>
      </c>
      <c r="H26" s="83">
        <f>+N26+T26+Z26+AF26+L26</f>
        <v>5605583495</v>
      </c>
      <c r="I26" s="83"/>
      <c r="J26" s="94">
        <f>+J22+J24</f>
        <v>699000000</v>
      </c>
      <c r="K26" s="95">
        <f>+K22+K24</f>
        <v>551874000</v>
      </c>
      <c r="L26" s="86">
        <v>551781180</v>
      </c>
      <c r="M26" s="86"/>
      <c r="N26" s="87">
        <v>1090802315</v>
      </c>
      <c r="O26" s="83">
        <v>1090802315</v>
      </c>
      <c r="P26" s="83">
        <v>1090802311</v>
      </c>
      <c r="Q26" s="83">
        <f t="shared" ref="Q26:AF26" si="12">+Q22+Q24</f>
        <v>0</v>
      </c>
      <c r="R26" s="83">
        <f t="shared" si="12"/>
        <v>0</v>
      </c>
      <c r="S26" s="83"/>
      <c r="T26" s="83">
        <f t="shared" si="12"/>
        <v>1323000000</v>
      </c>
      <c r="U26" s="83">
        <f t="shared" si="12"/>
        <v>0</v>
      </c>
      <c r="V26" s="87">
        <f t="shared" si="12"/>
        <v>0</v>
      </c>
      <c r="W26" s="113">
        <f t="shared" si="12"/>
        <v>0</v>
      </c>
      <c r="X26" s="98">
        <f t="shared" si="12"/>
        <v>0</v>
      </c>
      <c r="Y26" s="98"/>
      <c r="Z26" s="83">
        <f t="shared" si="12"/>
        <v>1320000000</v>
      </c>
      <c r="AA26" s="83">
        <f t="shared" si="12"/>
        <v>0</v>
      </c>
      <c r="AB26" s="83">
        <f t="shared" si="12"/>
        <v>0</v>
      </c>
      <c r="AC26" s="83">
        <f t="shared" si="12"/>
        <v>0</v>
      </c>
      <c r="AD26" s="83">
        <f t="shared" si="12"/>
        <v>0</v>
      </c>
      <c r="AE26" s="83"/>
      <c r="AF26" s="83">
        <f t="shared" si="12"/>
        <v>1320000000</v>
      </c>
      <c r="AG26" s="83"/>
      <c r="AH26" s="83"/>
      <c r="AI26" s="83"/>
      <c r="AJ26" s="83"/>
      <c r="AK26" s="155">
        <f t="shared" si="11"/>
        <v>684579556</v>
      </c>
      <c r="AL26" s="155">
        <f t="shared" si="11"/>
        <v>1020281494</v>
      </c>
      <c r="AM26" s="155">
        <f t="shared" si="11"/>
        <v>1020281494</v>
      </c>
      <c r="AN26" s="83"/>
      <c r="AO26" s="112">
        <v>0.93534958966547332</v>
      </c>
      <c r="AP26" s="112">
        <v>0.2805960277795021</v>
      </c>
      <c r="AQ26" s="264"/>
      <c r="AR26" s="258"/>
      <c r="AS26" s="258"/>
      <c r="AT26" s="258"/>
      <c r="AU26" s="258"/>
    </row>
    <row r="27" spans="1:47" s="5" customFormat="1" ht="34.9" customHeight="1" x14ac:dyDescent="0.25">
      <c r="A27" s="325" t="s">
        <v>82</v>
      </c>
      <c r="B27" s="285">
        <v>4</v>
      </c>
      <c r="C27" s="273" t="s">
        <v>87</v>
      </c>
      <c r="D27" s="276" t="s">
        <v>83</v>
      </c>
      <c r="E27" s="277"/>
      <c r="F27" s="277"/>
      <c r="G27" s="40" t="s">
        <v>9</v>
      </c>
      <c r="H27" s="106">
        <f>+N27+T27+Z27+AF27+L27</f>
        <v>10</v>
      </c>
      <c r="I27" s="106"/>
      <c r="J27" s="106">
        <v>1</v>
      </c>
      <c r="K27" s="106">
        <v>1</v>
      </c>
      <c r="L27" s="107">
        <v>1</v>
      </c>
      <c r="M27" s="107"/>
      <c r="N27" s="106">
        <v>2</v>
      </c>
      <c r="O27" s="106">
        <v>2</v>
      </c>
      <c r="P27" s="106">
        <v>2</v>
      </c>
      <c r="Q27" s="106"/>
      <c r="R27" s="106"/>
      <c r="S27" s="106"/>
      <c r="T27" s="106">
        <v>3</v>
      </c>
      <c r="U27" s="106"/>
      <c r="V27" s="106"/>
      <c r="W27" s="108"/>
      <c r="X27" s="118"/>
      <c r="Y27" s="118"/>
      <c r="Z27" s="106">
        <v>3</v>
      </c>
      <c r="AA27" s="106"/>
      <c r="AB27" s="106"/>
      <c r="AC27" s="106"/>
      <c r="AD27" s="106"/>
      <c r="AE27" s="106"/>
      <c r="AF27" s="106">
        <v>1</v>
      </c>
      <c r="AG27" s="106"/>
      <c r="AH27" s="106"/>
      <c r="AI27" s="106"/>
      <c r="AJ27" s="106"/>
      <c r="AK27" s="156">
        <v>0.43</v>
      </c>
      <c r="AL27" s="156">
        <v>0.92999999999999994</v>
      </c>
      <c r="AM27" s="156">
        <v>1.5</v>
      </c>
      <c r="AN27" s="119"/>
      <c r="AO27" s="112">
        <v>0.75</v>
      </c>
      <c r="AP27" s="112">
        <v>0.25</v>
      </c>
      <c r="AQ27" s="241" t="s">
        <v>172</v>
      </c>
      <c r="AR27" s="244" t="s">
        <v>75</v>
      </c>
      <c r="AS27" s="244" t="s">
        <v>75</v>
      </c>
      <c r="AT27" s="256" t="s">
        <v>173</v>
      </c>
      <c r="AU27" s="259" t="s">
        <v>174</v>
      </c>
    </row>
    <row r="28" spans="1:47" s="5" customFormat="1" ht="34.9" customHeight="1" x14ac:dyDescent="0.25">
      <c r="A28" s="326"/>
      <c r="B28" s="286"/>
      <c r="C28" s="290"/>
      <c r="D28" s="277"/>
      <c r="E28" s="277"/>
      <c r="F28" s="277"/>
      <c r="G28" s="37" t="s">
        <v>10</v>
      </c>
      <c r="H28" s="83">
        <f>+O28+T28+Z28+AF28+L28</f>
        <v>1114292777</v>
      </c>
      <c r="I28" s="83"/>
      <c r="J28" s="84">
        <v>183000000</v>
      </c>
      <c r="K28" s="85">
        <v>164426239</v>
      </c>
      <c r="L28" s="86">
        <v>113597777</v>
      </c>
      <c r="M28" s="86"/>
      <c r="N28" s="87">
        <v>172695000</v>
      </c>
      <c r="O28" s="83">
        <v>172695000</v>
      </c>
      <c r="P28" s="83">
        <v>172695000</v>
      </c>
      <c r="Q28" s="83"/>
      <c r="R28" s="83"/>
      <c r="S28" s="83"/>
      <c r="T28" s="83">
        <v>229000000</v>
      </c>
      <c r="U28" s="83"/>
      <c r="V28" s="87"/>
      <c r="W28" s="113"/>
      <c r="X28" s="98"/>
      <c r="Y28" s="98"/>
      <c r="Z28" s="83">
        <v>299000000</v>
      </c>
      <c r="AA28" s="83"/>
      <c r="AB28" s="83"/>
      <c r="AC28" s="83"/>
      <c r="AD28" s="83"/>
      <c r="AE28" s="83"/>
      <c r="AF28" s="83">
        <v>300000000</v>
      </c>
      <c r="AG28" s="83"/>
      <c r="AH28" s="83"/>
      <c r="AI28" s="83"/>
      <c r="AJ28" s="83"/>
      <c r="AK28" s="152">
        <v>159129750</v>
      </c>
      <c r="AL28" s="152">
        <v>159129750</v>
      </c>
      <c r="AM28" s="152">
        <v>159168270</v>
      </c>
      <c r="AN28" s="110"/>
      <c r="AO28" s="112">
        <v>0.92167271779727267</v>
      </c>
      <c r="AP28" s="112">
        <v>0.23070939136761723</v>
      </c>
      <c r="AQ28" s="242"/>
      <c r="AR28" s="245"/>
      <c r="AS28" s="245"/>
      <c r="AT28" s="257"/>
      <c r="AU28" s="260"/>
    </row>
    <row r="29" spans="1:47" s="5" customFormat="1" ht="34.9" customHeight="1" x14ac:dyDescent="0.25">
      <c r="A29" s="326"/>
      <c r="B29" s="286"/>
      <c r="C29" s="290"/>
      <c r="D29" s="277"/>
      <c r="E29" s="277"/>
      <c r="F29" s="277"/>
      <c r="G29" s="37" t="s">
        <v>11</v>
      </c>
      <c r="H29" s="88"/>
      <c r="I29" s="88"/>
      <c r="J29" s="89"/>
      <c r="K29" s="89"/>
      <c r="L29" s="89"/>
      <c r="M29" s="89"/>
      <c r="N29" s="88">
        <v>0</v>
      </c>
      <c r="O29" s="88">
        <v>0</v>
      </c>
      <c r="P29" s="88"/>
      <c r="Q29" s="88"/>
      <c r="R29" s="88"/>
      <c r="S29" s="88"/>
      <c r="T29" s="88"/>
      <c r="U29" s="88"/>
      <c r="V29" s="88"/>
      <c r="W29" s="103"/>
      <c r="X29" s="120"/>
      <c r="Y29" s="120"/>
      <c r="Z29" s="88"/>
      <c r="AA29" s="88"/>
      <c r="AB29" s="88"/>
      <c r="AC29" s="88"/>
      <c r="AD29" s="88"/>
      <c r="AE29" s="88"/>
      <c r="AF29" s="88"/>
      <c r="AG29" s="88"/>
      <c r="AH29" s="88"/>
      <c r="AI29" s="88"/>
      <c r="AJ29" s="88"/>
      <c r="AK29" s="147"/>
      <c r="AL29" s="147"/>
      <c r="AM29" s="147"/>
      <c r="AN29" s="117"/>
      <c r="AO29" s="116"/>
      <c r="AP29" s="116"/>
      <c r="AQ29" s="242"/>
      <c r="AR29" s="245"/>
      <c r="AS29" s="245"/>
      <c r="AT29" s="257"/>
      <c r="AU29" s="260"/>
    </row>
    <row r="30" spans="1:47" s="5" customFormat="1" ht="34.9" customHeight="1" x14ac:dyDescent="0.25">
      <c r="A30" s="326"/>
      <c r="B30" s="286"/>
      <c r="C30" s="290"/>
      <c r="D30" s="277"/>
      <c r="E30" s="277"/>
      <c r="F30" s="277"/>
      <c r="G30" s="37" t="s">
        <v>12</v>
      </c>
      <c r="H30" s="88"/>
      <c r="I30" s="88"/>
      <c r="J30" s="89"/>
      <c r="K30" s="89"/>
      <c r="L30" s="89"/>
      <c r="M30" s="89"/>
      <c r="N30" s="91">
        <v>45395203</v>
      </c>
      <c r="O30" s="104">
        <v>45395203</v>
      </c>
      <c r="P30" s="104">
        <v>45395203</v>
      </c>
      <c r="Q30" s="104"/>
      <c r="R30" s="104"/>
      <c r="S30" s="104"/>
      <c r="T30" s="88"/>
      <c r="U30" s="88"/>
      <c r="V30" s="88"/>
      <c r="W30" s="103"/>
      <c r="X30" s="109"/>
      <c r="Y30" s="109"/>
      <c r="Z30" s="83"/>
      <c r="AA30" s="88"/>
      <c r="AB30" s="88"/>
      <c r="AC30" s="88"/>
      <c r="AD30" s="88"/>
      <c r="AE30" s="88"/>
      <c r="AF30" s="88"/>
      <c r="AG30" s="88"/>
      <c r="AH30" s="88"/>
      <c r="AI30" s="88"/>
      <c r="AJ30" s="88"/>
      <c r="AK30" s="146">
        <v>37711458</v>
      </c>
      <c r="AL30" s="146">
        <v>45395203</v>
      </c>
      <c r="AM30" s="146">
        <v>45395203</v>
      </c>
      <c r="AN30" s="110"/>
      <c r="AO30" s="112">
        <v>1</v>
      </c>
      <c r="AP30" s="116"/>
      <c r="AQ30" s="242"/>
      <c r="AR30" s="245"/>
      <c r="AS30" s="245"/>
      <c r="AT30" s="257"/>
      <c r="AU30" s="260"/>
    </row>
    <row r="31" spans="1:47" s="5" customFormat="1" ht="34.9" customHeight="1" x14ac:dyDescent="0.25">
      <c r="A31" s="326"/>
      <c r="B31" s="286"/>
      <c r="C31" s="290"/>
      <c r="D31" s="277"/>
      <c r="E31" s="277"/>
      <c r="F31" s="277"/>
      <c r="G31" s="37" t="s">
        <v>13</v>
      </c>
      <c r="H31" s="92">
        <f>+N31+T31+Z31+AF31+L31</f>
        <v>10</v>
      </c>
      <c r="I31" s="92"/>
      <c r="J31" s="99">
        <f t="shared" ref="J31:AA31" si="13">+J27+J29</f>
        <v>1</v>
      </c>
      <c r="K31" s="99">
        <f t="shared" ref="K31" si="14">+K27+K29</f>
        <v>1</v>
      </c>
      <c r="L31" s="92">
        <v>1</v>
      </c>
      <c r="M31" s="92"/>
      <c r="N31" s="92">
        <v>2</v>
      </c>
      <c r="O31" s="92">
        <v>2</v>
      </c>
      <c r="P31" s="92">
        <v>2</v>
      </c>
      <c r="Q31" s="92">
        <f t="shared" si="13"/>
        <v>0</v>
      </c>
      <c r="R31" s="92">
        <f t="shared" si="13"/>
        <v>0</v>
      </c>
      <c r="S31" s="92"/>
      <c r="T31" s="92">
        <f t="shared" si="13"/>
        <v>3</v>
      </c>
      <c r="U31" s="92">
        <f t="shared" si="13"/>
        <v>0</v>
      </c>
      <c r="V31" s="92">
        <f t="shared" si="13"/>
        <v>0</v>
      </c>
      <c r="W31" s="92">
        <f t="shared" si="13"/>
        <v>0</v>
      </c>
      <c r="X31" s="92">
        <f t="shared" si="13"/>
        <v>0</v>
      </c>
      <c r="Y31" s="92"/>
      <c r="Z31" s="92">
        <f t="shared" si="13"/>
        <v>3</v>
      </c>
      <c r="AA31" s="92">
        <f t="shared" si="13"/>
        <v>0</v>
      </c>
      <c r="AB31" s="92">
        <f t="shared" ref="AB31:AF31" si="15">+AB27+AB29</f>
        <v>0</v>
      </c>
      <c r="AC31" s="92">
        <f t="shared" si="15"/>
        <v>0</v>
      </c>
      <c r="AD31" s="92">
        <f t="shared" si="15"/>
        <v>0</v>
      </c>
      <c r="AE31" s="92"/>
      <c r="AF31" s="99">
        <f t="shared" si="15"/>
        <v>1</v>
      </c>
      <c r="AG31" s="92"/>
      <c r="AH31" s="92"/>
      <c r="AI31" s="92"/>
      <c r="AJ31" s="92"/>
      <c r="AK31" s="157">
        <f t="shared" ref="AK31:AM32" si="16">+AK27+AK29</f>
        <v>0.43</v>
      </c>
      <c r="AL31" s="157">
        <f t="shared" si="16"/>
        <v>0.92999999999999994</v>
      </c>
      <c r="AM31" s="157">
        <f t="shared" si="16"/>
        <v>1.5</v>
      </c>
      <c r="AN31" s="99"/>
      <c r="AO31" s="112">
        <v>0.75</v>
      </c>
      <c r="AP31" s="112">
        <v>0.25</v>
      </c>
      <c r="AQ31" s="242"/>
      <c r="AR31" s="245"/>
      <c r="AS31" s="245"/>
      <c r="AT31" s="257"/>
      <c r="AU31" s="260"/>
    </row>
    <row r="32" spans="1:47" s="5" customFormat="1" ht="34.9" customHeight="1" thickBot="1" x14ac:dyDescent="0.3">
      <c r="A32" s="326"/>
      <c r="B32" s="287"/>
      <c r="C32" s="291"/>
      <c r="D32" s="277"/>
      <c r="E32" s="277"/>
      <c r="F32" s="277"/>
      <c r="G32" s="39" t="s">
        <v>14</v>
      </c>
      <c r="H32" s="83">
        <f>+N32+T32+Z32+AF32+L32</f>
        <v>1159687980</v>
      </c>
      <c r="I32" s="83"/>
      <c r="J32" s="94">
        <f>+J28+J30</f>
        <v>183000000</v>
      </c>
      <c r="K32" s="95">
        <f>+K28+K30</f>
        <v>164426239</v>
      </c>
      <c r="L32" s="86">
        <v>113597777</v>
      </c>
      <c r="M32" s="86"/>
      <c r="N32" s="87">
        <v>218090203</v>
      </c>
      <c r="O32" s="83">
        <v>218090203</v>
      </c>
      <c r="P32" s="83">
        <v>218090203</v>
      </c>
      <c r="Q32" s="83">
        <f t="shared" ref="Q32:AF32" si="17">+Q28+Q30</f>
        <v>0</v>
      </c>
      <c r="R32" s="83">
        <f t="shared" si="17"/>
        <v>0</v>
      </c>
      <c r="S32" s="83"/>
      <c r="T32" s="83">
        <f t="shared" si="17"/>
        <v>229000000</v>
      </c>
      <c r="U32" s="83">
        <f t="shared" si="17"/>
        <v>0</v>
      </c>
      <c r="V32" s="87">
        <f t="shared" si="17"/>
        <v>0</v>
      </c>
      <c r="W32" s="113">
        <f t="shared" si="17"/>
        <v>0</v>
      </c>
      <c r="X32" s="98">
        <f t="shared" si="17"/>
        <v>0</v>
      </c>
      <c r="Y32" s="98"/>
      <c r="Z32" s="83">
        <f t="shared" si="17"/>
        <v>299000000</v>
      </c>
      <c r="AA32" s="83">
        <f t="shared" si="17"/>
        <v>0</v>
      </c>
      <c r="AB32" s="83">
        <f t="shared" si="17"/>
        <v>0</v>
      </c>
      <c r="AC32" s="83">
        <f t="shared" si="17"/>
        <v>0</v>
      </c>
      <c r="AD32" s="83">
        <f t="shared" si="17"/>
        <v>0</v>
      </c>
      <c r="AE32" s="83"/>
      <c r="AF32" s="83">
        <f t="shared" si="17"/>
        <v>300000000</v>
      </c>
      <c r="AG32" s="83"/>
      <c r="AH32" s="83"/>
      <c r="AI32" s="83"/>
      <c r="AJ32" s="83"/>
      <c r="AK32" s="150">
        <f t="shared" si="16"/>
        <v>196841208</v>
      </c>
      <c r="AL32" s="150">
        <f t="shared" si="16"/>
        <v>204524953</v>
      </c>
      <c r="AM32" s="150">
        <f t="shared" si="16"/>
        <v>204563473</v>
      </c>
      <c r="AN32" s="83"/>
      <c r="AO32" s="112">
        <v>0.93797644362777721</v>
      </c>
      <c r="AP32" s="112">
        <v>0.25915481391289669</v>
      </c>
      <c r="AQ32" s="243"/>
      <c r="AR32" s="246"/>
      <c r="AS32" s="246"/>
      <c r="AT32" s="258"/>
      <c r="AU32" s="261"/>
    </row>
    <row r="33" spans="1:47" s="5" customFormat="1" ht="55.9" customHeight="1" x14ac:dyDescent="0.25">
      <c r="A33" s="326"/>
      <c r="B33" s="285">
        <v>5</v>
      </c>
      <c r="C33" s="288" t="s">
        <v>88</v>
      </c>
      <c r="D33" s="276" t="s">
        <v>83</v>
      </c>
      <c r="E33" s="277"/>
      <c r="F33" s="277"/>
      <c r="G33" s="40" t="s">
        <v>9</v>
      </c>
      <c r="H33" s="106">
        <f>+N33+T33+Z33+AF33+L33</f>
        <v>14</v>
      </c>
      <c r="I33" s="106"/>
      <c r="J33" s="106">
        <v>1</v>
      </c>
      <c r="K33" s="106">
        <v>1</v>
      </c>
      <c r="L33" s="106">
        <v>1</v>
      </c>
      <c r="M33" s="106"/>
      <c r="N33" s="106">
        <v>4</v>
      </c>
      <c r="O33" s="106">
        <v>4</v>
      </c>
      <c r="P33" s="106">
        <v>4</v>
      </c>
      <c r="Q33" s="106"/>
      <c r="R33" s="106"/>
      <c r="S33" s="106"/>
      <c r="T33" s="92">
        <v>4</v>
      </c>
      <c r="U33" s="92"/>
      <c r="V33" s="106"/>
      <c r="W33" s="108"/>
      <c r="X33" s="120"/>
      <c r="Y33" s="120"/>
      <c r="Z33" s="106">
        <v>4</v>
      </c>
      <c r="AA33" s="106"/>
      <c r="AB33" s="106"/>
      <c r="AC33" s="106"/>
      <c r="AD33" s="106"/>
      <c r="AE33" s="106"/>
      <c r="AF33" s="106">
        <v>1</v>
      </c>
      <c r="AG33" s="106"/>
      <c r="AH33" s="106"/>
      <c r="AI33" s="106"/>
      <c r="AJ33" s="106"/>
      <c r="AK33" s="158">
        <v>1</v>
      </c>
      <c r="AL33" s="158">
        <v>2</v>
      </c>
      <c r="AM33" s="158">
        <v>3</v>
      </c>
      <c r="AN33" s="119"/>
      <c r="AO33" s="112">
        <v>0.75</v>
      </c>
      <c r="AP33" s="112">
        <v>0.2857142857142857</v>
      </c>
      <c r="AQ33" s="241" t="s">
        <v>175</v>
      </c>
      <c r="AR33" s="244" t="s">
        <v>75</v>
      </c>
      <c r="AS33" s="244" t="s">
        <v>75</v>
      </c>
      <c r="AT33" s="250" t="s">
        <v>176</v>
      </c>
      <c r="AU33" s="253" t="s">
        <v>108</v>
      </c>
    </row>
    <row r="34" spans="1:47" s="5" customFormat="1" ht="55.9" customHeight="1" x14ac:dyDescent="0.25">
      <c r="A34" s="326"/>
      <c r="B34" s="286"/>
      <c r="C34" s="283"/>
      <c r="D34" s="277"/>
      <c r="E34" s="277"/>
      <c r="F34" s="277"/>
      <c r="G34" s="37" t="s">
        <v>10</v>
      </c>
      <c r="H34" s="83">
        <f>+O34+T34+Z34+AF34+L34</f>
        <v>1913422921</v>
      </c>
      <c r="I34" s="83"/>
      <c r="J34" s="84">
        <v>259000000</v>
      </c>
      <c r="K34" s="85">
        <v>266794422</v>
      </c>
      <c r="L34" s="86">
        <v>262322021</v>
      </c>
      <c r="M34" s="86"/>
      <c r="N34" s="87">
        <v>348853000</v>
      </c>
      <c r="O34" s="83">
        <v>365100900</v>
      </c>
      <c r="P34" s="83">
        <v>365100900</v>
      </c>
      <c r="Q34" s="83"/>
      <c r="R34" s="83"/>
      <c r="S34" s="83"/>
      <c r="T34" s="83">
        <v>438000000</v>
      </c>
      <c r="U34" s="83"/>
      <c r="V34" s="87"/>
      <c r="W34" s="113"/>
      <c r="X34" s="98"/>
      <c r="Y34" s="98"/>
      <c r="Z34" s="83">
        <v>423000000</v>
      </c>
      <c r="AA34" s="83"/>
      <c r="AB34" s="83"/>
      <c r="AC34" s="83"/>
      <c r="AD34" s="83"/>
      <c r="AE34" s="83"/>
      <c r="AF34" s="83">
        <v>425000000</v>
      </c>
      <c r="AG34" s="83"/>
      <c r="AH34" s="83"/>
      <c r="AI34" s="83"/>
      <c r="AJ34" s="83"/>
      <c r="AK34" s="146">
        <v>271299267</v>
      </c>
      <c r="AL34" s="146">
        <v>338284800</v>
      </c>
      <c r="AM34" s="146">
        <v>361987067</v>
      </c>
      <c r="AN34" s="110"/>
      <c r="AO34" s="112">
        <v>0.99147130834243358</v>
      </c>
      <c r="AP34" s="112">
        <v>0.32920351314399665</v>
      </c>
      <c r="AQ34" s="242"/>
      <c r="AR34" s="245"/>
      <c r="AS34" s="245"/>
      <c r="AT34" s="251"/>
      <c r="AU34" s="254"/>
    </row>
    <row r="35" spans="1:47" s="5" customFormat="1" ht="55.9" customHeight="1" x14ac:dyDescent="0.25">
      <c r="A35" s="326"/>
      <c r="B35" s="286"/>
      <c r="C35" s="283"/>
      <c r="D35" s="277"/>
      <c r="E35" s="277"/>
      <c r="F35" s="277"/>
      <c r="G35" s="37" t="s">
        <v>11</v>
      </c>
      <c r="H35" s="88"/>
      <c r="I35" s="88"/>
      <c r="J35" s="89"/>
      <c r="K35" s="89"/>
      <c r="L35" s="89"/>
      <c r="M35" s="89"/>
      <c r="N35" s="88">
        <v>0</v>
      </c>
      <c r="O35" s="88">
        <v>0</v>
      </c>
      <c r="P35" s="88"/>
      <c r="Q35" s="88"/>
      <c r="R35" s="92"/>
      <c r="S35" s="92"/>
      <c r="T35" s="88"/>
      <c r="U35" s="88"/>
      <c r="V35" s="88"/>
      <c r="W35" s="103"/>
      <c r="X35" s="120"/>
      <c r="Y35" s="120"/>
      <c r="Z35" s="88"/>
      <c r="AA35" s="88"/>
      <c r="AB35" s="88"/>
      <c r="AC35" s="88"/>
      <c r="AD35" s="88"/>
      <c r="AE35" s="88"/>
      <c r="AF35" s="88"/>
      <c r="AG35" s="88"/>
      <c r="AH35" s="88"/>
      <c r="AI35" s="88"/>
      <c r="AJ35" s="88"/>
      <c r="AK35" s="147"/>
      <c r="AL35" s="147"/>
      <c r="AM35" s="147"/>
      <c r="AN35" s="117"/>
      <c r="AO35" s="116"/>
      <c r="AP35" s="116"/>
      <c r="AQ35" s="242"/>
      <c r="AR35" s="245"/>
      <c r="AS35" s="245"/>
      <c r="AT35" s="251"/>
      <c r="AU35" s="254"/>
    </row>
    <row r="36" spans="1:47" s="5" customFormat="1" ht="55.9" customHeight="1" x14ac:dyDescent="0.25">
      <c r="A36" s="326"/>
      <c r="B36" s="286"/>
      <c r="C36" s="283"/>
      <c r="D36" s="277"/>
      <c r="E36" s="277"/>
      <c r="F36" s="277"/>
      <c r="G36" s="37" t="s">
        <v>12</v>
      </c>
      <c r="H36" s="88"/>
      <c r="I36" s="88"/>
      <c r="J36" s="89"/>
      <c r="K36" s="89"/>
      <c r="L36" s="89"/>
      <c r="M36" s="89"/>
      <c r="N36" s="91">
        <v>97852816</v>
      </c>
      <c r="O36" s="104">
        <v>97852816</v>
      </c>
      <c r="P36" s="104">
        <v>97852816</v>
      </c>
      <c r="Q36" s="104"/>
      <c r="R36" s="104"/>
      <c r="S36" s="104"/>
      <c r="T36" s="91"/>
      <c r="U36" s="91"/>
      <c r="V36" s="91"/>
      <c r="W36" s="105"/>
      <c r="X36" s="109"/>
      <c r="Y36" s="109"/>
      <c r="Z36" s="83"/>
      <c r="AA36" s="88"/>
      <c r="AB36" s="88"/>
      <c r="AC36" s="88"/>
      <c r="AD36" s="88"/>
      <c r="AE36" s="88"/>
      <c r="AF36" s="88"/>
      <c r="AG36" s="88"/>
      <c r="AH36" s="88"/>
      <c r="AI36" s="88"/>
      <c r="AJ36" s="88"/>
      <c r="AK36" s="148">
        <v>86533014</v>
      </c>
      <c r="AL36" s="148">
        <v>97852816</v>
      </c>
      <c r="AM36" s="148">
        <v>97852816</v>
      </c>
      <c r="AN36" s="110"/>
      <c r="AO36" s="112">
        <v>1</v>
      </c>
      <c r="AP36" s="116"/>
      <c r="AQ36" s="242"/>
      <c r="AR36" s="245"/>
      <c r="AS36" s="245"/>
      <c r="AT36" s="251"/>
      <c r="AU36" s="254"/>
    </row>
    <row r="37" spans="1:47" s="5" customFormat="1" ht="55.9" customHeight="1" x14ac:dyDescent="0.25">
      <c r="A37" s="326"/>
      <c r="B37" s="286"/>
      <c r="C37" s="283"/>
      <c r="D37" s="277"/>
      <c r="E37" s="277"/>
      <c r="F37" s="277"/>
      <c r="G37" s="37" t="s">
        <v>13</v>
      </c>
      <c r="H37" s="92">
        <f>+N37+T37+Z37+AF37+L37</f>
        <v>14</v>
      </c>
      <c r="I37" s="92"/>
      <c r="J37" s="92">
        <f t="shared" ref="J37:AF37" si="18">+J33+J35</f>
        <v>1</v>
      </c>
      <c r="K37" s="92">
        <f t="shared" ref="K37" si="19">+K33+K35</f>
        <v>1</v>
      </c>
      <c r="L37" s="92">
        <v>1</v>
      </c>
      <c r="M37" s="92"/>
      <c r="N37" s="92">
        <v>4</v>
      </c>
      <c r="O37" s="92">
        <v>4</v>
      </c>
      <c r="P37" s="92">
        <v>4</v>
      </c>
      <c r="Q37" s="92">
        <f t="shared" si="18"/>
        <v>0</v>
      </c>
      <c r="R37" s="92">
        <f t="shared" si="18"/>
        <v>0</v>
      </c>
      <c r="S37" s="92"/>
      <c r="T37" s="92">
        <f t="shared" si="18"/>
        <v>4</v>
      </c>
      <c r="U37" s="92">
        <f t="shared" si="18"/>
        <v>0</v>
      </c>
      <c r="V37" s="92">
        <f t="shared" si="18"/>
        <v>0</v>
      </c>
      <c r="W37" s="92">
        <f t="shared" si="18"/>
        <v>0</v>
      </c>
      <c r="X37" s="92">
        <f t="shared" si="18"/>
        <v>0</v>
      </c>
      <c r="Y37" s="92"/>
      <c r="Z37" s="92">
        <f t="shared" si="18"/>
        <v>4</v>
      </c>
      <c r="AA37" s="92">
        <f t="shared" si="18"/>
        <v>0</v>
      </c>
      <c r="AB37" s="92">
        <f t="shared" si="18"/>
        <v>0</v>
      </c>
      <c r="AC37" s="92">
        <f t="shared" si="18"/>
        <v>0</v>
      </c>
      <c r="AD37" s="92">
        <f t="shared" si="18"/>
        <v>0</v>
      </c>
      <c r="AE37" s="92"/>
      <c r="AF37" s="92">
        <f t="shared" si="18"/>
        <v>1</v>
      </c>
      <c r="AG37" s="93"/>
      <c r="AH37" s="93"/>
      <c r="AI37" s="93"/>
      <c r="AJ37" s="92"/>
      <c r="AK37" s="159">
        <f t="shared" ref="AK37:AM38" si="20">+AK33+AK35</f>
        <v>1</v>
      </c>
      <c r="AL37" s="159">
        <f t="shared" si="20"/>
        <v>2</v>
      </c>
      <c r="AM37" s="159">
        <f t="shared" si="20"/>
        <v>3</v>
      </c>
      <c r="AN37" s="92"/>
      <c r="AO37" s="112">
        <v>0.75</v>
      </c>
      <c r="AP37" s="112">
        <v>0.2857142857142857</v>
      </c>
      <c r="AQ37" s="242"/>
      <c r="AR37" s="245"/>
      <c r="AS37" s="245"/>
      <c r="AT37" s="251"/>
      <c r="AU37" s="254"/>
    </row>
    <row r="38" spans="1:47" s="5" customFormat="1" ht="55.9" customHeight="1" thickBot="1" x14ac:dyDescent="0.3">
      <c r="A38" s="326"/>
      <c r="B38" s="287"/>
      <c r="C38" s="289"/>
      <c r="D38" s="277"/>
      <c r="E38" s="277"/>
      <c r="F38" s="277"/>
      <c r="G38" s="39" t="s">
        <v>14</v>
      </c>
      <c r="H38" s="83">
        <f>+N38+T38+Z38+AF38+L38</f>
        <v>1995027837</v>
      </c>
      <c r="I38" s="83"/>
      <c r="J38" s="94">
        <f>+J34+J36</f>
        <v>259000000</v>
      </c>
      <c r="K38" s="95">
        <f>+K34+K36</f>
        <v>266794422</v>
      </c>
      <c r="L38" s="86">
        <v>262322021</v>
      </c>
      <c r="M38" s="86"/>
      <c r="N38" s="87">
        <v>446705816</v>
      </c>
      <c r="O38" s="83">
        <v>462953716</v>
      </c>
      <c r="P38" s="83">
        <v>462953716</v>
      </c>
      <c r="Q38" s="83">
        <f t="shared" ref="Q38:AF38" si="21">+Q34+Q36</f>
        <v>0</v>
      </c>
      <c r="R38" s="83">
        <f t="shared" si="21"/>
        <v>0</v>
      </c>
      <c r="S38" s="83"/>
      <c r="T38" s="83">
        <f t="shared" si="21"/>
        <v>438000000</v>
      </c>
      <c r="U38" s="83">
        <f t="shared" si="21"/>
        <v>0</v>
      </c>
      <c r="V38" s="87">
        <f t="shared" si="21"/>
        <v>0</v>
      </c>
      <c r="W38" s="113">
        <f t="shared" si="21"/>
        <v>0</v>
      </c>
      <c r="X38" s="98">
        <f t="shared" si="21"/>
        <v>0</v>
      </c>
      <c r="Y38" s="98"/>
      <c r="Z38" s="83">
        <f t="shared" si="21"/>
        <v>423000000</v>
      </c>
      <c r="AA38" s="83">
        <f t="shared" si="21"/>
        <v>0</v>
      </c>
      <c r="AB38" s="83">
        <f t="shared" si="21"/>
        <v>0</v>
      </c>
      <c r="AC38" s="83">
        <f t="shared" si="21"/>
        <v>0</v>
      </c>
      <c r="AD38" s="83">
        <f t="shared" si="21"/>
        <v>0</v>
      </c>
      <c r="AE38" s="83"/>
      <c r="AF38" s="83">
        <f t="shared" si="21"/>
        <v>425000000</v>
      </c>
      <c r="AG38" s="83"/>
      <c r="AH38" s="83"/>
      <c r="AI38" s="83"/>
      <c r="AJ38" s="83"/>
      <c r="AK38" s="150">
        <f t="shared" si="20"/>
        <v>357832281</v>
      </c>
      <c r="AL38" s="150">
        <f t="shared" si="20"/>
        <v>436137616</v>
      </c>
      <c r="AM38" s="150">
        <f t="shared" si="20"/>
        <v>459839883</v>
      </c>
      <c r="AN38" s="83"/>
      <c r="AO38" s="112">
        <v>0.9932739863783705</v>
      </c>
      <c r="AP38" s="112">
        <v>0.36211737955873252</v>
      </c>
      <c r="AQ38" s="243"/>
      <c r="AR38" s="246"/>
      <c r="AS38" s="246"/>
      <c r="AT38" s="252"/>
      <c r="AU38" s="255"/>
    </row>
    <row r="39" spans="1:47" s="5" customFormat="1" ht="86.45" customHeight="1" x14ac:dyDescent="0.25">
      <c r="A39" s="326"/>
      <c r="B39" s="285">
        <v>6</v>
      </c>
      <c r="C39" s="288" t="s">
        <v>89</v>
      </c>
      <c r="D39" s="276" t="s">
        <v>83</v>
      </c>
      <c r="E39" s="277"/>
      <c r="F39" s="277"/>
      <c r="G39" s="40" t="s">
        <v>9</v>
      </c>
      <c r="H39" s="106">
        <f>+N39+T39+Z39+AF39+L39</f>
        <v>24</v>
      </c>
      <c r="I39" s="106"/>
      <c r="J39" s="106">
        <v>3</v>
      </c>
      <c r="K39" s="106">
        <v>3</v>
      </c>
      <c r="L39" s="106">
        <v>3</v>
      </c>
      <c r="M39" s="106"/>
      <c r="N39" s="106">
        <v>6</v>
      </c>
      <c r="O39" s="106">
        <v>7</v>
      </c>
      <c r="P39" s="106">
        <v>7</v>
      </c>
      <c r="Q39" s="106"/>
      <c r="R39" s="106"/>
      <c r="S39" s="106"/>
      <c r="T39" s="108">
        <v>6</v>
      </c>
      <c r="U39" s="106"/>
      <c r="V39" s="106"/>
      <c r="W39" s="108"/>
      <c r="X39" s="120"/>
      <c r="Y39" s="120"/>
      <c r="Z39" s="106">
        <v>6</v>
      </c>
      <c r="AA39" s="106"/>
      <c r="AB39" s="106"/>
      <c r="AC39" s="106"/>
      <c r="AD39" s="106"/>
      <c r="AE39" s="106"/>
      <c r="AF39" s="106">
        <v>3</v>
      </c>
      <c r="AG39" s="106"/>
      <c r="AH39" s="106"/>
      <c r="AI39" s="106"/>
      <c r="AJ39" s="106"/>
      <c r="AK39" s="160">
        <v>4</v>
      </c>
      <c r="AL39" s="160">
        <v>6</v>
      </c>
      <c r="AM39" s="160">
        <v>6</v>
      </c>
      <c r="AN39" s="119"/>
      <c r="AO39" s="112">
        <v>0.8571428571428571</v>
      </c>
      <c r="AP39" s="112">
        <v>0.375</v>
      </c>
      <c r="AQ39" s="241" t="s">
        <v>177</v>
      </c>
      <c r="AR39" s="244" t="s">
        <v>75</v>
      </c>
      <c r="AS39" s="244" t="s">
        <v>75</v>
      </c>
      <c r="AT39" s="247" t="s">
        <v>178</v>
      </c>
      <c r="AU39" s="247" t="s">
        <v>179</v>
      </c>
    </row>
    <row r="40" spans="1:47" s="5" customFormat="1" ht="86.45" customHeight="1" x14ac:dyDescent="0.25">
      <c r="A40" s="326"/>
      <c r="B40" s="286"/>
      <c r="C40" s="283"/>
      <c r="D40" s="277"/>
      <c r="E40" s="277"/>
      <c r="F40" s="277"/>
      <c r="G40" s="37" t="s">
        <v>10</v>
      </c>
      <c r="H40" s="83">
        <f>+O40+T40+Z40+AF40+L40</f>
        <v>981401967</v>
      </c>
      <c r="I40" s="83"/>
      <c r="J40" s="84">
        <v>170999895</v>
      </c>
      <c r="K40" s="85">
        <v>126996034</v>
      </c>
      <c r="L40" s="86">
        <v>83301867</v>
      </c>
      <c r="M40" s="86"/>
      <c r="N40" s="87">
        <v>168348000</v>
      </c>
      <c r="O40" s="83">
        <v>152100100</v>
      </c>
      <c r="P40" s="83">
        <v>152100100</v>
      </c>
      <c r="Q40" s="83"/>
      <c r="R40" s="83"/>
      <c r="S40" s="83"/>
      <c r="T40" s="83">
        <v>157000000</v>
      </c>
      <c r="U40" s="83"/>
      <c r="V40" s="87"/>
      <c r="W40" s="113"/>
      <c r="X40" s="98"/>
      <c r="Y40" s="98"/>
      <c r="Z40" s="83">
        <v>294000000</v>
      </c>
      <c r="AA40" s="83"/>
      <c r="AB40" s="83"/>
      <c r="AC40" s="83"/>
      <c r="AD40" s="83"/>
      <c r="AE40" s="83"/>
      <c r="AF40" s="83">
        <v>295000000</v>
      </c>
      <c r="AG40" s="83"/>
      <c r="AH40" s="83"/>
      <c r="AI40" s="83"/>
      <c r="AJ40" s="83"/>
      <c r="AK40" s="146">
        <v>60244533</v>
      </c>
      <c r="AL40" s="146">
        <v>91159500</v>
      </c>
      <c r="AM40" s="146">
        <v>120549100</v>
      </c>
      <c r="AN40" s="110"/>
      <c r="AO40" s="112">
        <v>0.7925642389452735</v>
      </c>
      <c r="AP40" s="112">
        <v>0.18259638824158395</v>
      </c>
      <c r="AQ40" s="242"/>
      <c r="AR40" s="245"/>
      <c r="AS40" s="245"/>
      <c r="AT40" s="248"/>
      <c r="AU40" s="248"/>
    </row>
    <row r="41" spans="1:47" s="5" customFormat="1" ht="86.45" customHeight="1" x14ac:dyDescent="0.25">
      <c r="A41" s="326"/>
      <c r="B41" s="286"/>
      <c r="C41" s="283"/>
      <c r="D41" s="277"/>
      <c r="E41" s="277"/>
      <c r="F41" s="277"/>
      <c r="G41" s="37" t="s">
        <v>11</v>
      </c>
      <c r="H41" s="88"/>
      <c r="I41" s="88"/>
      <c r="J41" s="89"/>
      <c r="K41" s="89"/>
      <c r="L41" s="89"/>
      <c r="M41" s="89"/>
      <c r="N41" s="88">
        <v>0</v>
      </c>
      <c r="O41" s="88">
        <v>0</v>
      </c>
      <c r="P41" s="88"/>
      <c r="Q41" s="88"/>
      <c r="R41" s="88"/>
      <c r="S41" s="88"/>
      <c r="T41" s="88"/>
      <c r="U41" s="88"/>
      <c r="V41" s="88"/>
      <c r="W41" s="103"/>
      <c r="X41" s="120"/>
      <c r="Y41" s="120"/>
      <c r="Z41" s="88"/>
      <c r="AA41" s="88"/>
      <c r="AB41" s="88"/>
      <c r="AC41" s="88"/>
      <c r="AD41" s="88"/>
      <c r="AE41" s="88"/>
      <c r="AF41" s="88"/>
      <c r="AG41" s="88"/>
      <c r="AH41" s="88"/>
      <c r="AI41" s="88"/>
      <c r="AJ41" s="88"/>
      <c r="AK41" s="147"/>
      <c r="AL41" s="147"/>
      <c r="AM41" s="147"/>
      <c r="AN41" s="117"/>
      <c r="AO41" s="116"/>
      <c r="AP41" s="116"/>
      <c r="AQ41" s="242"/>
      <c r="AR41" s="245"/>
      <c r="AS41" s="245"/>
      <c r="AT41" s="248"/>
      <c r="AU41" s="248"/>
    </row>
    <row r="42" spans="1:47" s="5" customFormat="1" ht="86.45" customHeight="1" x14ac:dyDescent="0.25">
      <c r="A42" s="326"/>
      <c r="B42" s="286"/>
      <c r="C42" s="283"/>
      <c r="D42" s="277"/>
      <c r="E42" s="277"/>
      <c r="F42" s="277"/>
      <c r="G42" s="37" t="s">
        <v>12</v>
      </c>
      <c r="H42" s="88"/>
      <c r="I42" s="88"/>
      <c r="J42" s="89"/>
      <c r="K42" s="89"/>
      <c r="L42" s="89"/>
      <c r="M42" s="89"/>
      <c r="N42" s="91">
        <v>29455450</v>
      </c>
      <c r="O42" s="104">
        <v>29455450</v>
      </c>
      <c r="P42" s="104">
        <v>27737160</v>
      </c>
      <c r="Q42" s="104"/>
      <c r="R42" s="104"/>
      <c r="S42" s="104"/>
      <c r="T42" s="91"/>
      <c r="U42" s="91"/>
      <c r="V42" s="91"/>
      <c r="W42" s="105"/>
      <c r="X42" s="109"/>
      <c r="Y42" s="109"/>
      <c r="Z42" s="83"/>
      <c r="AA42" s="88"/>
      <c r="AB42" s="88"/>
      <c r="AC42" s="88"/>
      <c r="AD42" s="88"/>
      <c r="AE42" s="88"/>
      <c r="AF42" s="88"/>
      <c r="AG42" s="88"/>
      <c r="AH42" s="88"/>
      <c r="AI42" s="88"/>
      <c r="AJ42" s="100"/>
      <c r="AK42" s="148">
        <v>21777888</v>
      </c>
      <c r="AL42" s="148">
        <v>27737160</v>
      </c>
      <c r="AM42" s="148">
        <v>27737160</v>
      </c>
      <c r="AN42" s="110"/>
      <c r="AO42" s="112">
        <v>1</v>
      </c>
      <c r="AP42" s="116"/>
      <c r="AQ42" s="242"/>
      <c r="AR42" s="245"/>
      <c r="AS42" s="245"/>
      <c r="AT42" s="248"/>
      <c r="AU42" s="248"/>
    </row>
    <row r="43" spans="1:47" s="5" customFormat="1" ht="86.45" customHeight="1" x14ac:dyDescent="0.25">
      <c r="A43" s="326"/>
      <c r="B43" s="286"/>
      <c r="C43" s="283"/>
      <c r="D43" s="277"/>
      <c r="E43" s="277"/>
      <c r="F43" s="277"/>
      <c r="G43" s="37" t="s">
        <v>13</v>
      </c>
      <c r="H43" s="92">
        <f>+N43+T43+Z43+AF43+L43</f>
        <v>24</v>
      </c>
      <c r="I43" s="92"/>
      <c r="J43" s="92">
        <f t="shared" ref="J43" si="22">+J39+J41</f>
        <v>3</v>
      </c>
      <c r="K43" s="92">
        <f t="shared" ref="K43" si="23">+K39+K41</f>
        <v>3</v>
      </c>
      <c r="L43" s="92">
        <v>3</v>
      </c>
      <c r="M43" s="92"/>
      <c r="N43" s="92">
        <v>6</v>
      </c>
      <c r="O43" s="92">
        <v>7</v>
      </c>
      <c r="P43" s="92">
        <v>7</v>
      </c>
      <c r="Q43" s="92">
        <f t="shared" ref="Q43:AF43" si="24">+Q39+Q41</f>
        <v>0</v>
      </c>
      <c r="R43" s="92">
        <f t="shared" si="24"/>
        <v>0</v>
      </c>
      <c r="S43" s="92"/>
      <c r="T43" s="92">
        <f t="shared" si="24"/>
        <v>6</v>
      </c>
      <c r="U43" s="92">
        <f t="shared" si="24"/>
        <v>0</v>
      </c>
      <c r="V43" s="92">
        <f t="shared" si="24"/>
        <v>0</v>
      </c>
      <c r="W43" s="92">
        <f t="shared" si="24"/>
        <v>0</v>
      </c>
      <c r="X43" s="92">
        <f t="shared" si="24"/>
        <v>0</v>
      </c>
      <c r="Y43" s="92"/>
      <c r="Z43" s="92">
        <f t="shared" si="24"/>
        <v>6</v>
      </c>
      <c r="AA43" s="92">
        <f t="shared" si="24"/>
        <v>0</v>
      </c>
      <c r="AB43" s="92">
        <f t="shared" si="24"/>
        <v>0</v>
      </c>
      <c r="AC43" s="92">
        <f t="shared" si="24"/>
        <v>0</v>
      </c>
      <c r="AD43" s="92">
        <f t="shared" si="24"/>
        <v>0</v>
      </c>
      <c r="AE43" s="92"/>
      <c r="AF43" s="92">
        <f t="shared" si="24"/>
        <v>3</v>
      </c>
      <c r="AG43" s="92"/>
      <c r="AH43" s="92"/>
      <c r="AI43" s="92"/>
      <c r="AJ43" s="92"/>
      <c r="AK43" s="159">
        <f t="shared" ref="AK43:AM44" si="25">+AK39+AK41</f>
        <v>4</v>
      </c>
      <c r="AL43" s="159">
        <f t="shared" si="25"/>
        <v>6</v>
      </c>
      <c r="AM43" s="159">
        <f t="shared" si="25"/>
        <v>6</v>
      </c>
      <c r="AN43" s="92"/>
      <c r="AO43" s="112">
        <v>0.8571428571428571</v>
      </c>
      <c r="AP43" s="112">
        <v>0.375</v>
      </c>
      <c r="AQ43" s="242"/>
      <c r="AR43" s="245"/>
      <c r="AS43" s="245"/>
      <c r="AT43" s="248"/>
      <c r="AU43" s="248"/>
    </row>
    <row r="44" spans="1:47" s="5" customFormat="1" ht="86.45" customHeight="1" thickBot="1" x14ac:dyDescent="0.3">
      <c r="A44" s="326"/>
      <c r="B44" s="287"/>
      <c r="C44" s="289"/>
      <c r="D44" s="278"/>
      <c r="E44" s="277"/>
      <c r="F44" s="277"/>
      <c r="G44" s="39" t="s">
        <v>14</v>
      </c>
      <c r="H44" s="83">
        <f>+N44+T44+Z44+AF44+L44</f>
        <v>1027105317</v>
      </c>
      <c r="I44" s="83"/>
      <c r="J44" s="94">
        <f>+J40+J42</f>
        <v>170999895</v>
      </c>
      <c r="K44" s="95">
        <f>+K40+K42</f>
        <v>126996034</v>
      </c>
      <c r="L44" s="86">
        <v>83301867</v>
      </c>
      <c r="M44" s="86"/>
      <c r="N44" s="87">
        <v>197803450</v>
      </c>
      <c r="O44" s="83">
        <v>181555550</v>
      </c>
      <c r="P44" s="83">
        <v>179837260</v>
      </c>
      <c r="Q44" s="83">
        <f t="shared" ref="Q44:AF44" si="26">+Q40+Q42</f>
        <v>0</v>
      </c>
      <c r="R44" s="83">
        <f t="shared" si="26"/>
        <v>0</v>
      </c>
      <c r="S44" s="83"/>
      <c r="T44" s="83">
        <f t="shared" si="26"/>
        <v>157000000</v>
      </c>
      <c r="U44" s="83">
        <f t="shared" si="26"/>
        <v>0</v>
      </c>
      <c r="V44" s="87">
        <f t="shared" si="26"/>
        <v>0</v>
      </c>
      <c r="W44" s="113">
        <f t="shared" si="26"/>
        <v>0</v>
      </c>
      <c r="X44" s="98">
        <f t="shared" si="26"/>
        <v>0</v>
      </c>
      <c r="Y44" s="98"/>
      <c r="Z44" s="83">
        <f t="shared" si="26"/>
        <v>294000000</v>
      </c>
      <c r="AA44" s="83">
        <f t="shared" si="26"/>
        <v>0</v>
      </c>
      <c r="AB44" s="83">
        <f t="shared" si="26"/>
        <v>0</v>
      </c>
      <c r="AC44" s="83">
        <f t="shared" si="26"/>
        <v>0</v>
      </c>
      <c r="AD44" s="83">
        <f t="shared" si="26"/>
        <v>0</v>
      </c>
      <c r="AE44" s="83"/>
      <c r="AF44" s="83">
        <f t="shared" si="26"/>
        <v>295000000</v>
      </c>
      <c r="AG44" s="83"/>
      <c r="AH44" s="83"/>
      <c r="AI44" s="83"/>
      <c r="AJ44" s="83"/>
      <c r="AK44" s="155">
        <f t="shared" si="25"/>
        <v>82022421</v>
      </c>
      <c r="AL44" s="155">
        <f t="shared" si="25"/>
        <v>118896660</v>
      </c>
      <c r="AM44" s="155">
        <f t="shared" si="25"/>
        <v>148286260</v>
      </c>
      <c r="AN44" s="83"/>
      <c r="AO44" s="112">
        <v>0.82455804764819041</v>
      </c>
      <c r="AP44" s="112">
        <v>0.20210902644966691</v>
      </c>
      <c r="AQ44" s="243"/>
      <c r="AR44" s="246"/>
      <c r="AS44" s="246"/>
      <c r="AT44" s="249"/>
      <c r="AU44" s="249"/>
    </row>
    <row r="45" spans="1:47" ht="31.5" customHeight="1" x14ac:dyDescent="0.25">
      <c r="A45" s="315" t="s">
        <v>15</v>
      </c>
      <c r="B45" s="316"/>
      <c r="C45" s="316"/>
      <c r="D45" s="317"/>
      <c r="E45" s="316"/>
      <c r="F45" s="318"/>
      <c r="G45" s="40" t="s">
        <v>10</v>
      </c>
      <c r="H45" s="27">
        <f>H10+H16+H22+H28+H34+H40</f>
        <v>10549034227</v>
      </c>
      <c r="I45" s="27"/>
      <c r="J45" s="27">
        <f>J10+J16+J22+J28+J34+J40</f>
        <v>1643433817</v>
      </c>
      <c r="K45" s="27">
        <f t="shared" ref="K45" si="27">K10+K16+K22+K28+K34+K40</f>
        <v>1368650617</v>
      </c>
      <c r="L45" s="27">
        <f t="shared" ref="L45:AF45" si="28">L10+L16+L22+L28+L34+L40</f>
        <v>1198849249</v>
      </c>
      <c r="M45" s="27"/>
      <c r="N45" s="27">
        <f t="shared" si="28"/>
        <v>1744585000</v>
      </c>
      <c r="O45" s="27">
        <f t="shared" ref="O45" si="29">O10+O16+O22+O28+O34+O40</f>
        <v>1704184978</v>
      </c>
      <c r="P45" s="27">
        <f t="shared" ref="P45" si="30">P10+P16+P22+P28+P34+P40</f>
        <v>1704184978</v>
      </c>
      <c r="Q45" s="27"/>
      <c r="R45" s="27"/>
      <c r="S45" s="27"/>
      <c r="T45" s="27">
        <f t="shared" si="28"/>
        <v>2300000000</v>
      </c>
      <c r="U45" s="27"/>
      <c r="V45" s="27"/>
      <c r="W45" s="27"/>
      <c r="X45" s="27"/>
      <c r="Y45" s="27"/>
      <c r="Z45" s="27">
        <f t="shared" si="28"/>
        <v>2670000000</v>
      </c>
      <c r="AA45" s="27"/>
      <c r="AB45" s="27"/>
      <c r="AC45" s="27"/>
      <c r="AD45" s="27"/>
      <c r="AE45" s="27"/>
      <c r="AF45" s="27">
        <f t="shared" si="28"/>
        <v>2676000000</v>
      </c>
      <c r="AG45" s="27"/>
      <c r="AH45" s="27"/>
      <c r="AI45" s="27"/>
      <c r="AJ45" s="27"/>
      <c r="AK45" s="27">
        <f t="shared" ref="AK45:AN45" si="31">AK10+AK16+AK22+AK28+AK34+AK40</f>
        <v>1100951300</v>
      </c>
      <c r="AL45" s="27">
        <f t="shared" si="31"/>
        <v>1531263634</v>
      </c>
      <c r="AM45" s="27">
        <f t="shared" si="31"/>
        <v>1584394021</v>
      </c>
      <c r="AN45" s="27">
        <f t="shared" si="31"/>
        <v>0</v>
      </c>
      <c r="AO45" s="312"/>
      <c r="AP45" s="313"/>
      <c r="AQ45" s="313"/>
      <c r="AR45" s="313"/>
      <c r="AS45" s="313"/>
      <c r="AT45" s="313"/>
      <c r="AU45" s="313"/>
    </row>
    <row r="46" spans="1:47" ht="28.5" customHeight="1" x14ac:dyDescent="0.25">
      <c r="A46" s="319"/>
      <c r="B46" s="317"/>
      <c r="C46" s="317"/>
      <c r="D46" s="317"/>
      <c r="E46" s="317"/>
      <c r="F46" s="320"/>
      <c r="G46" s="37" t="s">
        <v>12</v>
      </c>
      <c r="H46" s="27">
        <f>+H12+H18+H24+H30+H36+H42</f>
        <v>0</v>
      </c>
      <c r="I46" s="27"/>
      <c r="J46" s="27">
        <f t="shared" ref="J46:K46" si="32">+J12+J18+J24+J30+J36+J42</f>
        <v>0</v>
      </c>
      <c r="K46" s="27">
        <f t="shared" si="32"/>
        <v>0</v>
      </c>
      <c r="L46" s="27">
        <f t="shared" ref="L46:AF46" si="33">+L12+L18+L24+L30+L36+L42</f>
        <v>0</v>
      </c>
      <c r="M46" s="27"/>
      <c r="N46" s="27">
        <f t="shared" si="33"/>
        <v>406228423</v>
      </c>
      <c r="O46" s="27">
        <f t="shared" ref="O46" si="34">+O12+O18+O24+O30+O36+O42</f>
        <v>406228423</v>
      </c>
      <c r="P46" s="27">
        <f t="shared" ref="P46" si="35">+P12+P18+P24+P30+P36+P42</f>
        <v>404510129</v>
      </c>
      <c r="Q46" s="27"/>
      <c r="R46" s="27"/>
      <c r="S46" s="27"/>
      <c r="T46" s="27">
        <f t="shared" si="33"/>
        <v>0</v>
      </c>
      <c r="U46" s="27"/>
      <c r="V46" s="27"/>
      <c r="W46" s="27"/>
      <c r="X46" s="27"/>
      <c r="Y46" s="27"/>
      <c r="Z46" s="27">
        <f t="shared" si="33"/>
        <v>0</v>
      </c>
      <c r="AA46" s="27"/>
      <c r="AB46" s="27"/>
      <c r="AC46" s="27"/>
      <c r="AD46" s="27"/>
      <c r="AE46" s="27"/>
      <c r="AF46" s="27">
        <f t="shared" si="33"/>
        <v>0</v>
      </c>
      <c r="AG46" s="26"/>
      <c r="AH46" s="26"/>
      <c r="AI46" s="26"/>
      <c r="AJ46" s="57"/>
      <c r="AK46" s="58">
        <f t="shared" ref="AK46:AN46" si="36">+AK12+AK18+AK24+AK30+AK36+AK42</f>
        <v>347593710</v>
      </c>
      <c r="AL46" s="58">
        <f t="shared" si="36"/>
        <v>404510128</v>
      </c>
      <c r="AM46" s="27">
        <f t="shared" si="36"/>
        <v>404510128</v>
      </c>
      <c r="AN46" s="27">
        <f t="shared" si="36"/>
        <v>0</v>
      </c>
      <c r="AO46" s="312"/>
      <c r="AP46" s="313"/>
      <c r="AQ46" s="313"/>
      <c r="AR46" s="313"/>
      <c r="AS46" s="313"/>
      <c r="AT46" s="313"/>
      <c r="AU46" s="313"/>
    </row>
    <row r="47" spans="1:47" ht="35.25" customHeight="1" thickBot="1" x14ac:dyDescent="0.3">
      <c r="A47" s="321"/>
      <c r="B47" s="322"/>
      <c r="C47" s="322"/>
      <c r="D47" s="322"/>
      <c r="E47" s="322"/>
      <c r="F47" s="323"/>
      <c r="G47" s="39" t="s">
        <v>15</v>
      </c>
      <c r="H47" s="43">
        <f t="shared" ref="H47:AN47" si="37">H45+H46</f>
        <v>10549034227</v>
      </c>
      <c r="I47" s="43"/>
      <c r="J47" s="43">
        <f t="shared" ref="J47:K47" si="38">J45+J46</f>
        <v>1643433817</v>
      </c>
      <c r="K47" s="43">
        <f t="shared" si="38"/>
        <v>1368650617</v>
      </c>
      <c r="L47" s="43">
        <f t="shared" ref="L47:AF47" si="39">L45+L46</f>
        <v>1198849249</v>
      </c>
      <c r="M47" s="43"/>
      <c r="N47" s="43">
        <f t="shared" si="39"/>
        <v>2150813423</v>
      </c>
      <c r="O47" s="43">
        <f t="shared" ref="O47" si="40">O45+O46</f>
        <v>2110413401</v>
      </c>
      <c r="P47" s="43">
        <f t="shared" ref="P47" si="41">P45+P46</f>
        <v>2108695107</v>
      </c>
      <c r="Q47" s="43"/>
      <c r="R47" s="43"/>
      <c r="S47" s="43"/>
      <c r="T47" s="43">
        <f t="shared" si="39"/>
        <v>2300000000</v>
      </c>
      <c r="U47" s="43"/>
      <c r="V47" s="43"/>
      <c r="W47" s="43"/>
      <c r="X47" s="43"/>
      <c r="Y47" s="43"/>
      <c r="Z47" s="43">
        <f t="shared" si="39"/>
        <v>2670000000</v>
      </c>
      <c r="AA47" s="43"/>
      <c r="AB47" s="43"/>
      <c r="AC47" s="43"/>
      <c r="AD47" s="43"/>
      <c r="AE47" s="43"/>
      <c r="AF47" s="43">
        <f t="shared" si="39"/>
        <v>2676000000</v>
      </c>
      <c r="AG47" s="43"/>
      <c r="AH47" s="43"/>
      <c r="AI47" s="43"/>
      <c r="AJ47" s="43"/>
      <c r="AK47" s="43">
        <f t="shared" si="37"/>
        <v>1448545010</v>
      </c>
      <c r="AL47" s="43">
        <f t="shared" si="37"/>
        <v>1935773762</v>
      </c>
      <c r="AM47" s="43">
        <f t="shared" si="37"/>
        <v>1988904149</v>
      </c>
      <c r="AN47" s="43">
        <f t="shared" si="37"/>
        <v>0</v>
      </c>
      <c r="AO47" s="312"/>
      <c r="AP47" s="313"/>
      <c r="AQ47" s="313"/>
      <c r="AR47" s="313"/>
      <c r="AS47" s="313"/>
      <c r="AT47" s="313"/>
      <c r="AU47" s="313"/>
    </row>
    <row r="48" spans="1:47" ht="71.25" customHeight="1" x14ac:dyDescent="0.25">
      <c r="A48" s="314" t="s">
        <v>153</v>
      </c>
      <c r="B48" s="314"/>
      <c r="C48" s="314"/>
      <c r="D48" s="314"/>
      <c r="E48" s="314"/>
      <c r="F48" s="314"/>
      <c r="G48" s="314"/>
      <c r="H48" s="314"/>
      <c r="I48" s="314"/>
      <c r="J48" s="314"/>
      <c r="K48" s="314"/>
      <c r="L48" s="314"/>
      <c r="M48" s="314"/>
      <c r="N48" s="314"/>
      <c r="O48" s="314"/>
      <c r="P48" s="314"/>
      <c r="Q48" s="314"/>
      <c r="R48" s="314"/>
      <c r="S48" s="314"/>
      <c r="T48" s="314"/>
      <c r="U48" s="314"/>
      <c r="V48" s="314"/>
      <c r="W48" s="314"/>
      <c r="X48" s="314"/>
      <c r="Y48" s="314"/>
      <c r="Z48" s="314"/>
      <c r="AA48" s="314"/>
      <c r="AB48" s="314"/>
      <c r="AC48" s="314"/>
      <c r="AD48" s="314"/>
      <c r="AE48" s="314"/>
      <c r="AF48" s="314"/>
      <c r="AG48" s="314"/>
      <c r="AH48" s="314"/>
      <c r="AI48" s="314"/>
      <c r="AJ48" s="314"/>
      <c r="AK48" s="314"/>
      <c r="AL48" s="314"/>
      <c r="AM48" s="314"/>
      <c r="AN48" s="314"/>
      <c r="AO48" s="314"/>
      <c r="AP48" s="314"/>
      <c r="AQ48" s="314"/>
      <c r="AR48" s="314"/>
      <c r="AS48" s="314"/>
      <c r="AT48" s="314"/>
      <c r="AU48" s="314"/>
    </row>
    <row r="50" spans="21:37" x14ac:dyDescent="0.25">
      <c r="V50" s="61"/>
      <c r="AK50" s="60"/>
    </row>
    <row r="54" spans="21:37" x14ac:dyDescent="0.25">
      <c r="U54" s="62"/>
    </row>
    <row r="57" spans="21:37" x14ac:dyDescent="0.25">
      <c r="Z57" s="62"/>
    </row>
  </sheetData>
  <mergeCells count="84">
    <mergeCell ref="A6:A8"/>
    <mergeCell ref="G6:G8"/>
    <mergeCell ref="H6:H8"/>
    <mergeCell ref="AO45:AU47"/>
    <mergeCell ref="A48:AU48"/>
    <mergeCell ref="A45:F47"/>
    <mergeCell ref="B15:B20"/>
    <mergeCell ref="C15:C20"/>
    <mergeCell ref="B21:B26"/>
    <mergeCell ref="C21:C26"/>
    <mergeCell ref="C33:C38"/>
    <mergeCell ref="F9:F44"/>
    <mergeCell ref="E9:E44"/>
    <mergeCell ref="A9:A20"/>
    <mergeCell ref="A21:A26"/>
    <mergeCell ref="A27:A44"/>
    <mergeCell ref="AO6:AO8"/>
    <mergeCell ref="I7:L7"/>
    <mergeCell ref="M7:R7"/>
    <mergeCell ref="S7:X7"/>
    <mergeCell ref="Y7:AD7"/>
    <mergeCell ref="AE7:AJ7"/>
    <mergeCell ref="I6:AJ6"/>
    <mergeCell ref="A1:E4"/>
    <mergeCell ref="AK7:AN7"/>
    <mergeCell ref="F3:P3"/>
    <mergeCell ref="F4:P4"/>
    <mergeCell ref="F6:F8"/>
    <mergeCell ref="AK6:AN6"/>
    <mergeCell ref="F1:AU1"/>
    <mergeCell ref="AQ6:AQ8"/>
    <mergeCell ref="AR6:AR8"/>
    <mergeCell ref="AS6:AS8"/>
    <mergeCell ref="AT6:AT8"/>
    <mergeCell ref="AU6:AU8"/>
    <mergeCell ref="F2:AU2"/>
    <mergeCell ref="AP6:AP8"/>
    <mergeCell ref="B6:D7"/>
    <mergeCell ref="E6:E8"/>
    <mergeCell ref="D33:D38"/>
    <mergeCell ref="D39:D44"/>
    <mergeCell ref="B9:B14"/>
    <mergeCell ref="C9:C14"/>
    <mergeCell ref="B39:B44"/>
    <mergeCell ref="C39:C44"/>
    <mergeCell ref="B27:B32"/>
    <mergeCell ref="C27:C32"/>
    <mergeCell ref="B33:B38"/>
    <mergeCell ref="D27:D32"/>
    <mergeCell ref="D9:D14"/>
    <mergeCell ref="D15:D20"/>
    <mergeCell ref="D21:D26"/>
    <mergeCell ref="AQ9:AQ14"/>
    <mergeCell ref="AR9:AR14"/>
    <mergeCell ref="AS9:AS14"/>
    <mergeCell ref="AT9:AT14"/>
    <mergeCell ref="AU9:AU14"/>
    <mergeCell ref="AQ15:AQ20"/>
    <mergeCell ref="AR15:AR20"/>
    <mergeCell ref="AS15:AS20"/>
    <mergeCell ref="AT15:AT20"/>
    <mergeCell ref="AU15:AU20"/>
    <mergeCell ref="AU27:AU32"/>
    <mergeCell ref="AQ21:AQ26"/>
    <mergeCell ref="AR21:AR26"/>
    <mergeCell ref="AS21:AS26"/>
    <mergeCell ref="AT21:AT26"/>
    <mergeCell ref="AU21:AU26"/>
    <mergeCell ref="Q3:AU3"/>
    <mergeCell ref="Q4:AU4"/>
    <mergeCell ref="AQ39:AQ44"/>
    <mergeCell ref="AR39:AR44"/>
    <mergeCell ref="AS39:AS44"/>
    <mergeCell ref="AT39:AT44"/>
    <mergeCell ref="AU39:AU44"/>
    <mergeCell ref="AQ33:AQ38"/>
    <mergeCell ref="AR33:AR38"/>
    <mergeCell ref="AS33:AS38"/>
    <mergeCell ref="AT33:AT38"/>
    <mergeCell ref="AU33:AU38"/>
    <mergeCell ref="AQ27:AQ32"/>
    <mergeCell ref="AR27:AR32"/>
    <mergeCell ref="AS27:AS32"/>
    <mergeCell ref="AT27:AT32"/>
  </mergeCells>
  <printOptions horizontalCentered="1" verticalCentered="1"/>
  <pageMargins left="0" right="0" top="0.74803149606299213" bottom="0" header="0.31496062992125984" footer="0"/>
  <pageSetup scale="15"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F109"/>
  <sheetViews>
    <sheetView view="pageBreakPreview" topLeftCell="A37" zoomScale="70" zoomScaleNormal="66" zoomScaleSheetLayoutView="70" workbookViewId="0">
      <selection activeCell="A37" sqref="A37:V38"/>
    </sheetView>
  </sheetViews>
  <sheetFormatPr baseColWidth="10" defaultColWidth="11.42578125" defaultRowHeight="12.75" x14ac:dyDescent="0.25"/>
  <cols>
    <col min="1" max="1" width="12.28515625" style="8" customWidth="1"/>
    <col min="2" max="2" width="22.7109375" style="8" customWidth="1"/>
    <col min="3" max="3" width="39.85546875" style="19" customWidth="1"/>
    <col min="4" max="4" width="6.140625" style="8" customWidth="1"/>
    <col min="5" max="5" width="7.85546875" style="8" customWidth="1"/>
    <col min="6" max="6" width="13.28515625" style="8" customWidth="1"/>
    <col min="7" max="8" width="8" style="8" customWidth="1"/>
    <col min="9" max="11" width="7" style="8" customWidth="1"/>
    <col min="12" max="13" width="7.7109375" style="8" customWidth="1"/>
    <col min="14" max="14" width="8.140625" style="9" customWidth="1"/>
    <col min="15" max="15" width="8.5703125" style="9" customWidth="1"/>
    <col min="16" max="16" width="8.85546875" style="9" customWidth="1"/>
    <col min="17" max="17" width="8.42578125" style="9" customWidth="1"/>
    <col min="18" max="18" width="8.28515625" style="9" customWidth="1"/>
    <col min="19" max="19" width="11.7109375" style="9" customWidth="1"/>
    <col min="20" max="20" width="12.28515625" style="9" customWidth="1"/>
    <col min="21" max="21" width="14.5703125" style="9" customWidth="1"/>
    <col min="22" max="22" width="87.5703125" style="13" customWidth="1"/>
    <col min="23" max="58" width="11.42578125" style="13"/>
    <col min="59" max="16384" width="11.42578125" style="8"/>
  </cols>
  <sheetData>
    <row r="1" spans="1:51" s="10" customFormat="1" ht="33" customHeight="1" x14ac:dyDescent="0.25">
      <c r="A1" s="377"/>
      <c r="B1" s="378"/>
      <c r="C1" s="383" t="s">
        <v>0</v>
      </c>
      <c r="D1" s="383"/>
      <c r="E1" s="383"/>
      <c r="F1" s="383"/>
      <c r="G1" s="383"/>
      <c r="H1" s="383"/>
      <c r="I1" s="383"/>
      <c r="J1" s="383"/>
      <c r="K1" s="383"/>
      <c r="L1" s="383"/>
      <c r="M1" s="383"/>
      <c r="N1" s="383"/>
      <c r="O1" s="383"/>
      <c r="P1" s="383"/>
      <c r="Q1" s="383"/>
      <c r="R1" s="383"/>
      <c r="S1" s="383"/>
      <c r="T1" s="383"/>
      <c r="U1" s="383"/>
      <c r="V1" s="384"/>
    </row>
    <row r="2" spans="1:51" s="10" customFormat="1" ht="30" customHeight="1" x14ac:dyDescent="0.25">
      <c r="A2" s="379"/>
      <c r="B2" s="380"/>
      <c r="C2" s="385" t="s">
        <v>74</v>
      </c>
      <c r="D2" s="385"/>
      <c r="E2" s="385"/>
      <c r="F2" s="385"/>
      <c r="G2" s="385"/>
      <c r="H2" s="385"/>
      <c r="I2" s="385"/>
      <c r="J2" s="385"/>
      <c r="K2" s="385"/>
      <c r="L2" s="385"/>
      <c r="M2" s="385"/>
      <c r="N2" s="385"/>
      <c r="O2" s="385"/>
      <c r="P2" s="385"/>
      <c r="Q2" s="385"/>
      <c r="R2" s="385"/>
      <c r="S2" s="385"/>
      <c r="T2" s="385"/>
      <c r="U2" s="385"/>
      <c r="V2" s="386"/>
    </row>
    <row r="3" spans="1:51" s="10" customFormat="1" ht="27.75" customHeight="1" x14ac:dyDescent="0.25">
      <c r="A3" s="379"/>
      <c r="B3" s="380"/>
      <c r="C3" s="28" t="s">
        <v>1</v>
      </c>
      <c r="D3" s="387" t="s">
        <v>76</v>
      </c>
      <c r="E3" s="387"/>
      <c r="F3" s="387"/>
      <c r="G3" s="387"/>
      <c r="H3" s="387"/>
      <c r="I3" s="387"/>
      <c r="J3" s="387"/>
      <c r="K3" s="387"/>
      <c r="L3" s="387"/>
      <c r="M3" s="387"/>
      <c r="N3" s="387"/>
      <c r="O3" s="387"/>
      <c r="P3" s="387"/>
      <c r="Q3" s="387"/>
      <c r="R3" s="387"/>
      <c r="S3" s="387"/>
      <c r="T3" s="387"/>
      <c r="U3" s="387"/>
      <c r="V3" s="388"/>
    </row>
    <row r="4" spans="1:51" s="10" customFormat="1" ht="33" customHeight="1" thickBot="1" x14ac:dyDescent="0.3">
      <c r="A4" s="381"/>
      <c r="B4" s="382"/>
      <c r="C4" s="44" t="s">
        <v>16</v>
      </c>
      <c r="D4" s="389" t="s">
        <v>96</v>
      </c>
      <c r="E4" s="389"/>
      <c r="F4" s="389"/>
      <c r="G4" s="389"/>
      <c r="H4" s="389"/>
      <c r="I4" s="389"/>
      <c r="J4" s="389"/>
      <c r="K4" s="389"/>
      <c r="L4" s="389"/>
      <c r="M4" s="389"/>
      <c r="N4" s="389"/>
      <c r="O4" s="389"/>
      <c r="P4" s="389"/>
      <c r="Q4" s="389"/>
      <c r="R4" s="389"/>
      <c r="S4" s="389"/>
      <c r="T4" s="389"/>
      <c r="U4" s="389"/>
      <c r="V4" s="390"/>
    </row>
    <row r="5" spans="1:51" s="10" customFormat="1" ht="13.5" thickBot="1" x14ac:dyDescent="0.3">
      <c r="A5" s="11"/>
      <c r="B5" s="8"/>
      <c r="C5" s="17"/>
      <c r="D5" s="8"/>
      <c r="E5" s="8"/>
      <c r="F5" s="8"/>
      <c r="G5" s="8"/>
      <c r="H5" s="8"/>
      <c r="I5" s="8"/>
      <c r="J5" s="8"/>
      <c r="K5" s="8"/>
      <c r="L5" s="8"/>
      <c r="M5" s="8"/>
      <c r="N5" s="9"/>
      <c r="O5" s="9"/>
      <c r="P5" s="9"/>
      <c r="Q5" s="9"/>
      <c r="R5" s="9"/>
      <c r="S5" s="9"/>
      <c r="T5" s="9"/>
      <c r="U5" s="9"/>
    </row>
    <row r="6" spans="1:51" s="12" customFormat="1" ht="42.75" customHeight="1" x14ac:dyDescent="0.25">
      <c r="A6" s="63" t="s">
        <v>32</v>
      </c>
      <c r="B6" s="376" t="s">
        <v>33</v>
      </c>
      <c r="C6" s="393" t="s">
        <v>34</v>
      </c>
      <c r="D6" s="395" t="s">
        <v>35</v>
      </c>
      <c r="E6" s="396"/>
      <c r="F6" s="376" t="s">
        <v>128</v>
      </c>
      <c r="G6" s="376"/>
      <c r="H6" s="376"/>
      <c r="I6" s="376"/>
      <c r="J6" s="376"/>
      <c r="K6" s="376"/>
      <c r="L6" s="376"/>
      <c r="M6" s="376"/>
      <c r="N6" s="376"/>
      <c r="O6" s="376"/>
      <c r="P6" s="376"/>
      <c r="Q6" s="376"/>
      <c r="R6" s="376"/>
      <c r="S6" s="376"/>
      <c r="T6" s="376" t="s">
        <v>39</v>
      </c>
      <c r="U6" s="376"/>
      <c r="V6" s="391" t="s">
        <v>194</v>
      </c>
    </row>
    <row r="7" spans="1:51" s="12" customFormat="1" ht="44.25" customHeight="1" thickBot="1" x14ac:dyDescent="0.3">
      <c r="A7" s="64"/>
      <c r="B7" s="400"/>
      <c r="C7" s="394"/>
      <c r="D7" s="45" t="s">
        <v>36</v>
      </c>
      <c r="E7" s="45" t="s">
        <v>37</v>
      </c>
      <c r="F7" s="45" t="s">
        <v>38</v>
      </c>
      <c r="G7" s="166" t="s">
        <v>17</v>
      </c>
      <c r="H7" s="166" t="s">
        <v>18</v>
      </c>
      <c r="I7" s="166" t="s">
        <v>19</v>
      </c>
      <c r="J7" s="166" t="s">
        <v>20</v>
      </c>
      <c r="K7" s="166" t="s">
        <v>21</v>
      </c>
      <c r="L7" s="166" t="s">
        <v>22</v>
      </c>
      <c r="M7" s="166" t="s">
        <v>23</v>
      </c>
      <c r="N7" s="166" t="s">
        <v>24</v>
      </c>
      <c r="O7" s="166" t="s">
        <v>25</v>
      </c>
      <c r="P7" s="166" t="s">
        <v>26</v>
      </c>
      <c r="Q7" s="166" t="s">
        <v>27</v>
      </c>
      <c r="R7" s="166" t="s">
        <v>28</v>
      </c>
      <c r="S7" s="82" t="s">
        <v>29</v>
      </c>
      <c r="T7" s="69" t="s">
        <v>40</v>
      </c>
      <c r="U7" s="82" t="s">
        <v>41</v>
      </c>
      <c r="V7" s="392"/>
    </row>
    <row r="8" spans="1:51" s="49" customFormat="1" ht="133.9" customHeight="1" x14ac:dyDescent="0.25">
      <c r="A8" s="405" t="s">
        <v>80</v>
      </c>
      <c r="B8" s="411" t="s">
        <v>91</v>
      </c>
      <c r="C8" s="408" t="s">
        <v>127</v>
      </c>
      <c r="D8" s="365" t="s">
        <v>77</v>
      </c>
      <c r="E8" s="401"/>
      <c r="F8" s="51" t="s">
        <v>78</v>
      </c>
      <c r="G8" s="136">
        <v>0.05</v>
      </c>
      <c r="H8" s="136">
        <v>6.5000000000000002E-2</v>
      </c>
      <c r="I8" s="136">
        <v>7.4999999999999997E-2</v>
      </c>
      <c r="J8" s="136">
        <v>0.09</v>
      </c>
      <c r="K8" s="136">
        <v>0.09</v>
      </c>
      <c r="L8" s="136">
        <v>0.09</v>
      </c>
      <c r="M8" s="136">
        <v>0.09</v>
      </c>
      <c r="N8" s="136">
        <v>0.09</v>
      </c>
      <c r="O8" s="136">
        <v>0.09</v>
      </c>
      <c r="P8" s="136">
        <v>0.09</v>
      </c>
      <c r="Q8" s="136">
        <v>0.09</v>
      </c>
      <c r="R8" s="136">
        <v>0.09</v>
      </c>
      <c r="S8" s="55">
        <f t="shared" ref="S8:S27" si="0">SUM(G8:R8)</f>
        <v>0.99999999999999978</v>
      </c>
      <c r="T8" s="362">
        <v>0.12</v>
      </c>
      <c r="U8" s="399">
        <v>0.12</v>
      </c>
      <c r="V8" s="403" t="s">
        <v>180</v>
      </c>
    </row>
    <row r="9" spans="1:51" s="49" customFormat="1" ht="133.9" customHeight="1" thickBot="1" x14ac:dyDescent="0.3">
      <c r="A9" s="406"/>
      <c r="B9" s="412"/>
      <c r="C9" s="409"/>
      <c r="D9" s="339"/>
      <c r="E9" s="402"/>
      <c r="F9" s="52" t="s">
        <v>79</v>
      </c>
      <c r="G9" s="70">
        <v>0.05</v>
      </c>
      <c r="H9" s="70">
        <v>6.5000000000000002E-2</v>
      </c>
      <c r="I9" s="70">
        <v>7.4999999999999997E-2</v>
      </c>
      <c r="J9" s="70">
        <v>0.09</v>
      </c>
      <c r="K9" s="70">
        <v>0.09</v>
      </c>
      <c r="L9" s="70">
        <v>0.09</v>
      </c>
      <c r="M9" s="70">
        <v>0.09</v>
      </c>
      <c r="N9" s="70">
        <v>0.09</v>
      </c>
      <c r="O9" s="70">
        <v>0.09</v>
      </c>
      <c r="P9" s="53"/>
      <c r="Q9" s="53"/>
      <c r="R9" s="53"/>
      <c r="S9" s="52">
        <f t="shared" si="0"/>
        <v>0.72999999999999987</v>
      </c>
      <c r="T9" s="362"/>
      <c r="U9" s="410"/>
      <c r="V9" s="404"/>
    </row>
    <row r="10" spans="1:51" s="49" customFormat="1" ht="133.9" customHeight="1" x14ac:dyDescent="0.25">
      <c r="A10" s="406"/>
      <c r="B10" s="412" t="s">
        <v>92</v>
      </c>
      <c r="C10" s="338" t="s">
        <v>126</v>
      </c>
      <c r="D10" s="340" t="s">
        <v>77</v>
      </c>
      <c r="E10" s="68"/>
      <c r="F10" s="54" t="s">
        <v>78</v>
      </c>
      <c r="G10" s="71">
        <v>0.05</v>
      </c>
      <c r="H10" s="71">
        <v>0.05</v>
      </c>
      <c r="I10" s="71">
        <v>0.1</v>
      </c>
      <c r="J10" s="71">
        <v>0.1</v>
      </c>
      <c r="K10" s="71">
        <v>0.1</v>
      </c>
      <c r="L10" s="71">
        <v>0.1</v>
      </c>
      <c r="M10" s="71">
        <v>0.1</v>
      </c>
      <c r="N10" s="71">
        <v>0.1</v>
      </c>
      <c r="O10" s="71">
        <v>0.1</v>
      </c>
      <c r="P10" s="71">
        <v>0.1</v>
      </c>
      <c r="Q10" s="71">
        <v>0.05</v>
      </c>
      <c r="R10" s="71">
        <v>0.05</v>
      </c>
      <c r="S10" s="55">
        <f t="shared" si="0"/>
        <v>1</v>
      </c>
      <c r="T10" s="362">
        <f>+U10</f>
        <v>0.1</v>
      </c>
      <c r="U10" s="410">
        <v>0.1</v>
      </c>
      <c r="V10" s="371" t="s">
        <v>181</v>
      </c>
    </row>
    <row r="11" spans="1:51" s="49" customFormat="1" ht="133.9" customHeight="1" thickBot="1" x14ac:dyDescent="0.3">
      <c r="A11" s="407"/>
      <c r="B11" s="413"/>
      <c r="C11" s="409"/>
      <c r="D11" s="339"/>
      <c r="E11" s="68"/>
      <c r="F11" s="52" t="s">
        <v>79</v>
      </c>
      <c r="G11" s="70">
        <v>0.05</v>
      </c>
      <c r="H11" s="70">
        <v>0.05</v>
      </c>
      <c r="I11" s="70">
        <v>0.1</v>
      </c>
      <c r="J11" s="70">
        <v>0.1</v>
      </c>
      <c r="K11" s="70">
        <v>0.1</v>
      </c>
      <c r="L11" s="70">
        <v>0.1</v>
      </c>
      <c r="M11" s="53">
        <v>0.1</v>
      </c>
      <c r="N11" s="53">
        <v>0.1</v>
      </c>
      <c r="O11" s="53">
        <v>0.1</v>
      </c>
      <c r="P11" s="53"/>
      <c r="Q11" s="53"/>
      <c r="R11" s="53"/>
      <c r="S11" s="52">
        <f t="shared" si="0"/>
        <v>0.79999999999999993</v>
      </c>
      <c r="T11" s="362"/>
      <c r="U11" s="410"/>
      <c r="V11" s="372"/>
    </row>
    <row r="12" spans="1:51" s="50" customFormat="1" ht="191.45" customHeight="1" x14ac:dyDescent="0.25">
      <c r="A12" s="418" t="s">
        <v>81</v>
      </c>
      <c r="B12" s="412" t="s">
        <v>93</v>
      </c>
      <c r="C12" s="338" t="s">
        <v>125</v>
      </c>
      <c r="D12" s="340" t="s">
        <v>77</v>
      </c>
      <c r="E12" s="330"/>
      <c r="F12" s="55" t="s">
        <v>78</v>
      </c>
      <c r="G12" s="136">
        <v>0.125</v>
      </c>
      <c r="H12" s="136">
        <v>0.159</v>
      </c>
      <c r="I12" s="136">
        <v>7.5999999999999998E-2</v>
      </c>
      <c r="J12" s="136">
        <v>8.5999999999999993E-2</v>
      </c>
      <c r="K12" s="136">
        <v>9.4E-2</v>
      </c>
      <c r="L12" s="136">
        <v>8.3000000000000004E-2</v>
      </c>
      <c r="M12" s="136">
        <v>7.1999999999999995E-2</v>
      </c>
      <c r="N12" s="136">
        <v>6.6000000000000003E-2</v>
      </c>
      <c r="O12" s="136">
        <v>6.0999999999999999E-2</v>
      </c>
      <c r="P12" s="136">
        <v>5.7000000000000002E-2</v>
      </c>
      <c r="Q12" s="136">
        <v>5.7000000000000002E-2</v>
      </c>
      <c r="R12" s="136">
        <v>6.4000000000000001E-2</v>
      </c>
      <c r="S12" s="55">
        <f t="shared" si="0"/>
        <v>1</v>
      </c>
      <c r="T12" s="362">
        <f>+U12+U14</f>
        <v>0.4</v>
      </c>
      <c r="U12" s="398">
        <v>0.3</v>
      </c>
      <c r="V12" s="397" t="s">
        <v>182</v>
      </c>
      <c r="W12" s="49"/>
      <c r="X12" s="49"/>
      <c r="Y12" s="49"/>
      <c r="Z12" s="49"/>
      <c r="AA12" s="49"/>
      <c r="AB12" s="49"/>
      <c r="AC12" s="49"/>
      <c r="AD12" s="49"/>
      <c r="AE12" s="49"/>
      <c r="AF12" s="49"/>
      <c r="AG12" s="49"/>
      <c r="AH12" s="49"/>
      <c r="AI12" s="49"/>
      <c r="AJ12" s="49"/>
      <c r="AK12" s="49"/>
      <c r="AL12" s="49"/>
      <c r="AM12" s="49"/>
      <c r="AN12" s="49"/>
      <c r="AO12" s="49"/>
      <c r="AP12" s="49"/>
      <c r="AQ12" s="49"/>
      <c r="AR12" s="49"/>
      <c r="AS12" s="49"/>
      <c r="AT12" s="49"/>
      <c r="AU12" s="49"/>
      <c r="AV12" s="49"/>
      <c r="AW12" s="49"/>
      <c r="AX12" s="49"/>
      <c r="AY12" s="49"/>
    </row>
    <row r="13" spans="1:51" s="50" customFormat="1" ht="191.45" customHeight="1" thickBot="1" x14ac:dyDescent="0.3">
      <c r="A13" s="418"/>
      <c r="B13" s="412"/>
      <c r="C13" s="409"/>
      <c r="D13" s="339"/>
      <c r="E13" s="330"/>
      <c r="F13" s="52" t="s">
        <v>79</v>
      </c>
      <c r="G13" s="70">
        <v>0.125</v>
      </c>
      <c r="H13" s="70">
        <v>0.159</v>
      </c>
      <c r="I13" s="70">
        <v>0.06</v>
      </c>
      <c r="J13" s="70">
        <v>9.7000000000000003E-2</v>
      </c>
      <c r="K13" s="70">
        <v>8.7999999999999995E-2</v>
      </c>
      <c r="L13" s="70">
        <v>8.3000000000000004E-2</v>
      </c>
      <c r="M13" s="128">
        <v>7.6999999999999999E-2</v>
      </c>
      <c r="N13" s="128">
        <v>6.6000000000000003E-2</v>
      </c>
      <c r="O13" s="128">
        <v>6.7000000000000004E-2</v>
      </c>
      <c r="P13" s="53"/>
      <c r="Q13" s="53"/>
      <c r="R13" s="53"/>
      <c r="S13" s="52">
        <f t="shared" si="0"/>
        <v>0.82199999999999984</v>
      </c>
      <c r="T13" s="362"/>
      <c r="U13" s="399"/>
      <c r="V13" s="351"/>
      <c r="W13" s="49"/>
      <c r="X13" s="49"/>
      <c r="Y13" s="49"/>
      <c r="Z13" s="49"/>
      <c r="AA13" s="49"/>
      <c r="AB13" s="49"/>
      <c r="AC13" s="49"/>
      <c r="AD13" s="49"/>
      <c r="AE13" s="49"/>
      <c r="AF13" s="49"/>
      <c r="AG13" s="49"/>
      <c r="AH13" s="49"/>
      <c r="AI13" s="49"/>
      <c r="AJ13" s="49"/>
      <c r="AK13" s="49"/>
      <c r="AL13" s="49"/>
      <c r="AM13" s="49"/>
      <c r="AN13" s="49"/>
      <c r="AO13" s="49"/>
      <c r="AP13" s="49"/>
      <c r="AQ13" s="49"/>
      <c r="AR13" s="49"/>
      <c r="AS13" s="49"/>
      <c r="AT13" s="49"/>
      <c r="AU13" s="49"/>
      <c r="AV13" s="49"/>
      <c r="AW13" s="49"/>
      <c r="AX13" s="49"/>
      <c r="AY13" s="49"/>
    </row>
    <row r="14" spans="1:51" s="50" customFormat="1" ht="120.6" customHeight="1" x14ac:dyDescent="0.25">
      <c r="A14" s="418"/>
      <c r="B14" s="412"/>
      <c r="C14" s="338" t="s">
        <v>124</v>
      </c>
      <c r="D14" s="340" t="s">
        <v>77</v>
      </c>
      <c r="E14" s="330"/>
      <c r="F14" s="55" t="s">
        <v>78</v>
      </c>
      <c r="G14" s="134">
        <v>0.08</v>
      </c>
      <c r="H14" s="134">
        <v>0.08</v>
      </c>
      <c r="I14" s="134">
        <v>8.5000000000000006E-2</v>
      </c>
      <c r="J14" s="134">
        <v>8.5000000000000006E-2</v>
      </c>
      <c r="K14" s="134">
        <v>8.5000000000000006E-2</v>
      </c>
      <c r="L14" s="134">
        <v>8.5000000000000006E-2</v>
      </c>
      <c r="M14" s="134">
        <v>8.5000000000000006E-2</v>
      </c>
      <c r="N14" s="134">
        <v>8.5000000000000006E-2</v>
      </c>
      <c r="O14" s="134">
        <v>8.5000000000000006E-2</v>
      </c>
      <c r="P14" s="134">
        <v>8.5000000000000006E-2</v>
      </c>
      <c r="Q14" s="134">
        <v>0.08</v>
      </c>
      <c r="R14" s="134">
        <v>0.08</v>
      </c>
      <c r="S14" s="55">
        <f t="shared" si="0"/>
        <v>0.99999999999999978</v>
      </c>
      <c r="T14" s="362"/>
      <c r="U14" s="373">
        <v>0.1</v>
      </c>
      <c r="V14" s="333" t="s">
        <v>183</v>
      </c>
      <c r="W14" s="49"/>
      <c r="X14" s="49"/>
      <c r="Y14" s="49"/>
      <c r="Z14" s="49"/>
      <c r="AA14" s="49"/>
      <c r="AB14" s="49"/>
      <c r="AC14" s="49"/>
      <c r="AD14" s="49"/>
      <c r="AE14" s="49"/>
      <c r="AF14" s="49"/>
      <c r="AG14" s="49"/>
      <c r="AH14" s="49"/>
      <c r="AI14" s="49"/>
      <c r="AJ14" s="49"/>
      <c r="AK14" s="49"/>
      <c r="AL14" s="49"/>
      <c r="AM14" s="49"/>
      <c r="AN14" s="49"/>
      <c r="AO14" s="49"/>
      <c r="AP14" s="49"/>
      <c r="AQ14" s="49"/>
      <c r="AR14" s="49"/>
      <c r="AS14" s="49"/>
      <c r="AT14" s="49"/>
      <c r="AU14" s="49"/>
      <c r="AV14" s="49"/>
      <c r="AW14" s="49"/>
      <c r="AX14" s="49"/>
      <c r="AY14" s="49"/>
    </row>
    <row r="15" spans="1:51" s="50" customFormat="1" ht="129.6" customHeight="1" thickBot="1" x14ac:dyDescent="0.3">
      <c r="A15" s="418"/>
      <c r="B15" s="412"/>
      <c r="C15" s="409"/>
      <c r="D15" s="339"/>
      <c r="E15" s="330"/>
      <c r="F15" s="52" t="s">
        <v>79</v>
      </c>
      <c r="G15" s="135">
        <v>0.08</v>
      </c>
      <c r="H15" s="135">
        <v>0.08</v>
      </c>
      <c r="I15" s="135">
        <v>8.5000000000000006E-2</v>
      </c>
      <c r="J15" s="70">
        <v>8.5000000000000006E-2</v>
      </c>
      <c r="K15" s="70">
        <v>8.5000000000000006E-2</v>
      </c>
      <c r="L15" s="70">
        <v>8.5000000000000006E-2</v>
      </c>
      <c r="M15" s="135">
        <v>8.5000000000000006E-2</v>
      </c>
      <c r="N15" s="70">
        <v>8.5000000000000006E-2</v>
      </c>
      <c r="O15" s="70">
        <v>8.5000000000000006E-2</v>
      </c>
      <c r="P15" s="53"/>
      <c r="Q15" s="53"/>
      <c r="R15" s="53"/>
      <c r="S15" s="52">
        <f t="shared" si="0"/>
        <v>0.75499999999999989</v>
      </c>
      <c r="T15" s="362"/>
      <c r="U15" s="374"/>
      <c r="V15" s="345"/>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row>
    <row r="16" spans="1:51" s="50" customFormat="1" ht="73.900000000000006" customHeight="1" x14ac:dyDescent="0.25">
      <c r="A16" s="335" t="s">
        <v>82</v>
      </c>
      <c r="B16" s="413" t="s">
        <v>94</v>
      </c>
      <c r="C16" s="338" t="s">
        <v>123</v>
      </c>
      <c r="D16" s="340" t="s">
        <v>77</v>
      </c>
      <c r="E16" s="330"/>
      <c r="F16" s="55" t="s">
        <v>78</v>
      </c>
      <c r="G16" s="71">
        <v>0.05</v>
      </c>
      <c r="H16" s="71">
        <v>0.1</v>
      </c>
      <c r="I16" s="71">
        <v>0.05</v>
      </c>
      <c r="J16" s="71">
        <v>0.05</v>
      </c>
      <c r="K16" s="71">
        <v>0.1</v>
      </c>
      <c r="L16" s="71">
        <v>0.1</v>
      </c>
      <c r="M16" s="71">
        <v>0.1</v>
      </c>
      <c r="N16" s="71">
        <v>0.1</v>
      </c>
      <c r="O16" s="71">
        <v>0.1</v>
      </c>
      <c r="P16" s="71">
        <v>0.1</v>
      </c>
      <c r="Q16" s="71">
        <v>0.1</v>
      </c>
      <c r="R16" s="71">
        <v>0.05</v>
      </c>
      <c r="S16" s="55">
        <f t="shared" si="0"/>
        <v>0.99999999999999989</v>
      </c>
      <c r="T16" s="354">
        <f>+U16+U18</f>
        <v>0.15000000000000002</v>
      </c>
      <c r="U16" s="357">
        <v>0.1</v>
      </c>
      <c r="V16" s="333" t="s">
        <v>184</v>
      </c>
      <c r="W16" s="49"/>
      <c r="X16" s="49"/>
      <c r="Y16" s="49"/>
      <c r="Z16" s="49"/>
      <c r="AA16" s="49"/>
      <c r="AB16" s="49"/>
      <c r="AC16" s="49"/>
      <c r="AD16" s="49"/>
      <c r="AE16" s="49"/>
      <c r="AF16" s="49"/>
      <c r="AG16" s="49"/>
      <c r="AH16" s="49"/>
      <c r="AI16" s="49"/>
      <c r="AJ16" s="49"/>
      <c r="AK16" s="49"/>
      <c r="AL16" s="49"/>
      <c r="AM16" s="49"/>
      <c r="AN16" s="49"/>
      <c r="AO16" s="49"/>
      <c r="AP16" s="49"/>
      <c r="AQ16" s="49"/>
      <c r="AR16" s="49"/>
      <c r="AS16" s="49"/>
      <c r="AT16" s="49"/>
      <c r="AU16" s="49"/>
      <c r="AV16" s="49"/>
      <c r="AW16" s="49"/>
      <c r="AX16" s="49"/>
      <c r="AY16" s="49"/>
    </row>
    <row r="17" spans="1:51" s="50" customFormat="1" ht="73.900000000000006" customHeight="1" thickBot="1" x14ac:dyDescent="0.3">
      <c r="A17" s="336"/>
      <c r="B17" s="419"/>
      <c r="C17" s="409"/>
      <c r="D17" s="339"/>
      <c r="E17" s="330"/>
      <c r="F17" s="52" t="s">
        <v>79</v>
      </c>
      <c r="G17" s="70">
        <v>0.05</v>
      </c>
      <c r="H17" s="70">
        <v>0.1</v>
      </c>
      <c r="I17" s="70">
        <v>0.05</v>
      </c>
      <c r="J17" s="70">
        <v>0.05</v>
      </c>
      <c r="K17" s="70">
        <v>0.1</v>
      </c>
      <c r="L17" s="70">
        <v>0.1</v>
      </c>
      <c r="M17" s="70">
        <v>0.1</v>
      </c>
      <c r="N17" s="70">
        <v>0.1</v>
      </c>
      <c r="O17" s="70">
        <v>0.1</v>
      </c>
      <c r="P17" s="53"/>
      <c r="Q17" s="53"/>
      <c r="R17" s="53"/>
      <c r="S17" s="52">
        <f t="shared" si="0"/>
        <v>0.74999999999999989</v>
      </c>
      <c r="T17" s="355"/>
      <c r="U17" s="373"/>
      <c r="V17" s="345"/>
      <c r="W17" s="49"/>
      <c r="X17" s="49"/>
      <c r="Y17" s="49"/>
      <c r="Z17" s="49"/>
      <c r="AA17" s="49"/>
      <c r="AB17" s="49"/>
      <c r="AC17" s="49"/>
      <c r="AD17" s="49"/>
      <c r="AE17" s="49"/>
      <c r="AF17" s="49"/>
      <c r="AG17" s="49"/>
      <c r="AH17" s="49"/>
      <c r="AI17" s="49"/>
      <c r="AJ17" s="49"/>
      <c r="AK17" s="49"/>
      <c r="AL17" s="49"/>
      <c r="AM17" s="49"/>
      <c r="AN17" s="49"/>
      <c r="AO17" s="49"/>
      <c r="AP17" s="49"/>
      <c r="AQ17" s="49"/>
      <c r="AR17" s="49"/>
      <c r="AS17" s="49"/>
      <c r="AT17" s="49"/>
      <c r="AU17" s="49"/>
      <c r="AV17" s="49"/>
      <c r="AW17" s="49"/>
      <c r="AX17" s="49"/>
      <c r="AY17" s="49"/>
    </row>
    <row r="18" spans="1:51" s="50" customFormat="1" ht="73.900000000000006" customHeight="1" x14ac:dyDescent="0.25">
      <c r="A18" s="336"/>
      <c r="B18" s="419"/>
      <c r="C18" s="338" t="s">
        <v>122</v>
      </c>
      <c r="D18" s="340" t="s">
        <v>77</v>
      </c>
      <c r="E18" s="330"/>
      <c r="F18" s="54" t="s">
        <v>78</v>
      </c>
      <c r="G18" s="134">
        <v>0.08</v>
      </c>
      <c r="H18" s="134">
        <v>0.08</v>
      </c>
      <c r="I18" s="134">
        <v>8.5000000000000006E-2</v>
      </c>
      <c r="J18" s="134">
        <v>8.5000000000000006E-2</v>
      </c>
      <c r="K18" s="134">
        <v>8.5000000000000006E-2</v>
      </c>
      <c r="L18" s="134">
        <v>8.5000000000000006E-2</v>
      </c>
      <c r="M18" s="134">
        <v>8.5000000000000006E-2</v>
      </c>
      <c r="N18" s="134">
        <v>8.5000000000000006E-2</v>
      </c>
      <c r="O18" s="134">
        <v>8.5000000000000006E-2</v>
      </c>
      <c r="P18" s="134">
        <v>8.5000000000000006E-2</v>
      </c>
      <c r="Q18" s="134">
        <v>0.08</v>
      </c>
      <c r="R18" s="134">
        <v>0.08</v>
      </c>
      <c r="S18" s="55">
        <f t="shared" si="0"/>
        <v>0.99999999999999978</v>
      </c>
      <c r="T18" s="355"/>
      <c r="U18" s="357">
        <v>0.05</v>
      </c>
      <c r="V18" s="333" t="s">
        <v>185</v>
      </c>
      <c r="W18" s="49"/>
      <c r="X18" s="49"/>
      <c r="Y18" s="49"/>
      <c r="Z18" s="49"/>
      <c r="AA18" s="49"/>
      <c r="AB18" s="49"/>
      <c r="AC18" s="49"/>
      <c r="AD18" s="49"/>
      <c r="AE18" s="49"/>
      <c r="AF18" s="49"/>
      <c r="AG18" s="49"/>
      <c r="AH18" s="49"/>
      <c r="AI18" s="49"/>
      <c r="AJ18" s="49"/>
      <c r="AK18" s="49"/>
      <c r="AL18" s="49"/>
      <c r="AM18" s="49"/>
      <c r="AN18" s="49"/>
      <c r="AO18" s="49"/>
      <c r="AP18" s="49"/>
      <c r="AQ18" s="49"/>
      <c r="AR18" s="49"/>
      <c r="AS18" s="49"/>
      <c r="AT18" s="49"/>
      <c r="AU18" s="49"/>
      <c r="AV18" s="49"/>
      <c r="AW18" s="49"/>
      <c r="AX18" s="49"/>
      <c r="AY18" s="49"/>
    </row>
    <row r="19" spans="1:51" s="50" customFormat="1" ht="73.900000000000006" customHeight="1" thickBot="1" x14ac:dyDescent="0.3">
      <c r="A19" s="336"/>
      <c r="B19" s="419"/>
      <c r="C19" s="414"/>
      <c r="D19" s="356"/>
      <c r="E19" s="341"/>
      <c r="F19" s="131" t="s">
        <v>79</v>
      </c>
      <c r="G19" s="133">
        <v>0.08</v>
      </c>
      <c r="H19" s="133">
        <v>0.08</v>
      </c>
      <c r="I19" s="133">
        <v>8.5000000000000006E-2</v>
      </c>
      <c r="J19" s="133">
        <v>8.5000000000000006E-2</v>
      </c>
      <c r="K19" s="133">
        <v>8.5000000000000006E-2</v>
      </c>
      <c r="L19" s="133">
        <v>8.5000000000000006E-2</v>
      </c>
      <c r="M19" s="133">
        <v>8.5000000000000006E-2</v>
      </c>
      <c r="N19" s="133">
        <v>8.5000000000000006E-2</v>
      </c>
      <c r="O19" s="133">
        <v>8.5000000000000006E-2</v>
      </c>
      <c r="P19" s="132"/>
      <c r="Q19" s="132"/>
      <c r="R19" s="132"/>
      <c r="S19" s="131">
        <f t="shared" si="0"/>
        <v>0.75499999999999989</v>
      </c>
      <c r="T19" s="355"/>
      <c r="U19" s="358"/>
      <c r="V19" s="345"/>
      <c r="W19" s="49"/>
      <c r="X19" s="49"/>
      <c r="Y19" s="49"/>
      <c r="Z19" s="49"/>
      <c r="AA19" s="49"/>
      <c r="AB19" s="49"/>
      <c r="AC19" s="49"/>
      <c r="AD19" s="49"/>
      <c r="AE19" s="49"/>
      <c r="AF19" s="49"/>
      <c r="AG19" s="49"/>
      <c r="AH19" s="49"/>
      <c r="AI19" s="49"/>
      <c r="AJ19" s="49"/>
      <c r="AK19" s="49"/>
      <c r="AL19" s="49"/>
      <c r="AM19" s="49"/>
      <c r="AN19" s="49"/>
      <c r="AO19" s="49"/>
      <c r="AP19" s="49"/>
      <c r="AQ19" s="49"/>
      <c r="AR19" s="49"/>
      <c r="AS19" s="49"/>
      <c r="AT19" s="49"/>
      <c r="AU19" s="49"/>
      <c r="AV19" s="49"/>
      <c r="AW19" s="49"/>
      <c r="AX19" s="49"/>
      <c r="AY19" s="49"/>
    </row>
    <row r="20" spans="1:51" s="50" customFormat="1" ht="73.900000000000006" customHeight="1" x14ac:dyDescent="0.25">
      <c r="A20" s="336"/>
      <c r="B20" s="420" t="s">
        <v>88</v>
      </c>
      <c r="C20" s="405" t="s">
        <v>121</v>
      </c>
      <c r="D20" s="367" t="s">
        <v>77</v>
      </c>
      <c r="E20" s="370"/>
      <c r="F20" s="51" t="s">
        <v>78</v>
      </c>
      <c r="G20" s="71">
        <v>0.2</v>
      </c>
      <c r="H20" s="71">
        <v>0.2</v>
      </c>
      <c r="I20" s="71">
        <v>0</v>
      </c>
      <c r="J20" s="71">
        <v>0.2</v>
      </c>
      <c r="K20" s="71">
        <v>0</v>
      </c>
      <c r="L20" s="71">
        <v>0</v>
      </c>
      <c r="M20" s="71">
        <v>0.2</v>
      </c>
      <c r="N20" s="71">
        <v>0</v>
      </c>
      <c r="O20" s="71">
        <v>0</v>
      </c>
      <c r="P20" s="71">
        <v>0.2</v>
      </c>
      <c r="Q20" s="71">
        <v>0</v>
      </c>
      <c r="R20" s="71">
        <v>0</v>
      </c>
      <c r="S20" s="51">
        <f t="shared" si="0"/>
        <v>1</v>
      </c>
      <c r="T20" s="361">
        <f>SUM(U20:U31)</f>
        <v>0.16</v>
      </c>
      <c r="U20" s="352">
        <v>2.5000000000000001E-2</v>
      </c>
      <c r="V20" s="368" t="s">
        <v>186</v>
      </c>
      <c r="W20" s="49"/>
      <c r="X20" s="49"/>
      <c r="Y20" s="49"/>
      <c r="Z20" s="49"/>
      <c r="AA20" s="49"/>
      <c r="AB20" s="49"/>
      <c r="AC20" s="49"/>
      <c r="AD20" s="49"/>
      <c r="AE20" s="49"/>
      <c r="AF20" s="49"/>
      <c r="AG20" s="49"/>
      <c r="AH20" s="49"/>
      <c r="AI20" s="49"/>
      <c r="AJ20" s="49"/>
      <c r="AK20" s="49"/>
      <c r="AL20" s="49"/>
      <c r="AM20" s="49"/>
      <c r="AN20" s="49"/>
      <c r="AO20" s="49"/>
      <c r="AP20" s="49"/>
      <c r="AQ20" s="49"/>
      <c r="AR20" s="49"/>
      <c r="AS20" s="49"/>
      <c r="AT20" s="49"/>
      <c r="AU20" s="49"/>
      <c r="AV20" s="49"/>
      <c r="AW20" s="49"/>
      <c r="AX20" s="49"/>
      <c r="AY20" s="49"/>
    </row>
    <row r="21" spans="1:51" s="50" customFormat="1" ht="73.900000000000006" customHeight="1" x14ac:dyDescent="0.25">
      <c r="A21" s="336"/>
      <c r="B21" s="421"/>
      <c r="C21" s="406"/>
      <c r="D21" s="349"/>
      <c r="E21" s="330"/>
      <c r="F21" s="52" t="s">
        <v>79</v>
      </c>
      <c r="G21" s="70">
        <v>0.2</v>
      </c>
      <c r="H21" s="70">
        <v>0.2</v>
      </c>
      <c r="I21" s="70">
        <v>0</v>
      </c>
      <c r="J21" s="70">
        <v>0.2</v>
      </c>
      <c r="K21" s="70">
        <v>0</v>
      </c>
      <c r="L21" s="70">
        <v>0</v>
      </c>
      <c r="M21" s="161">
        <v>0.15</v>
      </c>
      <c r="N21" s="161">
        <v>2.5000000000000001E-2</v>
      </c>
      <c r="O21" s="161">
        <v>2.5000000000000001E-2</v>
      </c>
      <c r="P21" s="53"/>
      <c r="Q21" s="53"/>
      <c r="R21" s="53"/>
      <c r="S21" s="52">
        <f t="shared" si="0"/>
        <v>0.80000000000000016</v>
      </c>
      <c r="T21" s="362"/>
      <c r="U21" s="353"/>
      <c r="V21" s="369"/>
      <c r="W21" s="49"/>
      <c r="X21" s="49"/>
      <c r="Y21" s="49"/>
      <c r="Z21" s="49"/>
      <c r="AA21" s="49"/>
      <c r="AB21" s="49"/>
      <c r="AC21" s="49"/>
      <c r="AD21" s="49"/>
      <c r="AE21" s="49"/>
      <c r="AF21" s="49"/>
      <c r="AG21" s="49"/>
      <c r="AH21" s="49"/>
      <c r="AI21" s="49"/>
      <c r="AJ21" s="49"/>
      <c r="AK21" s="49"/>
      <c r="AL21" s="49"/>
      <c r="AM21" s="49"/>
      <c r="AN21" s="49"/>
      <c r="AO21" s="49"/>
      <c r="AP21" s="49"/>
      <c r="AQ21" s="49"/>
      <c r="AR21" s="49"/>
      <c r="AS21" s="49"/>
      <c r="AT21" s="49"/>
      <c r="AU21" s="49"/>
      <c r="AV21" s="49"/>
      <c r="AW21" s="49"/>
      <c r="AX21" s="49"/>
      <c r="AY21" s="49"/>
    </row>
    <row r="22" spans="1:51" s="50" customFormat="1" ht="73.900000000000006" customHeight="1" x14ac:dyDescent="0.25">
      <c r="A22" s="336"/>
      <c r="B22" s="421"/>
      <c r="C22" s="415" t="s">
        <v>100</v>
      </c>
      <c r="D22" s="349" t="s">
        <v>77</v>
      </c>
      <c r="E22" s="330"/>
      <c r="F22" s="54" t="s">
        <v>78</v>
      </c>
      <c r="G22" s="130">
        <v>8.3299999999999999E-2</v>
      </c>
      <c r="H22" s="130">
        <v>8.3299999999999999E-2</v>
      </c>
      <c r="I22" s="130">
        <v>8.3400000000000002E-2</v>
      </c>
      <c r="J22" s="130">
        <v>8.3299999999999999E-2</v>
      </c>
      <c r="K22" s="130">
        <v>8.3299999999999999E-2</v>
      </c>
      <c r="L22" s="130">
        <v>8.3400000000000002E-2</v>
      </c>
      <c r="M22" s="130">
        <v>8.3299999999999999E-2</v>
      </c>
      <c r="N22" s="130">
        <v>8.3299999999999999E-2</v>
      </c>
      <c r="O22" s="130">
        <v>8.3400000000000002E-2</v>
      </c>
      <c r="P22" s="130">
        <v>8.3299999999999999E-2</v>
      </c>
      <c r="Q22" s="130">
        <v>8.3299999999999999E-2</v>
      </c>
      <c r="R22" s="130">
        <v>8.3400000000000002E-2</v>
      </c>
      <c r="S22" s="129">
        <f t="shared" si="0"/>
        <v>1.0000000000000002</v>
      </c>
      <c r="T22" s="362"/>
      <c r="U22" s="353">
        <v>2.5000000000000001E-2</v>
      </c>
      <c r="V22" s="346" t="s">
        <v>187</v>
      </c>
      <c r="W22" s="49"/>
      <c r="X22" s="49"/>
      <c r="Y22" s="49"/>
      <c r="Z22" s="49"/>
      <c r="AA22" s="49"/>
      <c r="AB22" s="49"/>
      <c r="AC22" s="49"/>
      <c r="AD22" s="49"/>
      <c r="AE22" s="49"/>
      <c r="AF22" s="49"/>
      <c r="AG22" s="49"/>
      <c r="AH22" s="49"/>
      <c r="AI22" s="49"/>
      <c r="AJ22" s="49"/>
      <c r="AK22" s="49"/>
      <c r="AL22" s="49"/>
      <c r="AM22" s="49"/>
      <c r="AN22" s="49"/>
      <c r="AO22" s="49"/>
      <c r="AP22" s="49"/>
      <c r="AQ22" s="49"/>
      <c r="AR22" s="49"/>
      <c r="AS22" s="49"/>
      <c r="AT22" s="49"/>
      <c r="AU22" s="49"/>
      <c r="AV22" s="49"/>
      <c r="AW22" s="49"/>
      <c r="AX22" s="49"/>
      <c r="AY22" s="49"/>
    </row>
    <row r="23" spans="1:51" s="50" customFormat="1" ht="73.900000000000006" customHeight="1" x14ac:dyDescent="0.25">
      <c r="A23" s="336"/>
      <c r="B23" s="421"/>
      <c r="C23" s="415"/>
      <c r="D23" s="349"/>
      <c r="E23" s="330"/>
      <c r="F23" s="52" t="s">
        <v>79</v>
      </c>
      <c r="G23" s="128">
        <v>8.3299999999999999E-2</v>
      </c>
      <c r="H23" s="128">
        <v>8.3299999999999999E-2</v>
      </c>
      <c r="I23" s="128">
        <v>8.3400000000000002E-2</v>
      </c>
      <c r="J23" s="70">
        <v>8.3299999999999999E-2</v>
      </c>
      <c r="K23" s="70">
        <v>8.3299999999999999E-2</v>
      </c>
      <c r="L23" s="70">
        <v>8.3400000000000002E-2</v>
      </c>
      <c r="M23" s="128">
        <v>8.3299999999999999E-2</v>
      </c>
      <c r="N23" s="128">
        <v>8.3299999999999999E-2</v>
      </c>
      <c r="O23" s="128">
        <v>8.3299999999999999E-2</v>
      </c>
      <c r="P23" s="53"/>
      <c r="Q23" s="53"/>
      <c r="R23" s="53"/>
      <c r="S23" s="52">
        <f t="shared" si="0"/>
        <v>0.74990000000000012</v>
      </c>
      <c r="T23" s="362"/>
      <c r="U23" s="353"/>
      <c r="V23" s="346"/>
      <c r="W23" s="49"/>
      <c r="X23" s="49"/>
      <c r="Y23" s="49"/>
      <c r="Z23" s="49"/>
      <c r="AA23" s="49"/>
      <c r="AB23" s="49"/>
      <c r="AC23" s="49"/>
      <c r="AD23" s="49"/>
      <c r="AE23" s="49"/>
      <c r="AF23" s="49"/>
      <c r="AG23" s="49"/>
      <c r="AH23" s="49"/>
      <c r="AI23" s="49"/>
      <c r="AJ23" s="49"/>
      <c r="AK23" s="49"/>
      <c r="AL23" s="49"/>
      <c r="AM23" s="49"/>
      <c r="AN23" s="49"/>
      <c r="AO23" s="49"/>
      <c r="AP23" s="49"/>
      <c r="AQ23" s="49"/>
      <c r="AR23" s="49"/>
      <c r="AS23" s="49"/>
      <c r="AT23" s="49"/>
      <c r="AU23" s="49"/>
      <c r="AV23" s="49"/>
      <c r="AW23" s="49"/>
      <c r="AX23" s="49"/>
      <c r="AY23" s="49"/>
    </row>
    <row r="24" spans="1:51" s="50" customFormat="1" ht="73.900000000000006" customHeight="1" x14ac:dyDescent="0.25">
      <c r="A24" s="336"/>
      <c r="B24" s="421"/>
      <c r="C24" s="416" t="s">
        <v>101</v>
      </c>
      <c r="D24" s="349" t="s">
        <v>77</v>
      </c>
      <c r="E24" s="330"/>
      <c r="F24" s="54" t="s">
        <v>78</v>
      </c>
      <c r="G24" s="130">
        <v>8.5000000000000006E-2</v>
      </c>
      <c r="H24" s="130">
        <v>8.5000000000000006E-2</v>
      </c>
      <c r="I24" s="130">
        <v>8.3599999999999994E-2</v>
      </c>
      <c r="J24" s="130">
        <v>8.3299999999999999E-2</v>
      </c>
      <c r="K24" s="130">
        <v>8.3299999999999999E-2</v>
      </c>
      <c r="L24" s="130">
        <v>8.3299999999999999E-2</v>
      </c>
      <c r="M24" s="130">
        <v>8.3299999999999999E-2</v>
      </c>
      <c r="N24" s="130">
        <v>8.3299999999999999E-2</v>
      </c>
      <c r="O24" s="130">
        <v>8.3299999999999999E-2</v>
      </c>
      <c r="P24" s="130">
        <v>8.3299999999999999E-2</v>
      </c>
      <c r="Q24" s="130">
        <v>8.3299999999999999E-2</v>
      </c>
      <c r="R24" s="130">
        <v>0.08</v>
      </c>
      <c r="S24" s="129">
        <f t="shared" si="0"/>
        <v>1.0000000000000002</v>
      </c>
      <c r="T24" s="362"/>
      <c r="U24" s="332">
        <v>0.02</v>
      </c>
      <c r="V24" s="366" t="s">
        <v>188</v>
      </c>
      <c r="W24" s="49"/>
      <c r="X24" s="49"/>
      <c r="Y24" s="49"/>
      <c r="Z24" s="49"/>
      <c r="AA24" s="49"/>
      <c r="AB24" s="49"/>
      <c r="AC24" s="49"/>
      <c r="AD24" s="49"/>
      <c r="AE24" s="49"/>
      <c r="AF24" s="49"/>
      <c r="AG24" s="49"/>
      <c r="AH24" s="49"/>
      <c r="AI24" s="49"/>
      <c r="AJ24" s="49"/>
      <c r="AK24" s="49"/>
      <c r="AL24" s="49"/>
      <c r="AM24" s="49"/>
      <c r="AN24" s="49"/>
      <c r="AO24" s="49"/>
      <c r="AP24" s="49"/>
      <c r="AQ24" s="49"/>
      <c r="AR24" s="49"/>
      <c r="AS24" s="49"/>
      <c r="AT24" s="49"/>
      <c r="AU24" s="49"/>
      <c r="AV24" s="49"/>
      <c r="AW24" s="49"/>
      <c r="AX24" s="49"/>
      <c r="AY24" s="49"/>
    </row>
    <row r="25" spans="1:51" s="50" customFormat="1" ht="73.900000000000006" customHeight="1" x14ac:dyDescent="0.25">
      <c r="A25" s="336"/>
      <c r="B25" s="421"/>
      <c r="C25" s="416"/>
      <c r="D25" s="349"/>
      <c r="E25" s="330"/>
      <c r="F25" s="52" t="s">
        <v>79</v>
      </c>
      <c r="G25" s="70">
        <v>8.5000000000000006E-2</v>
      </c>
      <c r="H25" s="70">
        <v>8.5000000000000006E-2</v>
      </c>
      <c r="I25" s="128">
        <v>8.3599999999999994E-2</v>
      </c>
      <c r="J25" s="128">
        <v>8.3299999999999999E-2</v>
      </c>
      <c r="K25" s="128">
        <v>8.3299999999999999E-2</v>
      </c>
      <c r="L25" s="128">
        <v>8.3299999999999999E-2</v>
      </c>
      <c r="M25" s="128">
        <v>8.3299999999999999E-2</v>
      </c>
      <c r="N25" s="128">
        <v>8.3299999999999999E-2</v>
      </c>
      <c r="O25" s="128">
        <v>8.3299999999999999E-2</v>
      </c>
      <c r="P25" s="53"/>
      <c r="Q25" s="53"/>
      <c r="R25" s="53"/>
      <c r="S25" s="52">
        <f t="shared" si="0"/>
        <v>0.75340000000000007</v>
      </c>
      <c r="T25" s="362"/>
      <c r="U25" s="332"/>
      <c r="V25" s="366"/>
      <c r="W25" s="49"/>
      <c r="X25" s="49"/>
      <c r="Y25" s="49"/>
      <c r="Z25" s="49"/>
      <c r="AA25" s="49"/>
      <c r="AB25" s="49"/>
      <c r="AC25" s="49"/>
      <c r="AD25" s="49"/>
      <c r="AE25" s="49"/>
      <c r="AF25" s="49"/>
      <c r="AG25" s="49"/>
      <c r="AH25" s="49"/>
      <c r="AI25" s="49"/>
      <c r="AJ25" s="49"/>
      <c r="AK25" s="49"/>
      <c r="AL25" s="49"/>
      <c r="AM25" s="49"/>
      <c r="AN25" s="49"/>
      <c r="AO25" s="49"/>
      <c r="AP25" s="49"/>
      <c r="AQ25" s="49"/>
      <c r="AR25" s="49"/>
      <c r="AS25" s="49"/>
      <c r="AT25" s="49"/>
      <c r="AU25" s="49"/>
      <c r="AV25" s="49"/>
      <c r="AW25" s="49"/>
      <c r="AX25" s="49"/>
      <c r="AY25" s="49"/>
    </row>
    <row r="26" spans="1:51" s="50" customFormat="1" ht="73.900000000000006" customHeight="1" x14ac:dyDescent="0.25">
      <c r="A26" s="336"/>
      <c r="B26" s="421"/>
      <c r="C26" s="416" t="s">
        <v>120</v>
      </c>
      <c r="D26" s="349" t="s">
        <v>77</v>
      </c>
      <c r="E26" s="330"/>
      <c r="F26" s="54" t="s">
        <v>78</v>
      </c>
      <c r="G26" s="127">
        <v>0.2</v>
      </c>
      <c r="H26" s="127">
        <v>0.2</v>
      </c>
      <c r="I26" s="127">
        <v>0</v>
      </c>
      <c r="J26" s="127">
        <v>0.2</v>
      </c>
      <c r="K26" s="127">
        <v>0</v>
      </c>
      <c r="L26" s="127">
        <v>0</v>
      </c>
      <c r="M26" s="127">
        <v>0.2</v>
      </c>
      <c r="N26" s="127">
        <v>0</v>
      </c>
      <c r="O26" s="127">
        <v>0</v>
      </c>
      <c r="P26" s="127">
        <v>0.2</v>
      </c>
      <c r="Q26" s="127">
        <v>0</v>
      </c>
      <c r="R26" s="127">
        <v>0</v>
      </c>
      <c r="S26" s="54">
        <f t="shared" si="0"/>
        <v>1</v>
      </c>
      <c r="T26" s="362"/>
      <c r="U26" s="353">
        <v>2.5000000000000001E-2</v>
      </c>
      <c r="V26" s="347" t="s">
        <v>189</v>
      </c>
      <c r="W26" s="49"/>
      <c r="X26" s="49"/>
      <c r="Y26" s="49"/>
      <c r="Z26" s="49"/>
      <c r="AA26" s="49"/>
      <c r="AB26" s="49"/>
      <c r="AC26" s="49"/>
      <c r="AD26" s="49"/>
      <c r="AE26" s="49"/>
      <c r="AF26" s="49"/>
      <c r="AG26" s="49"/>
      <c r="AH26" s="49"/>
      <c r="AI26" s="49"/>
      <c r="AJ26" s="49"/>
      <c r="AK26" s="49"/>
      <c r="AL26" s="49"/>
      <c r="AM26" s="49"/>
      <c r="AN26" s="49"/>
      <c r="AO26" s="49"/>
      <c r="AP26" s="49"/>
      <c r="AQ26" s="49"/>
      <c r="AR26" s="49"/>
      <c r="AS26" s="49"/>
      <c r="AT26" s="49"/>
      <c r="AU26" s="49"/>
      <c r="AV26" s="49"/>
      <c r="AW26" s="49"/>
      <c r="AX26" s="49"/>
      <c r="AY26" s="49"/>
    </row>
    <row r="27" spans="1:51" s="50" customFormat="1" ht="73.900000000000006" customHeight="1" x14ac:dyDescent="0.25">
      <c r="A27" s="336"/>
      <c r="B27" s="421"/>
      <c r="C27" s="416"/>
      <c r="D27" s="349"/>
      <c r="E27" s="330"/>
      <c r="F27" s="52" t="s">
        <v>79</v>
      </c>
      <c r="G27" s="70">
        <v>0.2</v>
      </c>
      <c r="H27" s="70">
        <v>0.2</v>
      </c>
      <c r="I27" s="70">
        <v>0</v>
      </c>
      <c r="J27" s="70">
        <v>0.2</v>
      </c>
      <c r="K27" s="70">
        <v>0</v>
      </c>
      <c r="L27" s="70">
        <v>0</v>
      </c>
      <c r="M27" s="53">
        <v>0.2</v>
      </c>
      <c r="N27" s="53">
        <v>0</v>
      </c>
      <c r="O27" s="53">
        <v>0</v>
      </c>
      <c r="P27" s="53"/>
      <c r="Q27" s="53"/>
      <c r="R27" s="53"/>
      <c r="S27" s="52">
        <f t="shared" si="0"/>
        <v>0.8</v>
      </c>
      <c r="T27" s="362"/>
      <c r="U27" s="353"/>
      <c r="V27" s="348"/>
      <c r="W27" s="49"/>
      <c r="X27" s="49"/>
      <c r="Y27" s="49"/>
      <c r="Z27" s="49"/>
      <c r="AA27" s="49"/>
      <c r="AB27" s="49"/>
      <c r="AC27" s="49"/>
      <c r="AD27" s="49"/>
      <c r="AE27" s="49"/>
      <c r="AF27" s="49"/>
      <c r="AG27" s="49"/>
      <c r="AH27" s="49"/>
      <c r="AI27" s="49"/>
      <c r="AJ27" s="49"/>
      <c r="AK27" s="49"/>
      <c r="AL27" s="49"/>
      <c r="AM27" s="49"/>
      <c r="AN27" s="49"/>
      <c r="AO27" s="49"/>
      <c r="AP27" s="49"/>
      <c r="AQ27" s="49"/>
      <c r="AR27" s="49"/>
      <c r="AS27" s="49"/>
      <c r="AT27" s="49"/>
      <c r="AU27" s="49"/>
      <c r="AV27" s="49"/>
      <c r="AW27" s="49"/>
      <c r="AX27" s="49"/>
      <c r="AY27" s="49"/>
    </row>
    <row r="28" spans="1:51" s="50" customFormat="1" ht="73.900000000000006" customHeight="1" x14ac:dyDescent="0.25">
      <c r="A28" s="336"/>
      <c r="B28" s="421"/>
      <c r="C28" s="416" t="s">
        <v>119</v>
      </c>
      <c r="D28" s="349" t="s">
        <v>77</v>
      </c>
      <c r="E28" s="330"/>
      <c r="F28" s="54" t="s">
        <v>78</v>
      </c>
      <c r="G28" s="127">
        <v>0.25</v>
      </c>
      <c r="H28" s="127">
        <v>0</v>
      </c>
      <c r="I28" s="127">
        <v>0</v>
      </c>
      <c r="J28" s="127">
        <v>0.25</v>
      </c>
      <c r="K28" s="127">
        <v>0</v>
      </c>
      <c r="L28" s="127">
        <v>0</v>
      </c>
      <c r="M28" s="127">
        <v>0.25</v>
      </c>
      <c r="N28" s="127">
        <v>0</v>
      </c>
      <c r="O28" s="127">
        <v>0</v>
      </c>
      <c r="P28" s="127">
        <v>0.25</v>
      </c>
      <c r="Q28" s="127">
        <v>0</v>
      </c>
      <c r="R28" s="127">
        <v>0</v>
      </c>
      <c r="S28" s="54">
        <f>SUM(G28:Q28)</f>
        <v>1</v>
      </c>
      <c r="T28" s="362"/>
      <c r="U28" s="353">
        <v>4.4999999999999998E-2</v>
      </c>
      <c r="V28" s="347" t="s">
        <v>190</v>
      </c>
      <c r="W28" s="49"/>
      <c r="X28" s="49"/>
      <c r="Y28" s="49"/>
      <c r="Z28" s="49"/>
      <c r="AA28" s="49"/>
      <c r="AB28" s="49"/>
      <c r="AC28" s="49"/>
      <c r="AD28" s="49"/>
      <c r="AE28" s="49"/>
      <c r="AF28" s="49"/>
      <c r="AG28" s="49"/>
      <c r="AH28" s="49"/>
      <c r="AI28" s="49"/>
      <c r="AJ28" s="49"/>
      <c r="AK28" s="49"/>
      <c r="AL28" s="49"/>
      <c r="AM28" s="49"/>
      <c r="AN28" s="49"/>
      <c r="AO28" s="49"/>
      <c r="AP28" s="49"/>
      <c r="AQ28" s="49"/>
      <c r="AR28" s="49"/>
      <c r="AS28" s="49"/>
      <c r="AT28" s="49"/>
      <c r="AU28" s="49"/>
      <c r="AV28" s="49"/>
      <c r="AW28" s="49"/>
      <c r="AX28" s="49"/>
      <c r="AY28" s="49"/>
    </row>
    <row r="29" spans="1:51" s="50" customFormat="1" ht="73.900000000000006" customHeight="1" x14ac:dyDescent="0.25">
      <c r="A29" s="336"/>
      <c r="B29" s="421"/>
      <c r="C29" s="416"/>
      <c r="D29" s="349"/>
      <c r="E29" s="330"/>
      <c r="F29" s="52" t="s">
        <v>79</v>
      </c>
      <c r="G29" s="70">
        <v>0.125</v>
      </c>
      <c r="H29" s="70">
        <v>0.125</v>
      </c>
      <c r="I29" s="70">
        <v>0</v>
      </c>
      <c r="J29" s="70">
        <v>0.125</v>
      </c>
      <c r="K29" s="70">
        <v>0.125</v>
      </c>
      <c r="L29" s="70">
        <v>0</v>
      </c>
      <c r="M29" s="53">
        <v>0.25</v>
      </c>
      <c r="N29" s="53">
        <v>0</v>
      </c>
      <c r="O29" s="53">
        <v>0</v>
      </c>
      <c r="P29" s="53"/>
      <c r="Q29" s="53"/>
      <c r="R29" s="53"/>
      <c r="S29" s="52">
        <f t="shared" ref="S29:S35" si="1">SUM(G29:R29)</f>
        <v>0.75</v>
      </c>
      <c r="T29" s="362"/>
      <c r="U29" s="353"/>
      <c r="V29" s="348"/>
      <c r="W29" s="49"/>
      <c r="X29" s="49"/>
      <c r="Y29" s="49"/>
      <c r="Z29" s="49"/>
      <c r="AA29" s="49"/>
      <c r="AB29" s="49"/>
      <c r="AC29" s="49"/>
      <c r="AD29" s="49"/>
      <c r="AE29" s="49"/>
      <c r="AF29" s="49"/>
      <c r="AG29" s="49"/>
      <c r="AH29" s="49"/>
      <c r="AI29" s="49"/>
      <c r="AJ29" s="49"/>
      <c r="AK29" s="49"/>
      <c r="AL29" s="49"/>
      <c r="AM29" s="49"/>
      <c r="AN29" s="49"/>
      <c r="AO29" s="49"/>
      <c r="AP29" s="49"/>
      <c r="AQ29" s="49"/>
      <c r="AR29" s="49"/>
      <c r="AS29" s="49"/>
      <c r="AT29" s="49"/>
      <c r="AU29" s="49"/>
      <c r="AV29" s="49"/>
      <c r="AW29" s="49"/>
      <c r="AX29" s="49"/>
      <c r="AY29" s="49"/>
    </row>
    <row r="30" spans="1:51" s="50" customFormat="1" ht="124.15" customHeight="1" x14ac:dyDescent="0.25">
      <c r="A30" s="336"/>
      <c r="B30" s="421"/>
      <c r="C30" s="416" t="s">
        <v>118</v>
      </c>
      <c r="D30" s="349" t="s">
        <v>77</v>
      </c>
      <c r="E30" s="330"/>
      <c r="F30" s="54" t="s">
        <v>78</v>
      </c>
      <c r="G30" s="127">
        <v>0.5</v>
      </c>
      <c r="H30" s="127">
        <v>0</v>
      </c>
      <c r="I30" s="127">
        <v>0</v>
      </c>
      <c r="J30" s="127">
        <v>0</v>
      </c>
      <c r="K30" s="127">
        <v>0</v>
      </c>
      <c r="L30" s="127">
        <v>0</v>
      </c>
      <c r="M30" s="127">
        <v>0.5</v>
      </c>
      <c r="N30" s="127">
        <v>0</v>
      </c>
      <c r="O30" s="127">
        <v>0</v>
      </c>
      <c r="P30" s="127">
        <v>0</v>
      </c>
      <c r="Q30" s="127">
        <v>0</v>
      </c>
      <c r="R30" s="127">
        <v>0</v>
      </c>
      <c r="S30" s="54">
        <f t="shared" si="1"/>
        <v>1</v>
      </c>
      <c r="T30" s="362"/>
      <c r="U30" s="353">
        <v>0.02</v>
      </c>
      <c r="V30" s="347" t="s">
        <v>191</v>
      </c>
      <c r="W30" s="49"/>
      <c r="X30" s="49"/>
      <c r="Y30" s="49"/>
      <c r="Z30" s="49"/>
      <c r="AA30" s="49"/>
      <c r="AB30" s="49"/>
      <c r="AC30" s="49"/>
      <c r="AD30" s="49"/>
      <c r="AE30" s="49"/>
      <c r="AF30" s="49"/>
      <c r="AG30" s="49"/>
      <c r="AH30" s="49"/>
      <c r="AI30" s="49"/>
      <c r="AJ30" s="49"/>
      <c r="AK30" s="49"/>
      <c r="AL30" s="49"/>
      <c r="AM30" s="49"/>
      <c r="AN30" s="49"/>
      <c r="AO30" s="49"/>
      <c r="AP30" s="49"/>
      <c r="AQ30" s="49"/>
      <c r="AR30" s="49"/>
      <c r="AS30" s="49"/>
      <c r="AT30" s="49"/>
      <c r="AU30" s="49"/>
      <c r="AV30" s="49"/>
      <c r="AW30" s="49"/>
      <c r="AX30" s="49"/>
      <c r="AY30" s="49"/>
    </row>
    <row r="31" spans="1:51" s="50" customFormat="1" ht="124.15" customHeight="1" thickBot="1" x14ac:dyDescent="0.3">
      <c r="A31" s="336"/>
      <c r="B31" s="421"/>
      <c r="C31" s="417"/>
      <c r="D31" s="350"/>
      <c r="E31" s="331"/>
      <c r="F31" s="126" t="s">
        <v>79</v>
      </c>
      <c r="G31" s="125">
        <v>0.2</v>
      </c>
      <c r="H31" s="125">
        <v>0.1</v>
      </c>
      <c r="I31" s="125">
        <v>0.1</v>
      </c>
      <c r="J31" s="125">
        <v>0.05</v>
      </c>
      <c r="K31" s="125">
        <v>0.05</v>
      </c>
      <c r="L31" s="125">
        <v>0.05</v>
      </c>
      <c r="M31" s="125">
        <v>0.1</v>
      </c>
      <c r="N31" s="125">
        <v>0.05</v>
      </c>
      <c r="O31" s="125">
        <v>0.05</v>
      </c>
      <c r="P31" s="124"/>
      <c r="Q31" s="124"/>
      <c r="R31" s="124"/>
      <c r="S31" s="52">
        <f t="shared" si="1"/>
        <v>0.75000000000000011</v>
      </c>
      <c r="T31" s="363"/>
      <c r="U31" s="360"/>
      <c r="V31" s="348"/>
      <c r="W31" s="49"/>
      <c r="X31" s="49"/>
      <c r="Y31" s="49"/>
      <c r="Z31" s="49"/>
      <c r="AA31" s="49"/>
      <c r="AB31" s="49"/>
      <c r="AC31" s="49"/>
      <c r="AD31" s="49"/>
      <c r="AE31" s="49"/>
      <c r="AF31" s="49"/>
      <c r="AG31" s="49"/>
      <c r="AH31" s="49"/>
      <c r="AI31" s="49"/>
      <c r="AJ31" s="49"/>
      <c r="AK31" s="49"/>
      <c r="AL31" s="49"/>
      <c r="AM31" s="49"/>
      <c r="AN31" s="49"/>
      <c r="AO31" s="49"/>
      <c r="AP31" s="49"/>
      <c r="AQ31" s="49"/>
      <c r="AR31" s="49"/>
      <c r="AS31" s="49"/>
      <c r="AT31" s="49"/>
      <c r="AU31" s="49"/>
      <c r="AV31" s="49"/>
      <c r="AW31" s="49"/>
      <c r="AX31" s="49"/>
      <c r="AY31" s="49"/>
    </row>
    <row r="32" spans="1:51" s="50" customFormat="1" ht="309.60000000000002" customHeight="1" x14ac:dyDescent="0.25">
      <c r="A32" s="336"/>
      <c r="B32" s="412" t="s">
        <v>89</v>
      </c>
      <c r="C32" s="337" t="s">
        <v>117</v>
      </c>
      <c r="D32" s="365" t="s">
        <v>77</v>
      </c>
      <c r="E32" s="359"/>
      <c r="F32" s="55" t="s">
        <v>78</v>
      </c>
      <c r="G32" s="123">
        <v>0.09</v>
      </c>
      <c r="H32" s="123">
        <v>0.09</v>
      </c>
      <c r="I32" s="123">
        <v>0.08</v>
      </c>
      <c r="J32" s="123">
        <v>0.09</v>
      </c>
      <c r="K32" s="123">
        <v>0.09</v>
      </c>
      <c r="L32" s="123">
        <v>0.09</v>
      </c>
      <c r="M32" s="123">
        <v>0.09</v>
      </c>
      <c r="N32" s="123">
        <v>0.09</v>
      </c>
      <c r="O32" s="123">
        <v>0.08</v>
      </c>
      <c r="P32" s="123">
        <v>7.0000000000000007E-2</v>
      </c>
      <c r="Q32" s="123">
        <v>7.0000000000000007E-2</v>
      </c>
      <c r="R32" s="123">
        <v>7.0000000000000007E-2</v>
      </c>
      <c r="S32" s="122">
        <f t="shared" si="1"/>
        <v>1</v>
      </c>
      <c r="T32" s="342">
        <v>0.04</v>
      </c>
      <c r="U32" s="343">
        <f>+T32+T34</f>
        <v>7.0000000000000007E-2</v>
      </c>
      <c r="V32" s="333" t="s">
        <v>192</v>
      </c>
      <c r="W32" s="49"/>
      <c r="X32" s="49"/>
      <c r="Y32" s="49"/>
      <c r="Z32" s="49"/>
      <c r="AA32" s="49"/>
      <c r="AB32" s="49"/>
      <c r="AC32" s="49"/>
      <c r="AD32" s="49"/>
      <c r="AE32" s="49"/>
      <c r="AF32" s="49"/>
      <c r="AG32" s="49"/>
      <c r="AH32" s="49"/>
      <c r="AI32" s="49"/>
      <c r="AJ32" s="49"/>
      <c r="AK32" s="49"/>
      <c r="AL32" s="49"/>
      <c r="AM32" s="49"/>
      <c r="AN32" s="49"/>
      <c r="AO32" s="49"/>
      <c r="AP32" s="49"/>
      <c r="AQ32" s="49"/>
      <c r="AR32" s="49"/>
      <c r="AS32" s="49"/>
      <c r="AT32" s="49"/>
      <c r="AU32" s="49"/>
      <c r="AV32" s="49"/>
      <c r="AW32" s="49"/>
      <c r="AX32" s="49"/>
      <c r="AY32" s="49"/>
    </row>
    <row r="33" spans="1:51" s="50" customFormat="1" ht="309.60000000000002" customHeight="1" x14ac:dyDescent="0.25">
      <c r="A33" s="336"/>
      <c r="B33" s="412"/>
      <c r="C33" s="337"/>
      <c r="D33" s="339"/>
      <c r="E33" s="330"/>
      <c r="F33" s="52" t="s">
        <v>79</v>
      </c>
      <c r="G33" s="70">
        <v>0.09</v>
      </c>
      <c r="H33" s="70">
        <v>0.09</v>
      </c>
      <c r="I33" s="70">
        <v>0.08</v>
      </c>
      <c r="J33" s="121">
        <v>0.09</v>
      </c>
      <c r="K33" s="121">
        <v>0.09</v>
      </c>
      <c r="L33" s="121">
        <v>0.09</v>
      </c>
      <c r="M33" s="70">
        <v>0.09</v>
      </c>
      <c r="N33" s="70">
        <v>0.09</v>
      </c>
      <c r="O33" s="70">
        <v>0.08</v>
      </c>
      <c r="P33" s="53"/>
      <c r="Q33" s="53"/>
      <c r="R33" s="53"/>
      <c r="S33" s="52">
        <f t="shared" si="1"/>
        <v>0.78999999999999981</v>
      </c>
      <c r="T33" s="364"/>
      <c r="U33" s="344"/>
      <c r="V33" s="351"/>
      <c r="W33" s="49"/>
      <c r="X33" s="49"/>
      <c r="Y33" s="49"/>
      <c r="Z33" s="49"/>
      <c r="AA33" s="49"/>
      <c r="AB33" s="49"/>
      <c r="AC33" s="49"/>
      <c r="AD33" s="49"/>
      <c r="AE33" s="49"/>
      <c r="AF33" s="49"/>
      <c r="AG33" s="49"/>
      <c r="AH33" s="49"/>
      <c r="AI33" s="49"/>
      <c r="AJ33" s="49"/>
      <c r="AK33" s="49"/>
      <c r="AL33" s="49"/>
      <c r="AM33" s="49"/>
      <c r="AN33" s="49"/>
      <c r="AO33" s="49"/>
      <c r="AP33" s="49"/>
      <c r="AQ33" s="49"/>
      <c r="AR33" s="49"/>
      <c r="AS33" s="49"/>
      <c r="AT33" s="49"/>
      <c r="AU33" s="49"/>
      <c r="AV33" s="49"/>
      <c r="AW33" s="49"/>
      <c r="AX33" s="49"/>
      <c r="AY33" s="49"/>
    </row>
    <row r="34" spans="1:51" s="50" customFormat="1" ht="91.9" customHeight="1" x14ac:dyDescent="0.25">
      <c r="A34" s="336"/>
      <c r="B34" s="412"/>
      <c r="C34" s="337" t="s">
        <v>116</v>
      </c>
      <c r="D34" s="339" t="s">
        <v>77</v>
      </c>
      <c r="E34" s="330"/>
      <c r="F34" s="55" t="s">
        <v>78</v>
      </c>
      <c r="G34" s="123">
        <v>0.09</v>
      </c>
      <c r="H34" s="123">
        <v>0.09</v>
      </c>
      <c r="I34" s="123">
        <v>0.08</v>
      </c>
      <c r="J34" s="123">
        <v>0.09</v>
      </c>
      <c r="K34" s="123">
        <v>0.09</v>
      </c>
      <c r="L34" s="123">
        <v>0.09</v>
      </c>
      <c r="M34" s="123">
        <v>0.09</v>
      </c>
      <c r="N34" s="123">
        <v>0.09</v>
      </c>
      <c r="O34" s="123">
        <v>0.08</v>
      </c>
      <c r="P34" s="123">
        <v>7.0000000000000007E-2</v>
      </c>
      <c r="Q34" s="123">
        <v>7.0000000000000007E-2</v>
      </c>
      <c r="R34" s="123">
        <v>7.0000000000000007E-2</v>
      </c>
      <c r="S34" s="122">
        <f t="shared" si="1"/>
        <v>1</v>
      </c>
      <c r="T34" s="342">
        <v>0.03</v>
      </c>
      <c r="U34" s="344"/>
      <c r="V34" s="333" t="s">
        <v>193</v>
      </c>
      <c r="W34" s="49"/>
      <c r="X34" s="49"/>
      <c r="Y34" s="49"/>
      <c r="Z34" s="49"/>
      <c r="AA34" s="49"/>
      <c r="AB34" s="49"/>
      <c r="AC34" s="49"/>
      <c r="AD34" s="49"/>
      <c r="AE34" s="49"/>
      <c r="AF34" s="49"/>
      <c r="AG34" s="49"/>
      <c r="AH34" s="49"/>
      <c r="AI34" s="49"/>
      <c r="AJ34" s="49"/>
      <c r="AK34" s="49"/>
      <c r="AL34" s="49"/>
      <c r="AM34" s="49"/>
      <c r="AN34" s="49"/>
      <c r="AO34" s="49"/>
      <c r="AP34" s="49"/>
      <c r="AQ34" s="49"/>
      <c r="AR34" s="49"/>
      <c r="AS34" s="49"/>
      <c r="AT34" s="49"/>
      <c r="AU34" s="49"/>
      <c r="AV34" s="49"/>
      <c r="AW34" s="49"/>
      <c r="AX34" s="49"/>
      <c r="AY34" s="49"/>
    </row>
    <row r="35" spans="1:51" s="50" customFormat="1" ht="91.9" customHeight="1" x14ac:dyDescent="0.25">
      <c r="A35" s="336"/>
      <c r="B35" s="413"/>
      <c r="C35" s="338"/>
      <c r="D35" s="340"/>
      <c r="E35" s="341"/>
      <c r="F35" s="131" t="s">
        <v>79</v>
      </c>
      <c r="G35" s="162">
        <v>0.09</v>
      </c>
      <c r="H35" s="162">
        <v>0.09</v>
      </c>
      <c r="I35" s="162">
        <v>0.08</v>
      </c>
      <c r="J35" s="162">
        <v>0.09</v>
      </c>
      <c r="K35" s="162">
        <v>0.09</v>
      </c>
      <c r="L35" s="162">
        <v>0.09</v>
      </c>
      <c r="M35" s="133">
        <v>0.09</v>
      </c>
      <c r="N35" s="133">
        <v>0.09</v>
      </c>
      <c r="O35" s="133">
        <v>0.08</v>
      </c>
      <c r="P35" s="132"/>
      <c r="Q35" s="132"/>
      <c r="R35" s="132"/>
      <c r="S35" s="131">
        <f t="shared" si="1"/>
        <v>0.78999999999999981</v>
      </c>
      <c r="T35" s="342"/>
      <c r="U35" s="344"/>
      <c r="V35" s="334"/>
      <c r="W35" s="49"/>
      <c r="X35" s="49"/>
      <c r="Y35" s="49"/>
      <c r="Z35" s="49"/>
      <c r="AA35" s="49"/>
      <c r="AB35" s="49"/>
      <c r="AC35" s="49"/>
      <c r="AD35" s="49"/>
      <c r="AE35" s="49"/>
      <c r="AF35" s="49"/>
      <c r="AG35" s="49"/>
      <c r="AH35" s="49"/>
      <c r="AI35" s="49"/>
      <c r="AJ35" s="49"/>
      <c r="AK35" s="49"/>
      <c r="AL35" s="49"/>
      <c r="AM35" s="49"/>
      <c r="AN35" s="49"/>
      <c r="AO35" s="49"/>
      <c r="AP35" s="49"/>
      <c r="AQ35" s="49"/>
      <c r="AR35" s="49"/>
      <c r="AS35" s="49"/>
      <c r="AT35" s="49"/>
      <c r="AU35" s="49"/>
      <c r="AV35" s="49"/>
      <c r="AW35" s="49"/>
      <c r="AX35" s="49"/>
      <c r="AY35" s="49"/>
    </row>
    <row r="36" spans="1:51" ht="29.25" customHeight="1" x14ac:dyDescent="0.25">
      <c r="A36" s="375" t="s">
        <v>30</v>
      </c>
      <c r="B36" s="375"/>
      <c r="C36" s="375"/>
      <c r="D36" s="375"/>
      <c r="E36" s="375"/>
      <c r="F36" s="375"/>
      <c r="G36" s="375"/>
      <c r="H36" s="375"/>
      <c r="I36" s="375"/>
      <c r="J36" s="375"/>
      <c r="K36" s="375"/>
      <c r="L36" s="375"/>
      <c r="M36" s="375"/>
      <c r="N36" s="375"/>
      <c r="O36" s="375"/>
      <c r="P36" s="375"/>
      <c r="Q36" s="375"/>
      <c r="R36" s="375"/>
      <c r="S36" s="375"/>
      <c r="T36" s="163">
        <f>SUM(T8:T35)</f>
        <v>1</v>
      </c>
      <c r="U36" s="164">
        <f>SUM(U8:U35)</f>
        <v>1.0000000000000002</v>
      </c>
      <c r="V36" s="165"/>
    </row>
    <row r="37" spans="1:51" ht="15" customHeight="1" x14ac:dyDescent="0.25">
      <c r="A37" s="329" t="s">
        <v>153</v>
      </c>
      <c r="B37" s="329"/>
      <c r="C37" s="329"/>
      <c r="D37" s="329"/>
      <c r="E37" s="329"/>
      <c r="F37" s="329"/>
      <c r="G37" s="329"/>
      <c r="H37" s="329"/>
      <c r="I37" s="329"/>
      <c r="J37" s="329"/>
      <c r="K37" s="329"/>
      <c r="L37" s="329"/>
      <c r="M37" s="329"/>
      <c r="N37" s="329"/>
      <c r="O37" s="329"/>
      <c r="P37" s="329"/>
      <c r="Q37" s="329"/>
      <c r="R37" s="329"/>
      <c r="S37" s="329"/>
      <c r="T37" s="329"/>
      <c r="U37" s="329"/>
      <c r="V37" s="329"/>
    </row>
    <row r="38" spans="1:51" x14ac:dyDescent="0.25">
      <c r="A38" s="329"/>
      <c r="B38" s="329"/>
      <c r="C38" s="329"/>
      <c r="D38" s="329"/>
      <c r="E38" s="329"/>
      <c r="F38" s="329"/>
      <c r="G38" s="329"/>
      <c r="H38" s="329"/>
      <c r="I38" s="329"/>
      <c r="J38" s="329"/>
      <c r="K38" s="329"/>
      <c r="L38" s="329"/>
      <c r="M38" s="329"/>
      <c r="N38" s="329"/>
      <c r="O38" s="329"/>
      <c r="P38" s="329"/>
      <c r="Q38" s="329"/>
      <c r="R38" s="329"/>
      <c r="S38" s="329"/>
      <c r="T38" s="329"/>
      <c r="U38" s="329"/>
      <c r="V38" s="329"/>
    </row>
    <row r="39" spans="1:51" x14ac:dyDescent="0.25">
      <c r="A39" s="13"/>
      <c r="B39" s="13"/>
      <c r="C39" s="18"/>
      <c r="D39" s="13"/>
      <c r="E39" s="13"/>
      <c r="F39" s="13"/>
      <c r="G39" s="13"/>
      <c r="H39" s="13"/>
      <c r="I39" s="13"/>
      <c r="J39" s="13"/>
      <c r="K39" s="13"/>
      <c r="L39" s="13"/>
      <c r="M39" s="13"/>
      <c r="N39" s="14"/>
      <c r="O39" s="14"/>
      <c r="P39" s="14"/>
      <c r="Q39" s="14"/>
      <c r="R39" s="14"/>
      <c r="S39" s="14"/>
      <c r="T39" s="14"/>
      <c r="U39" s="14"/>
    </row>
    <row r="40" spans="1:51" x14ac:dyDescent="0.25">
      <c r="A40" s="13"/>
      <c r="B40" s="13"/>
      <c r="C40" s="18"/>
      <c r="D40" s="13"/>
      <c r="E40" s="13"/>
      <c r="F40" s="13"/>
      <c r="G40" s="13"/>
      <c r="H40" s="13"/>
      <c r="I40" s="13"/>
      <c r="J40" s="13"/>
      <c r="K40" s="13"/>
      <c r="L40" s="13"/>
      <c r="M40" s="13"/>
      <c r="N40" s="14"/>
      <c r="O40" s="14"/>
      <c r="P40" s="14"/>
      <c r="Q40" s="14"/>
      <c r="R40" s="14"/>
      <c r="S40" s="14"/>
      <c r="T40" s="14"/>
      <c r="U40" s="14"/>
    </row>
    <row r="41" spans="1:51" x14ac:dyDescent="0.25">
      <c r="A41" s="13"/>
      <c r="B41" s="13"/>
      <c r="C41" s="18"/>
      <c r="D41" s="13"/>
      <c r="E41" s="13"/>
      <c r="F41" s="13"/>
      <c r="G41" s="13"/>
      <c r="H41" s="13"/>
      <c r="I41" s="13"/>
      <c r="J41" s="13"/>
      <c r="K41" s="13"/>
      <c r="L41" s="13"/>
      <c r="M41" s="13"/>
      <c r="N41" s="14"/>
      <c r="O41" s="14"/>
      <c r="P41" s="14"/>
      <c r="Q41" s="14"/>
      <c r="R41" s="14"/>
      <c r="S41" s="14"/>
      <c r="T41" s="14"/>
      <c r="U41" s="14"/>
    </row>
    <row r="42" spans="1:51" x14ac:dyDescent="0.25">
      <c r="A42" s="13"/>
      <c r="B42" s="13"/>
      <c r="C42" s="18"/>
      <c r="D42" s="13"/>
      <c r="E42" s="13"/>
      <c r="F42" s="13"/>
      <c r="G42" s="13"/>
      <c r="H42" s="13"/>
      <c r="I42" s="13"/>
      <c r="J42" s="13"/>
      <c r="K42" s="13"/>
      <c r="L42" s="13"/>
      <c r="M42" s="13"/>
      <c r="N42" s="14"/>
      <c r="O42" s="14"/>
      <c r="P42" s="14"/>
      <c r="Q42" s="14"/>
      <c r="R42" s="14"/>
      <c r="S42" s="14"/>
      <c r="T42" s="14"/>
      <c r="U42" s="14"/>
    </row>
    <row r="43" spans="1:51" x14ac:dyDescent="0.25">
      <c r="A43" s="13"/>
      <c r="B43" s="13"/>
      <c r="C43" s="18"/>
      <c r="D43" s="13"/>
      <c r="E43" s="13"/>
      <c r="F43" s="13"/>
      <c r="G43" s="13"/>
      <c r="H43" s="13"/>
      <c r="I43" s="13"/>
      <c r="J43" s="13"/>
      <c r="K43" s="13"/>
      <c r="L43" s="13"/>
      <c r="M43" s="13"/>
      <c r="N43" s="14"/>
      <c r="O43" s="14"/>
      <c r="P43" s="14"/>
      <c r="Q43" s="14"/>
      <c r="R43" s="14"/>
      <c r="S43" s="14"/>
      <c r="T43" s="14"/>
      <c r="U43" s="14"/>
    </row>
    <row r="44" spans="1:51" x14ac:dyDescent="0.25">
      <c r="A44" s="13"/>
      <c r="B44" s="13"/>
      <c r="C44" s="18"/>
      <c r="D44" s="13"/>
      <c r="E44" s="13"/>
      <c r="F44" s="13"/>
      <c r="G44" s="13"/>
      <c r="H44" s="13"/>
      <c r="I44" s="13"/>
      <c r="J44" s="13"/>
      <c r="K44" s="13"/>
      <c r="L44" s="13"/>
      <c r="M44" s="13"/>
      <c r="N44" s="14"/>
      <c r="O44" s="14"/>
      <c r="P44" s="14"/>
      <c r="Q44" s="14"/>
      <c r="R44" s="14"/>
      <c r="S44" s="14"/>
      <c r="T44" s="14"/>
      <c r="U44" s="14"/>
    </row>
    <row r="45" spans="1:51" x14ac:dyDescent="0.25">
      <c r="A45" s="13"/>
      <c r="B45" s="13"/>
      <c r="C45" s="18"/>
      <c r="D45" s="13"/>
      <c r="E45" s="13"/>
      <c r="F45" s="13"/>
      <c r="G45" s="13"/>
      <c r="H45" s="13"/>
      <c r="I45" s="13"/>
      <c r="J45" s="13"/>
      <c r="K45" s="13"/>
      <c r="L45" s="13"/>
      <c r="M45" s="13"/>
      <c r="N45" s="14"/>
      <c r="O45" s="14"/>
      <c r="P45" s="14"/>
      <c r="Q45" s="14"/>
      <c r="R45" s="14"/>
      <c r="S45" s="14"/>
      <c r="T45" s="14"/>
      <c r="U45" s="14"/>
    </row>
    <row r="46" spans="1:51" x14ac:dyDescent="0.25">
      <c r="A46" s="13"/>
      <c r="B46" s="13"/>
      <c r="C46" s="18"/>
      <c r="D46" s="13"/>
      <c r="E46" s="13"/>
      <c r="F46" s="13"/>
      <c r="G46" s="13"/>
      <c r="H46" s="13"/>
      <c r="I46" s="13"/>
      <c r="J46" s="13"/>
      <c r="K46" s="13"/>
      <c r="L46" s="13"/>
      <c r="M46" s="13"/>
      <c r="N46" s="14"/>
      <c r="O46" s="14"/>
      <c r="P46" s="14"/>
      <c r="Q46" s="14"/>
      <c r="R46" s="14"/>
      <c r="S46" s="14"/>
      <c r="T46" s="14"/>
      <c r="U46" s="14"/>
    </row>
    <row r="47" spans="1:51" x14ac:dyDescent="0.25">
      <c r="A47" s="13"/>
      <c r="B47" s="13"/>
      <c r="C47" s="18"/>
      <c r="D47" s="13"/>
      <c r="E47" s="13"/>
      <c r="F47" s="13"/>
      <c r="G47" s="13"/>
      <c r="H47" s="13"/>
      <c r="I47" s="13"/>
      <c r="J47" s="13"/>
      <c r="K47" s="13"/>
      <c r="L47" s="13"/>
      <c r="M47" s="13"/>
      <c r="N47" s="14"/>
      <c r="O47" s="14"/>
      <c r="P47" s="14"/>
      <c r="Q47" s="14"/>
      <c r="R47" s="14"/>
      <c r="S47" s="14"/>
      <c r="T47" s="14"/>
      <c r="U47" s="14"/>
    </row>
    <row r="48" spans="1:51" x14ac:dyDescent="0.25">
      <c r="A48" s="13"/>
      <c r="B48" s="13"/>
      <c r="C48" s="18"/>
      <c r="D48" s="13"/>
      <c r="E48" s="13"/>
      <c r="F48" s="13"/>
      <c r="G48" s="13"/>
      <c r="H48" s="13"/>
      <c r="I48" s="13"/>
      <c r="J48" s="13"/>
      <c r="K48" s="13"/>
      <c r="L48" s="13"/>
      <c r="M48" s="13"/>
      <c r="N48" s="14"/>
      <c r="O48" s="14"/>
      <c r="P48" s="14"/>
      <c r="Q48" s="14"/>
      <c r="R48" s="14"/>
      <c r="S48" s="14"/>
      <c r="T48" s="14"/>
      <c r="U48" s="14"/>
    </row>
    <row r="49" spans="1:21" x14ac:dyDescent="0.25">
      <c r="A49" s="13"/>
      <c r="B49" s="13"/>
      <c r="C49" s="18"/>
      <c r="D49" s="13"/>
      <c r="E49" s="13"/>
      <c r="F49" s="13"/>
      <c r="G49" s="13"/>
      <c r="H49" s="13"/>
      <c r="I49" s="13"/>
      <c r="J49" s="13"/>
      <c r="K49" s="13"/>
      <c r="L49" s="13"/>
      <c r="M49" s="13"/>
      <c r="N49" s="14"/>
      <c r="O49" s="14"/>
      <c r="P49" s="14"/>
      <c r="Q49" s="14"/>
      <c r="R49" s="14"/>
      <c r="S49" s="14"/>
      <c r="T49" s="14"/>
      <c r="U49" s="14"/>
    </row>
    <row r="50" spans="1:21" x14ac:dyDescent="0.25">
      <c r="A50" s="13"/>
      <c r="B50" s="13"/>
      <c r="C50" s="18"/>
      <c r="D50" s="13"/>
      <c r="E50" s="13"/>
      <c r="F50" s="13"/>
      <c r="G50" s="13"/>
      <c r="H50" s="13"/>
      <c r="I50" s="13"/>
      <c r="J50" s="13"/>
      <c r="K50" s="13"/>
      <c r="L50" s="13"/>
      <c r="M50" s="13"/>
      <c r="N50" s="14"/>
      <c r="O50" s="14"/>
      <c r="P50" s="14"/>
      <c r="Q50" s="14"/>
      <c r="R50" s="14"/>
      <c r="S50" s="14"/>
      <c r="T50" s="14"/>
      <c r="U50" s="14"/>
    </row>
    <row r="51" spans="1:21" x14ac:dyDescent="0.25">
      <c r="A51" s="13"/>
      <c r="B51" s="13"/>
      <c r="C51" s="18"/>
      <c r="D51" s="13"/>
      <c r="E51" s="13"/>
      <c r="F51" s="13"/>
      <c r="G51" s="13"/>
      <c r="H51" s="13"/>
      <c r="I51" s="13"/>
      <c r="J51" s="13"/>
      <c r="K51" s="13"/>
      <c r="L51" s="13"/>
      <c r="M51" s="13"/>
      <c r="N51" s="14"/>
      <c r="O51" s="14"/>
      <c r="P51" s="14"/>
      <c r="Q51" s="14"/>
      <c r="R51" s="14"/>
      <c r="S51" s="14"/>
      <c r="T51" s="14"/>
      <c r="U51" s="14"/>
    </row>
    <row r="52" spans="1:21" x14ac:dyDescent="0.25">
      <c r="A52" s="13"/>
      <c r="B52" s="13"/>
      <c r="C52" s="18"/>
      <c r="D52" s="13"/>
      <c r="E52" s="13"/>
      <c r="F52" s="13"/>
      <c r="G52" s="13"/>
      <c r="H52" s="13"/>
      <c r="I52" s="13"/>
      <c r="J52" s="13"/>
      <c r="K52" s="13"/>
      <c r="L52" s="13"/>
      <c r="M52" s="13"/>
      <c r="N52" s="14"/>
      <c r="O52" s="14"/>
      <c r="P52" s="14"/>
      <c r="Q52" s="14"/>
      <c r="R52" s="14"/>
      <c r="S52" s="14"/>
      <c r="T52" s="14"/>
      <c r="U52" s="14"/>
    </row>
    <row r="53" spans="1:21" x14ac:dyDescent="0.25">
      <c r="A53" s="13"/>
      <c r="B53" s="13"/>
      <c r="C53" s="18"/>
      <c r="D53" s="13"/>
      <c r="E53" s="13"/>
      <c r="F53" s="13"/>
      <c r="G53" s="13"/>
      <c r="H53" s="13"/>
      <c r="I53" s="13"/>
      <c r="J53" s="13"/>
      <c r="K53" s="13"/>
      <c r="L53" s="13"/>
      <c r="M53" s="13"/>
      <c r="N53" s="14"/>
      <c r="O53" s="14"/>
      <c r="P53" s="14"/>
      <c r="Q53" s="14"/>
      <c r="R53" s="14"/>
      <c r="S53" s="14"/>
      <c r="T53" s="14"/>
      <c r="U53" s="14"/>
    </row>
    <row r="54" spans="1:21" x14ac:dyDescent="0.25">
      <c r="A54" s="13"/>
      <c r="B54" s="13"/>
      <c r="C54" s="18"/>
      <c r="D54" s="13"/>
      <c r="E54" s="13"/>
      <c r="F54" s="13"/>
      <c r="G54" s="13"/>
      <c r="H54" s="13"/>
      <c r="I54" s="13"/>
      <c r="J54" s="13"/>
      <c r="K54" s="13"/>
      <c r="L54" s="13"/>
      <c r="M54" s="13"/>
      <c r="N54" s="14"/>
      <c r="O54" s="14"/>
      <c r="P54" s="14"/>
      <c r="Q54" s="14"/>
      <c r="R54" s="14"/>
      <c r="S54" s="14"/>
      <c r="T54" s="14"/>
      <c r="U54" s="14"/>
    </row>
    <row r="55" spans="1:21" x14ac:dyDescent="0.25">
      <c r="A55" s="13"/>
      <c r="B55" s="13"/>
      <c r="C55" s="18"/>
      <c r="D55" s="13"/>
      <c r="E55" s="13"/>
      <c r="F55" s="13"/>
      <c r="G55" s="13"/>
      <c r="H55" s="13"/>
      <c r="I55" s="13"/>
      <c r="J55" s="13"/>
      <c r="K55" s="13"/>
      <c r="L55" s="13"/>
      <c r="M55" s="13"/>
      <c r="N55" s="14"/>
      <c r="O55" s="14"/>
      <c r="P55" s="14"/>
      <c r="Q55" s="14"/>
      <c r="R55" s="14"/>
      <c r="S55" s="14"/>
      <c r="T55" s="14"/>
      <c r="U55" s="14"/>
    </row>
    <row r="56" spans="1:21" x14ac:dyDescent="0.25">
      <c r="A56" s="13"/>
      <c r="B56" s="13"/>
      <c r="C56" s="18"/>
      <c r="D56" s="13"/>
      <c r="E56" s="13"/>
      <c r="F56" s="13"/>
      <c r="G56" s="13"/>
      <c r="H56" s="13"/>
      <c r="I56" s="13"/>
      <c r="J56" s="13"/>
      <c r="K56" s="13"/>
      <c r="L56" s="13"/>
      <c r="M56" s="13"/>
      <c r="N56" s="14"/>
      <c r="O56" s="14"/>
      <c r="P56" s="14"/>
      <c r="Q56" s="14"/>
      <c r="R56" s="14"/>
      <c r="S56" s="14"/>
      <c r="T56" s="14"/>
      <c r="U56" s="14"/>
    </row>
    <row r="57" spans="1:21" x14ac:dyDescent="0.25">
      <c r="A57" s="13"/>
      <c r="B57" s="13"/>
      <c r="C57" s="18"/>
      <c r="D57" s="13"/>
      <c r="E57" s="13"/>
      <c r="F57" s="13"/>
      <c r="G57" s="13"/>
      <c r="H57" s="13"/>
      <c r="I57" s="13"/>
      <c r="J57" s="13"/>
      <c r="K57" s="13"/>
      <c r="L57" s="13"/>
      <c r="M57" s="13"/>
      <c r="N57" s="14"/>
      <c r="O57" s="14"/>
      <c r="P57" s="14"/>
      <c r="Q57" s="14"/>
      <c r="R57" s="14"/>
      <c r="S57" s="14"/>
      <c r="T57" s="14"/>
      <c r="U57" s="14"/>
    </row>
    <row r="58" spans="1:21" x14ac:dyDescent="0.25">
      <c r="A58" s="13"/>
      <c r="B58" s="13"/>
      <c r="C58" s="18"/>
      <c r="D58" s="13"/>
      <c r="E58" s="13"/>
      <c r="F58" s="13"/>
      <c r="G58" s="13"/>
      <c r="H58" s="13"/>
      <c r="I58" s="13"/>
      <c r="J58" s="13"/>
      <c r="K58" s="13"/>
      <c r="L58" s="13"/>
      <c r="M58" s="13"/>
      <c r="N58" s="14"/>
      <c r="O58" s="14"/>
      <c r="P58" s="14"/>
      <c r="Q58" s="14"/>
      <c r="R58" s="14"/>
      <c r="S58" s="14"/>
      <c r="T58" s="14"/>
      <c r="U58" s="14"/>
    </row>
    <row r="59" spans="1:21" x14ac:dyDescent="0.25">
      <c r="A59" s="13"/>
      <c r="B59" s="13"/>
      <c r="C59" s="18"/>
      <c r="D59" s="13"/>
      <c r="E59" s="13"/>
      <c r="F59" s="13"/>
      <c r="G59" s="13"/>
      <c r="H59" s="13"/>
      <c r="I59" s="13"/>
      <c r="J59" s="13"/>
      <c r="K59" s="13"/>
      <c r="L59" s="13"/>
      <c r="M59" s="13"/>
      <c r="N59" s="14"/>
      <c r="O59" s="14"/>
      <c r="P59" s="14"/>
      <c r="Q59" s="14"/>
      <c r="R59" s="14"/>
      <c r="S59" s="14"/>
      <c r="T59" s="14"/>
      <c r="U59" s="14"/>
    </row>
    <row r="60" spans="1:21" x14ac:dyDescent="0.25">
      <c r="A60" s="13"/>
      <c r="B60" s="13"/>
      <c r="C60" s="18"/>
      <c r="D60" s="13"/>
      <c r="E60" s="13"/>
      <c r="F60" s="13"/>
      <c r="G60" s="13"/>
      <c r="H60" s="13"/>
      <c r="I60" s="13"/>
      <c r="J60" s="13"/>
      <c r="K60" s="13"/>
      <c r="L60" s="13"/>
      <c r="M60" s="13"/>
      <c r="N60" s="14"/>
      <c r="O60" s="14"/>
      <c r="P60" s="14"/>
      <c r="Q60" s="14"/>
      <c r="R60" s="14"/>
      <c r="S60" s="14"/>
      <c r="T60" s="14"/>
      <c r="U60" s="14"/>
    </row>
    <row r="61" spans="1:21" x14ac:dyDescent="0.25">
      <c r="A61" s="13"/>
      <c r="B61" s="13"/>
      <c r="C61" s="18"/>
      <c r="D61" s="13"/>
      <c r="E61" s="13"/>
      <c r="F61" s="13"/>
      <c r="G61" s="13"/>
      <c r="H61" s="13"/>
      <c r="I61" s="13"/>
      <c r="J61" s="13"/>
      <c r="K61" s="13"/>
      <c r="L61" s="13"/>
      <c r="M61" s="13"/>
      <c r="N61" s="14"/>
      <c r="O61" s="14"/>
      <c r="P61" s="14"/>
      <c r="Q61" s="14"/>
      <c r="R61" s="14"/>
      <c r="S61" s="14"/>
      <c r="T61" s="14"/>
      <c r="U61" s="14"/>
    </row>
    <row r="62" spans="1:21" x14ac:dyDescent="0.25">
      <c r="A62" s="13"/>
      <c r="B62" s="13"/>
      <c r="C62" s="18"/>
      <c r="D62" s="13"/>
      <c r="E62" s="13"/>
      <c r="F62" s="13"/>
      <c r="G62" s="13"/>
      <c r="H62" s="13"/>
      <c r="I62" s="13"/>
      <c r="J62" s="13"/>
      <c r="K62" s="13"/>
      <c r="L62" s="13"/>
      <c r="M62" s="13"/>
      <c r="N62" s="14"/>
      <c r="O62" s="14"/>
      <c r="P62" s="14"/>
      <c r="Q62" s="14"/>
      <c r="R62" s="14"/>
      <c r="S62" s="14"/>
      <c r="T62" s="14"/>
      <c r="U62" s="14"/>
    </row>
    <row r="63" spans="1:21" x14ac:dyDescent="0.25">
      <c r="A63" s="13"/>
      <c r="B63" s="13"/>
      <c r="C63" s="18"/>
      <c r="D63" s="13"/>
      <c r="E63" s="13"/>
      <c r="F63" s="13"/>
      <c r="G63" s="13"/>
      <c r="H63" s="13"/>
      <c r="I63" s="13"/>
      <c r="J63" s="13"/>
      <c r="K63" s="13"/>
      <c r="L63" s="13"/>
      <c r="M63" s="13"/>
      <c r="N63" s="14"/>
      <c r="O63" s="14"/>
      <c r="P63" s="14"/>
      <c r="Q63" s="14"/>
      <c r="R63" s="14"/>
      <c r="S63" s="14"/>
      <c r="T63" s="14"/>
      <c r="U63" s="14"/>
    </row>
    <row r="64" spans="1:21" x14ac:dyDescent="0.25">
      <c r="A64" s="13"/>
      <c r="B64" s="13"/>
      <c r="C64" s="18"/>
      <c r="D64" s="13"/>
      <c r="E64" s="13"/>
      <c r="F64" s="13"/>
      <c r="G64" s="13"/>
      <c r="H64" s="13"/>
      <c r="I64" s="13"/>
      <c r="J64" s="13"/>
      <c r="K64" s="13"/>
      <c r="L64" s="13"/>
      <c r="M64" s="13"/>
      <c r="N64" s="14"/>
      <c r="O64" s="14"/>
      <c r="P64" s="14"/>
      <c r="Q64" s="14"/>
      <c r="R64" s="14"/>
      <c r="S64" s="14"/>
      <c r="T64" s="14"/>
      <c r="U64" s="14"/>
    </row>
    <row r="65" spans="1:21" x14ac:dyDescent="0.25">
      <c r="A65" s="13"/>
      <c r="B65" s="13"/>
      <c r="C65" s="18"/>
      <c r="D65" s="13"/>
      <c r="E65" s="13"/>
      <c r="F65" s="13"/>
      <c r="G65" s="13"/>
      <c r="H65" s="13"/>
      <c r="I65" s="13"/>
      <c r="J65" s="13"/>
      <c r="K65" s="13"/>
      <c r="L65" s="13"/>
      <c r="M65" s="13"/>
      <c r="N65" s="14"/>
      <c r="O65" s="14"/>
      <c r="P65" s="14"/>
      <c r="Q65" s="14"/>
      <c r="R65" s="14"/>
      <c r="S65" s="14"/>
      <c r="T65" s="14"/>
      <c r="U65" s="14"/>
    </row>
    <row r="66" spans="1:21" x14ac:dyDescent="0.25">
      <c r="A66" s="13"/>
      <c r="B66" s="13"/>
      <c r="C66" s="18"/>
      <c r="D66" s="13"/>
      <c r="E66" s="13"/>
      <c r="F66" s="13"/>
      <c r="G66" s="13"/>
      <c r="H66" s="13"/>
      <c r="I66" s="13"/>
      <c r="J66" s="13"/>
      <c r="K66" s="13"/>
      <c r="L66" s="13"/>
      <c r="M66" s="13"/>
      <c r="N66" s="14"/>
      <c r="O66" s="14"/>
      <c r="P66" s="14"/>
      <c r="Q66" s="14"/>
      <c r="R66" s="14"/>
      <c r="S66" s="14"/>
      <c r="T66" s="14"/>
      <c r="U66" s="14"/>
    </row>
    <row r="67" spans="1:21" x14ac:dyDescent="0.25">
      <c r="A67" s="13"/>
      <c r="B67" s="13"/>
      <c r="C67" s="18"/>
      <c r="D67" s="13"/>
      <c r="E67" s="13"/>
      <c r="F67" s="13"/>
      <c r="G67" s="13"/>
      <c r="H67" s="13"/>
      <c r="I67" s="13"/>
      <c r="J67" s="13"/>
      <c r="K67" s="13"/>
      <c r="L67" s="13"/>
      <c r="M67" s="13"/>
      <c r="N67" s="14"/>
      <c r="O67" s="14"/>
      <c r="P67" s="14"/>
      <c r="Q67" s="14"/>
      <c r="R67" s="14"/>
      <c r="S67" s="14"/>
      <c r="T67" s="14"/>
      <c r="U67" s="14"/>
    </row>
    <row r="68" spans="1:21" x14ac:dyDescent="0.25">
      <c r="A68" s="13"/>
      <c r="B68" s="13"/>
      <c r="C68" s="18"/>
      <c r="D68" s="13"/>
      <c r="E68" s="13"/>
      <c r="F68" s="13"/>
      <c r="G68" s="13"/>
      <c r="H68" s="13"/>
      <c r="I68" s="13"/>
      <c r="J68" s="13"/>
      <c r="K68" s="13"/>
      <c r="L68" s="13"/>
      <c r="M68" s="13"/>
      <c r="N68" s="14"/>
      <c r="O68" s="14"/>
      <c r="P68" s="14"/>
      <c r="Q68" s="14"/>
      <c r="R68" s="14"/>
      <c r="S68" s="14"/>
      <c r="T68" s="14"/>
      <c r="U68" s="14"/>
    </row>
    <row r="69" spans="1:21" x14ac:dyDescent="0.25">
      <c r="A69" s="13"/>
      <c r="B69" s="13"/>
      <c r="C69" s="18"/>
      <c r="D69" s="13"/>
      <c r="E69" s="13"/>
      <c r="F69" s="13"/>
      <c r="G69" s="13"/>
      <c r="H69" s="13"/>
      <c r="I69" s="13"/>
      <c r="J69" s="13"/>
      <c r="K69" s="13"/>
      <c r="L69" s="13"/>
      <c r="M69" s="13"/>
      <c r="N69" s="14"/>
      <c r="O69" s="14"/>
      <c r="P69" s="14"/>
      <c r="Q69" s="14"/>
      <c r="R69" s="14"/>
      <c r="S69" s="14"/>
      <c r="T69" s="14"/>
      <c r="U69" s="14"/>
    </row>
    <row r="70" spans="1:21" x14ac:dyDescent="0.25">
      <c r="A70" s="13"/>
      <c r="B70" s="13"/>
      <c r="C70" s="18"/>
      <c r="D70" s="13"/>
      <c r="E70" s="13"/>
      <c r="F70" s="13"/>
      <c r="G70" s="13"/>
      <c r="H70" s="13"/>
      <c r="I70" s="13"/>
      <c r="J70" s="13"/>
      <c r="K70" s="13"/>
      <c r="L70" s="13"/>
      <c r="M70" s="13"/>
      <c r="N70" s="14"/>
      <c r="O70" s="14"/>
      <c r="P70" s="14"/>
      <c r="Q70" s="14"/>
      <c r="R70" s="14"/>
      <c r="S70" s="14"/>
      <c r="T70" s="14"/>
      <c r="U70" s="14"/>
    </row>
    <row r="71" spans="1:21" x14ac:dyDescent="0.25">
      <c r="A71" s="13"/>
      <c r="B71" s="13"/>
      <c r="C71" s="18"/>
      <c r="D71" s="13"/>
      <c r="E71" s="13"/>
      <c r="F71" s="13"/>
      <c r="G71" s="13"/>
      <c r="H71" s="13"/>
      <c r="I71" s="13"/>
      <c r="J71" s="13"/>
      <c r="K71" s="13"/>
      <c r="L71" s="13"/>
      <c r="M71" s="13"/>
      <c r="N71" s="14"/>
      <c r="O71" s="14"/>
      <c r="P71" s="14"/>
      <c r="Q71" s="14"/>
      <c r="R71" s="14"/>
      <c r="S71" s="14"/>
      <c r="T71" s="14"/>
      <c r="U71" s="14"/>
    </row>
    <row r="72" spans="1:21" x14ac:dyDescent="0.25">
      <c r="A72" s="13"/>
      <c r="B72" s="13"/>
      <c r="C72" s="18"/>
      <c r="D72" s="13"/>
      <c r="E72" s="13"/>
      <c r="F72" s="13"/>
      <c r="G72" s="13"/>
      <c r="H72" s="13"/>
      <c r="I72" s="13"/>
      <c r="J72" s="13"/>
      <c r="K72" s="13"/>
      <c r="L72" s="13"/>
      <c r="M72" s="13"/>
      <c r="N72" s="14"/>
      <c r="O72" s="14"/>
      <c r="P72" s="14"/>
      <c r="Q72" s="14"/>
      <c r="R72" s="14"/>
      <c r="S72" s="14"/>
      <c r="T72" s="14"/>
      <c r="U72" s="14"/>
    </row>
    <row r="73" spans="1:21" x14ac:dyDescent="0.25">
      <c r="A73" s="13"/>
      <c r="B73" s="13"/>
      <c r="C73" s="18"/>
      <c r="D73" s="13"/>
      <c r="E73" s="13"/>
      <c r="F73" s="13"/>
      <c r="G73" s="13"/>
      <c r="H73" s="13"/>
      <c r="I73" s="13"/>
      <c r="J73" s="13"/>
      <c r="K73" s="13"/>
      <c r="L73" s="13"/>
      <c r="M73" s="13"/>
      <c r="N73" s="14"/>
      <c r="O73" s="14"/>
      <c r="P73" s="14"/>
      <c r="Q73" s="14"/>
      <c r="R73" s="14"/>
      <c r="S73" s="14"/>
      <c r="T73" s="14"/>
      <c r="U73" s="14"/>
    </row>
    <row r="74" spans="1:21" x14ac:dyDescent="0.25">
      <c r="A74" s="13"/>
      <c r="B74" s="13"/>
      <c r="C74" s="18"/>
      <c r="D74" s="13"/>
      <c r="E74" s="13"/>
      <c r="F74" s="13"/>
      <c r="G74" s="13"/>
      <c r="H74" s="13"/>
      <c r="I74" s="13"/>
      <c r="J74" s="13"/>
      <c r="K74" s="13"/>
      <c r="L74" s="13"/>
      <c r="M74" s="13"/>
      <c r="N74" s="14"/>
      <c r="O74" s="14"/>
      <c r="P74" s="14"/>
      <c r="Q74" s="14"/>
      <c r="R74" s="14"/>
      <c r="S74" s="14"/>
      <c r="T74" s="14"/>
      <c r="U74" s="14"/>
    </row>
    <row r="75" spans="1:21" x14ac:dyDescent="0.25">
      <c r="A75" s="13"/>
      <c r="B75" s="13"/>
      <c r="C75" s="18"/>
      <c r="D75" s="13"/>
      <c r="E75" s="13"/>
      <c r="F75" s="13"/>
      <c r="G75" s="13"/>
      <c r="H75" s="13"/>
      <c r="I75" s="13"/>
      <c r="J75" s="13"/>
      <c r="K75" s="13"/>
      <c r="L75" s="13"/>
      <c r="M75" s="13"/>
      <c r="N75" s="14"/>
      <c r="O75" s="14"/>
      <c r="P75" s="14"/>
      <c r="Q75" s="14"/>
      <c r="R75" s="14"/>
      <c r="S75" s="14"/>
      <c r="T75" s="14"/>
      <c r="U75" s="14"/>
    </row>
    <row r="76" spans="1:21" x14ac:dyDescent="0.25">
      <c r="A76" s="13"/>
      <c r="B76" s="13"/>
      <c r="C76" s="18"/>
      <c r="D76" s="13"/>
      <c r="E76" s="13"/>
      <c r="F76" s="13"/>
      <c r="G76" s="13"/>
      <c r="H76" s="13"/>
      <c r="I76" s="13"/>
      <c r="J76" s="13"/>
      <c r="K76" s="13"/>
      <c r="L76" s="13"/>
      <c r="M76" s="13"/>
      <c r="N76" s="14"/>
      <c r="O76" s="14"/>
      <c r="P76" s="14"/>
      <c r="Q76" s="14"/>
      <c r="R76" s="14"/>
      <c r="S76" s="14"/>
      <c r="T76" s="14"/>
      <c r="U76" s="14"/>
    </row>
    <row r="77" spans="1:21" x14ac:dyDescent="0.25">
      <c r="A77" s="13"/>
      <c r="B77" s="13"/>
      <c r="C77" s="18"/>
      <c r="D77" s="13"/>
      <c r="E77" s="13"/>
      <c r="F77" s="13"/>
      <c r="G77" s="13"/>
      <c r="H77" s="13"/>
      <c r="I77" s="13"/>
      <c r="J77" s="13"/>
      <c r="K77" s="13"/>
      <c r="L77" s="13"/>
      <c r="M77" s="13"/>
      <c r="N77" s="14"/>
      <c r="O77" s="14"/>
      <c r="P77" s="14"/>
      <c r="Q77" s="14"/>
      <c r="R77" s="14"/>
      <c r="S77" s="14"/>
      <c r="T77" s="14"/>
      <c r="U77" s="14"/>
    </row>
    <row r="78" spans="1:21" x14ac:dyDescent="0.25">
      <c r="A78" s="13"/>
      <c r="B78" s="13"/>
      <c r="C78" s="18"/>
      <c r="D78" s="13"/>
      <c r="E78" s="13"/>
      <c r="F78" s="13"/>
      <c r="G78" s="13"/>
      <c r="H78" s="13"/>
      <c r="I78" s="13"/>
      <c r="J78" s="13"/>
      <c r="K78" s="13"/>
      <c r="L78" s="13"/>
      <c r="M78" s="13"/>
      <c r="N78" s="14"/>
      <c r="O78" s="14"/>
      <c r="P78" s="14"/>
      <c r="Q78" s="14"/>
      <c r="R78" s="14"/>
      <c r="S78" s="14"/>
      <c r="T78" s="14"/>
      <c r="U78" s="14"/>
    </row>
    <row r="79" spans="1:21" x14ac:dyDescent="0.25">
      <c r="A79" s="13"/>
      <c r="B79" s="13"/>
      <c r="C79" s="18"/>
      <c r="D79" s="13"/>
      <c r="E79" s="13"/>
      <c r="F79" s="13"/>
      <c r="G79" s="13"/>
      <c r="H79" s="13"/>
      <c r="I79" s="13"/>
      <c r="J79" s="13"/>
      <c r="K79" s="13"/>
      <c r="L79" s="13"/>
      <c r="M79" s="13"/>
      <c r="N79" s="14"/>
      <c r="O79" s="14"/>
      <c r="P79" s="14"/>
      <c r="Q79" s="14"/>
      <c r="R79" s="14"/>
      <c r="S79" s="14"/>
      <c r="T79" s="14"/>
      <c r="U79" s="14"/>
    </row>
    <row r="80" spans="1:21" x14ac:dyDescent="0.25">
      <c r="A80" s="13"/>
      <c r="B80" s="13"/>
      <c r="C80" s="18"/>
      <c r="D80" s="13"/>
      <c r="E80" s="13"/>
      <c r="F80" s="13"/>
      <c r="G80" s="13"/>
      <c r="H80" s="13"/>
      <c r="I80" s="13"/>
      <c r="J80" s="13"/>
      <c r="K80" s="13"/>
      <c r="L80" s="13"/>
      <c r="M80" s="13"/>
      <c r="N80" s="14"/>
      <c r="O80" s="14"/>
      <c r="P80" s="14"/>
      <c r="Q80" s="14"/>
      <c r="R80" s="14"/>
      <c r="S80" s="14"/>
      <c r="T80" s="14"/>
      <c r="U80" s="14"/>
    </row>
    <row r="81" spans="1:21" x14ac:dyDescent="0.25">
      <c r="A81" s="13"/>
      <c r="B81" s="13"/>
      <c r="C81" s="18"/>
      <c r="D81" s="13"/>
      <c r="E81" s="13"/>
      <c r="F81" s="13"/>
      <c r="G81" s="13"/>
      <c r="H81" s="13"/>
      <c r="I81" s="13"/>
      <c r="J81" s="13"/>
      <c r="K81" s="13"/>
      <c r="L81" s="13"/>
      <c r="M81" s="13"/>
      <c r="N81" s="14"/>
      <c r="O81" s="14"/>
      <c r="P81" s="14"/>
      <c r="Q81" s="14"/>
      <c r="R81" s="14"/>
      <c r="S81" s="14"/>
      <c r="T81" s="14"/>
      <c r="U81" s="14"/>
    </row>
    <row r="82" spans="1:21" x14ac:dyDescent="0.25">
      <c r="A82" s="13"/>
      <c r="B82" s="13"/>
      <c r="C82" s="18"/>
      <c r="D82" s="13"/>
      <c r="E82" s="13"/>
      <c r="F82" s="13"/>
      <c r="G82" s="13"/>
      <c r="H82" s="13"/>
      <c r="I82" s="13"/>
      <c r="J82" s="13"/>
      <c r="K82" s="13"/>
      <c r="L82" s="13"/>
      <c r="M82" s="13"/>
      <c r="N82" s="14"/>
      <c r="O82" s="14"/>
      <c r="P82" s="14"/>
      <c r="Q82" s="14"/>
      <c r="R82" s="14"/>
      <c r="S82" s="14"/>
      <c r="T82" s="14"/>
      <c r="U82" s="14"/>
    </row>
    <row r="83" spans="1:21" x14ac:dyDescent="0.25">
      <c r="A83" s="13"/>
      <c r="B83" s="13"/>
      <c r="C83" s="18"/>
      <c r="D83" s="13"/>
      <c r="E83" s="13"/>
      <c r="F83" s="13"/>
      <c r="G83" s="13"/>
      <c r="H83" s="13"/>
      <c r="I83" s="13"/>
      <c r="J83" s="13"/>
      <c r="K83" s="13"/>
      <c r="L83" s="13"/>
      <c r="M83" s="13"/>
      <c r="N83" s="14"/>
      <c r="O83" s="14"/>
      <c r="P83" s="14"/>
      <c r="Q83" s="14"/>
      <c r="R83" s="14"/>
      <c r="S83" s="14"/>
      <c r="T83" s="14"/>
      <c r="U83" s="14"/>
    </row>
    <row r="84" spans="1:21" x14ac:dyDescent="0.25">
      <c r="A84" s="13"/>
      <c r="B84" s="13"/>
      <c r="C84" s="18"/>
      <c r="D84" s="13"/>
      <c r="E84" s="13"/>
      <c r="F84" s="13"/>
      <c r="G84" s="13"/>
      <c r="H84" s="13"/>
      <c r="I84" s="13"/>
      <c r="J84" s="13"/>
      <c r="K84" s="13"/>
      <c r="L84" s="13"/>
      <c r="M84" s="13"/>
      <c r="N84" s="14"/>
      <c r="O84" s="14"/>
      <c r="P84" s="14"/>
      <c r="Q84" s="14"/>
      <c r="R84" s="14"/>
      <c r="S84" s="14"/>
      <c r="T84" s="14"/>
      <c r="U84" s="14"/>
    </row>
    <row r="85" spans="1:21" x14ac:dyDescent="0.25">
      <c r="A85" s="13"/>
      <c r="B85" s="13"/>
      <c r="C85" s="18"/>
      <c r="D85" s="13"/>
      <c r="E85" s="13"/>
      <c r="F85" s="13"/>
      <c r="G85" s="13"/>
      <c r="H85" s="13"/>
      <c r="I85" s="13"/>
      <c r="J85" s="13"/>
      <c r="K85" s="13"/>
      <c r="L85" s="13"/>
      <c r="M85" s="13"/>
      <c r="N85" s="14"/>
      <c r="O85" s="14"/>
      <c r="P85" s="14"/>
      <c r="Q85" s="14"/>
      <c r="R85" s="14"/>
      <c r="S85" s="14"/>
      <c r="T85" s="14"/>
      <c r="U85" s="14"/>
    </row>
    <row r="86" spans="1:21" x14ac:dyDescent="0.25">
      <c r="A86" s="13"/>
      <c r="B86" s="13"/>
      <c r="C86" s="18"/>
      <c r="D86" s="13"/>
      <c r="E86" s="13"/>
      <c r="F86" s="13"/>
      <c r="G86" s="13"/>
      <c r="H86" s="13"/>
      <c r="I86" s="13"/>
      <c r="J86" s="13"/>
      <c r="K86" s="13"/>
      <c r="L86" s="13"/>
      <c r="M86" s="13"/>
      <c r="N86" s="14"/>
      <c r="O86" s="14"/>
      <c r="P86" s="14"/>
      <c r="Q86" s="14"/>
      <c r="R86" s="14"/>
      <c r="S86" s="14"/>
      <c r="T86" s="14"/>
      <c r="U86" s="14"/>
    </row>
    <row r="87" spans="1:21" x14ac:dyDescent="0.25">
      <c r="A87" s="13"/>
      <c r="B87" s="13"/>
      <c r="C87" s="18"/>
      <c r="D87" s="13"/>
      <c r="E87" s="13"/>
      <c r="F87" s="13"/>
      <c r="G87" s="13"/>
      <c r="H87" s="13"/>
      <c r="I87" s="13"/>
      <c r="J87" s="13"/>
      <c r="K87" s="13"/>
      <c r="L87" s="13"/>
      <c r="M87" s="13"/>
      <c r="N87" s="14"/>
      <c r="O87" s="14"/>
      <c r="P87" s="14"/>
      <c r="Q87" s="14"/>
      <c r="R87" s="14"/>
      <c r="S87" s="14"/>
      <c r="T87" s="14"/>
      <c r="U87" s="14"/>
    </row>
    <row r="88" spans="1:21" x14ac:dyDescent="0.25">
      <c r="A88" s="13"/>
      <c r="B88" s="13"/>
      <c r="C88" s="18"/>
      <c r="D88" s="13"/>
      <c r="E88" s="13"/>
      <c r="F88" s="13"/>
      <c r="G88" s="13"/>
      <c r="H88" s="13"/>
      <c r="I88" s="13"/>
      <c r="J88" s="13"/>
      <c r="K88" s="13"/>
      <c r="L88" s="13"/>
      <c r="M88" s="13"/>
      <c r="N88" s="14"/>
      <c r="O88" s="14"/>
      <c r="P88" s="14"/>
      <c r="Q88" s="14"/>
      <c r="R88" s="14"/>
      <c r="S88" s="14"/>
      <c r="T88" s="14"/>
      <c r="U88" s="14"/>
    </row>
    <row r="89" spans="1:21" x14ac:dyDescent="0.25">
      <c r="A89" s="13"/>
      <c r="B89" s="13"/>
      <c r="C89" s="18"/>
      <c r="D89" s="13"/>
      <c r="E89" s="13"/>
      <c r="F89" s="13"/>
      <c r="G89" s="13"/>
      <c r="H89" s="13"/>
      <c r="I89" s="13"/>
      <c r="J89" s="13"/>
      <c r="K89" s="13"/>
      <c r="L89" s="13"/>
      <c r="M89" s="13"/>
      <c r="N89" s="14"/>
      <c r="O89" s="14"/>
      <c r="P89" s="14"/>
      <c r="Q89" s="14"/>
      <c r="R89" s="14"/>
      <c r="S89" s="14"/>
      <c r="T89" s="14"/>
      <c r="U89" s="14"/>
    </row>
    <row r="90" spans="1:21" x14ac:dyDescent="0.25">
      <c r="A90" s="13"/>
      <c r="B90" s="13"/>
      <c r="C90" s="18"/>
      <c r="D90" s="13"/>
      <c r="E90" s="13"/>
      <c r="F90" s="13"/>
      <c r="G90" s="13"/>
      <c r="H90" s="13"/>
      <c r="I90" s="13"/>
      <c r="J90" s="13"/>
      <c r="K90" s="13"/>
      <c r="L90" s="13"/>
      <c r="M90" s="13"/>
      <c r="N90" s="14"/>
      <c r="O90" s="14"/>
      <c r="P90" s="14"/>
      <c r="Q90" s="14"/>
      <c r="R90" s="14"/>
      <c r="S90" s="14"/>
      <c r="T90" s="14"/>
      <c r="U90" s="14"/>
    </row>
    <row r="91" spans="1:21" x14ac:dyDescent="0.25">
      <c r="A91" s="13"/>
      <c r="B91" s="13"/>
      <c r="C91" s="18"/>
      <c r="D91" s="13"/>
      <c r="E91" s="13"/>
      <c r="F91" s="13"/>
      <c r="G91" s="13"/>
      <c r="H91" s="13"/>
      <c r="I91" s="13"/>
      <c r="J91" s="13"/>
      <c r="K91" s="13"/>
      <c r="L91" s="13"/>
      <c r="M91" s="13"/>
      <c r="N91" s="14"/>
      <c r="O91" s="14"/>
      <c r="P91" s="14"/>
      <c r="Q91" s="14"/>
      <c r="R91" s="14"/>
      <c r="S91" s="14"/>
      <c r="T91" s="14"/>
      <c r="U91" s="14"/>
    </row>
    <row r="92" spans="1:21" x14ac:dyDescent="0.25">
      <c r="A92" s="13"/>
      <c r="B92" s="13"/>
      <c r="C92" s="18"/>
      <c r="D92" s="13"/>
      <c r="E92" s="13"/>
      <c r="F92" s="13"/>
      <c r="G92" s="13"/>
      <c r="H92" s="13"/>
      <c r="I92" s="13"/>
      <c r="J92" s="13"/>
      <c r="K92" s="13"/>
      <c r="L92" s="13"/>
      <c r="M92" s="13"/>
      <c r="N92" s="14"/>
      <c r="O92" s="14"/>
      <c r="P92" s="14"/>
      <c r="Q92" s="14"/>
      <c r="R92" s="14"/>
      <c r="S92" s="14"/>
      <c r="T92" s="14"/>
      <c r="U92" s="14"/>
    </row>
    <row r="93" spans="1:21" x14ac:dyDescent="0.25">
      <c r="A93" s="13"/>
      <c r="B93" s="13"/>
      <c r="C93" s="18"/>
      <c r="D93" s="13"/>
      <c r="E93" s="13"/>
      <c r="F93" s="13"/>
      <c r="G93" s="13"/>
      <c r="H93" s="13"/>
      <c r="I93" s="13"/>
      <c r="J93" s="13"/>
      <c r="K93" s="13"/>
      <c r="L93" s="13"/>
      <c r="M93" s="13"/>
      <c r="N93" s="14"/>
      <c r="O93" s="14"/>
      <c r="P93" s="14"/>
      <c r="Q93" s="14"/>
      <c r="R93" s="14"/>
      <c r="S93" s="14"/>
      <c r="T93" s="14"/>
      <c r="U93" s="14"/>
    </row>
    <row r="94" spans="1:21" x14ac:dyDescent="0.25">
      <c r="A94" s="13"/>
      <c r="B94" s="13"/>
      <c r="C94" s="18"/>
      <c r="D94" s="13"/>
      <c r="E94" s="13"/>
      <c r="F94" s="13"/>
      <c r="G94" s="13"/>
      <c r="H94" s="13"/>
      <c r="I94" s="13"/>
      <c r="J94" s="13"/>
      <c r="K94" s="13"/>
      <c r="L94" s="13"/>
      <c r="M94" s="13"/>
      <c r="N94" s="14"/>
      <c r="O94" s="14"/>
      <c r="P94" s="14"/>
      <c r="Q94" s="14"/>
      <c r="R94" s="14"/>
      <c r="S94" s="14"/>
      <c r="T94" s="14"/>
      <c r="U94" s="14"/>
    </row>
    <row r="95" spans="1:21" x14ac:dyDescent="0.25">
      <c r="A95" s="13"/>
      <c r="B95" s="13"/>
      <c r="C95" s="18"/>
      <c r="D95" s="13"/>
      <c r="E95" s="13"/>
      <c r="F95" s="13"/>
      <c r="G95" s="13"/>
      <c r="H95" s="13"/>
      <c r="I95" s="13"/>
      <c r="J95" s="13"/>
      <c r="K95" s="13"/>
      <c r="L95" s="13"/>
      <c r="M95" s="13"/>
      <c r="N95" s="14"/>
      <c r="O95" s="14"/>
      <c r="P95" s="14"/>
      <c r="Q95" s="14"/>
      <c r="R95" s="14"/>
      <c r="S95" s="14"/>
      <c r="T95" s="14"/>
      <c r="U95" s="14"/>
    </row>
    <row r="96" spans="1:21" x14ac:dyDescent="0.25">
      <c r="A96" s="13"/>
      <c r="B96" s="13"/>
      <c r="C96" s="18"/>
      <c r="D96" s="13"/>
      <c r="E96" s="13"/>
      <c r="F96" s="13"/>
      <c r="G96" s="13"/>
      <c r="H96" s="13"/>
      <c r="I96" s="13"/>
      <c r="J96" s="13"/>
      <c r="K96" s="13"/>
      <c r="L96" s="13"/>
      <c r="M96" s="13"/>
      <c r="N96" s="14"/>
      <c r="O96" s="14"/>
      <c r="P96" s="14"/>
      <c r="Q96" s="14"/>
      <c r="R96" s="14"/>
      <c r="S96" s="14"/>
      <c r="T96" s="14"/>
      <c r="U96" s="14"/>
    </row>
    <row r="97" spans="1:21" x14ac:dyDescent="0.25">
      <c r="A97" s="13"/>
      <c r="B97" s="13"/>
      <c r="C97" s="18"/>
      <c r="D97" s="13"/>
      <c r="E97" s="13"/>
      <c r="F97" s="13"/>
      <c r="G97" s="13"/>
      <c r="H97" s="13"/>
      <c r="I97" s="13"/>
      <c r="J97" s="13"/>
      <c r="K97" s="13"/>
      <c r="L97" s="13"/>
      <c r="M97" s="13"/>
      <c r="N97" s="14"/>
      <c r="O97" s="14"/>
      <c r="P97" s="14"/>
      <c r="Q97" s="14"/>
      <c r="R97" s="14"/>
      <c r="S97" s="14"/>
      <c r="T97" s="14"/>
      <c r="U97" s="14"/>
    </row>
    <row r="98" spans="1:21" x14ac:dyDescent="0.25">
      <c r="A98" s="13"/>
      <c r="B98" s="13"/>
      <c r="C98" s="18"/>
      <c r="D98" s="13"/>
      <c r="E98" s="13"/>
      <c r="F98" s="13"/>
      <c r="G98" s="13"/>
      <c r="H98" s="13"/>
      <c r="I98" s="13"/>
      <c r="J98" s="13"/>
      <c r="K98" s="13"/>
      <c r="L98" s="13"/>
      <c r="M98" s="13"/>
      <c r="N98" s="14"/>
      <c r="O98" s="14"/>
      <c r="P98" s="14"/>
      <c r="Q98" s="14"/>
      <c r="R98" s="14"/>
      <c r="S98" s="14"/>
      <c r="T98" s="14"/>
      <c r="U98" s="14"/>
    </row>
    <row r="99" spans="1:21" x14ac:dyDescent="0.25">
      <c r="A99" s="13"/>
      <c r="B99" s="13"/>
      <c r="C99" s="18"/>
      <c r="D99" s="13"/>
      <c r="E99" s="13"/>
      <c r="F99" s="13"/>
      <c r="G99" s="13"/>
      <c r="H99" s="13"/>
      <c r="I99" s="13"/>
      <c r="J99" s="13"/>
      <c r="K99" s="13"/>
      <c r="L99" s="13"/>
      <c r="M99" s="13"/>
      <c r="N99" s="14"/>
      <c r="O99" s="14"/>
      <c r="P99" s="14"/>
      <c r="Q99" s="14"/>
      <c r="R99" s="14"/>
      <c r="S99" s="14"/>
      <c r="T99" s="14"/>
      <c r="U99" s="14"/>
    </row>
    <row r="100" spans="1:21" x14ac:dyDescent="0.25">
      <c r="A100" s="13"/>
      <c r="B100" s="13"/>
      <c r="C100" s="18"/>
      <c r="D100" s="13"/>
      <c r="E100" s="13"/>
      <c r="F100" s="13"/>
      <c r="G100" s="13"/>
      <c r="H100" s="13"/>
      <c r="I100" s="13"/>
      <c r="J100" s="13"/>
      <c r="K100" s="13"/>
      <c r="L100" s="13"/>
      <c r="M100" s="13"/>
      <c r="N100" s="14"/>
      <c r="O100" s="14"/>
      <c r="P100" s="14"/>
      <c r="Q100" s="14"/>
      <c r="R100" s="14"/>
      <c r="S100" s="14"/>
      <c r="T100" s="14"/>
      <c r="U100" s="14"/>
    </row>
    <row r="101" spans="1:21" x14ac:dyDescent="0.25">
      <c r="A101" s="13"/>
      <c r="B101" s="13"/>
      <c r="C101" s="18"/>
      <c r="D101" s="13"/>
      <c r="E101" s="13"/>
      <c r="F101" s="13"/>
      <c r="G101" s="13"/>
      <c r="H101" s="13"/>
      <c r="I101" s="13"/>
      <c r="J101" s="13"/>
      <c r="K101" s="13"/>
      <c r="L101" s="13"/>
      <c r="M101" s="13"/>
      <c r="N101" s="14"/>
      <c r="O101" s="14"/>
      <c r="P101" s="14"/>
      <c r="Q101" s="14"/>
      <c r="R101" s="14"/>
      <c r="S101" s="14"/>
      <c r="T101" s="14"/>
      <c r="U101" s="14"/>
    </row>
    <row r="102" spans="1:21" x14ac:dyDescent="0.25">
      <c r="A102" s="13"/>
      <c r="B102" s="13"/>
      <c r="C102" s="18"/>
      <c r="D102" s="13"/>
      <c r="E102" s="13"/>
      <c r="F102" s="13"/>
      <c r="G102" s="13"/>
      <c r="H102" s="13"/>
      <c r="I102" s="13"/>
      <c r="J102" s="13"/>
      <c r="K102" s="13"/>
      <c r="L102" s="13"/>
      <c r="M102" s="13"/>
      <c r="N102" s="14"/>
      <c r="O102" s="14"/>
      <c r="P102" s="14"/>
      <c r="Q102" s="14"/>
      <c r="R102" s="14"/>
      <c r="S102" s="14"/>
      <c r="T102" s="14"/>
      <c r="U102" s="14"/>
    </row>
    <row r="103" spans="1:21" x14ac:dyDescent="0.25">
      <c r="A103" s="13"/>
      <c r="B103" s="13"/>
      <c r="C103" s="18"/>
      <c r="D103" s="13"/>
      <c r="E103" s="13"/>
      <c r="F103" s="13"/>
      <c r="G103" s="13"/>
      <c r="H103" s="13"/>
      <c r="I103" s="13"/>
      <c r="J103" s="13"/>
      <c r="K103" s="13"/>
      <c r="L103" s="13"/>
      <c r="M103" s="13"/>
      <c r="N103" s="14"/>
      <c r="O103" s="14"/>
      <c r="P103" s="14"/>
      <c r="Q103" s="14"/>
      <c r="R103" s="14"/>
      <c r="S103" s="14"/>
      <c r="T103" s="14"/>
      <c r="U103" s="14"/>
    </row>
    <row r="104" spans="1:21" x14ac:dyDescent="0.25">
      <c r="A104" s="13"/>
      <c r="B104" s="13"/>
      <c r="C104" s="18"/>
      <c r="D104" s="13"/>
      <c r="E104" s="13"/>
      <c r="F104" s="13"/>
      <c r="G104" s="13"/>
      <c r="H104" s="13"/>
      <c r="I104" s="13"/>
      <c r="J104" s="13"/>
      <c r="K104" s="13"/>
      <c r="L104" s="13"/>
      <c r="M104" s="13"/>
      <c r="N104" s="14"/>
      <c r="O104" s="14"/>
      <c r="P104" s="14"/>
      <c r="Q104" s="14"/>
      <c r="R104" s="14"/>
      <c r="S104" s="14"/>
      <c r="T104" s="14"/>
      <c r="U104" s="14"/>
    </row>
    <row r="105" spans="1:21" x14ac:dyDescent="0.25">
      <c r="A105" s="13"/>
      <c r="B105" s="13"/>
      <c r="C105" s="18"/>
      <c r="D105" s="13"/>
      <c r="E105" s="13"/>
      <c r="F105" s="13"/>
      <c r="G105" s="13"/>
      <c r="H105" s="13"/>
      <c r="I105" s="13"/>
      <c r="J105" s="13"/>
      <c r="K105" s="13"/>
      <c r="L105" s="13"/>
      <c r="M105" s="13"/>
      <c r="N105" s="14"/>
      <c r="O105" s="14"/>
      <c r="P105" s="14"/>
      <c r="Q105" s="14"/>
      <c r="R105" s="14"/>
      <c r="S105" s="14"/>
      <c r="T105" s="14"/>
      <c r="U105" s="14"/>
    </row>
    <row r="106" spans="1:21" x14ac:dyDescent="0.25">
      <c r="C106" s="18"/>
      <c r="D106" s="13"/>
      <c r="E106" s="13"/>
      <c r="F106" s="13"/>
      <c r="G106" s="13"/>
      <c r="H106" s="13"/>
      <c r="I106" s="13"/>
      <c r="J106" s="13"/>
      <c r="K106" s="13"/>
      <c r="L106" s="13"/>
      <c r="M106" s="13"/>
      <c r="N106" s="14"/>
    </row>
    <row r="107" spans="1:21" x14ac:dyDescent="0.25">
      <c r="C107" s="18"/>
      <c r="D107" s="13"/>
      <c r="E107" s="13"/>
      <c r="F107" s="13"/>
      <c r="G107" s="13"/>
      <c r="H107" s="13"/>
      <c r="I107" s="13"/>
      <c r="J107" s="13"/>
      <c r="K107" s="13"/>
      <c r="L107" s="13"/>
      <c r="M107" s="13"/>
      <c r="N107" s="14"/>
    </row>
    <row r="108" spans="1:21" x14ac:dyDescent="0.25">
      <c r="C108" s="18"/>
      <c r="D108" s="13"/>
      <c r="E108" s="13"/>
      <c r="F108" s="13"/>
      <c r="G108" s="13"/>
      <c r="H108" s="13"/>
      <c r="I108" s="13"/>
      <c r="J108" s="13"/>
      <c r="K108" s="13"/>
      <c r="L108" s="13"/>
      <c r="M108" s="13"/>
      <c r="N108" s="14"/>
    </row>
    <row r="109" spans="1:21" x14ac:dyDescent="0.25">
      <c r="C109" s="18"/>
      <c r="D109" s="13"/>
      <c r="E109" s="13"/>
      <c r="F109" s="13"/>
      <c r="G109" s="13"/>
      <c r="H109" s="13"/>
      <c r="I109" s="13"/>
      <c r="J109" s="13"/>
      <c r="K109" s="13"/>
      <c r="L109" s="13"/>
      <c r="M109" s="13"/>
      <c r="N109" s="14"/>
    </row>
  </sheetData>
  <mergeCells count="97">
    <mergeCell ref="A12:A15"/>
    <mergeCell ref="B12:B15"/>
    <mergeCell ref="B16:B19"/>
    <mergeCell ref="B20:B31"/>
    <mergeCell ref="C12:C13"/>
    <mergeCell ref="C14:C15"/>
    <mergeCell ref="C16:C17"/>
    <mergeCell ref="B32:B35"/>
    <mergeCell ref="C32:C33"/>
    <mergeCell ref="C20:C21"/>
    <mergeCell ref="C18:C19"/>
    <mergeCell ref="C22:C23"/>
    <mergeCell ref="C28:C29"/>
    <mergeCell ref="C30:C31"/>
    <mergeCell ref="C24:C25"/>
    <mergeCell ref="C26:C27"/>
    <mergeCell ref="A8:A11"/>
    <mergeCell ref="C8:C9"/>
    <mergeCell ref="U8:U9"/>
    <mergeCell ref="C10:C11"/>
    <mergeCell ref="U10:U11"/>
    <mergeCell ref="B8:B9"/>
    <mergeCell ref="T8:T9"/>
    <mergeCell ref="B10:B11"/>
    <mergeCell ref="T10:T11"/>
    <mergeCell ref="D10:D11"/>
    <mergeCell ref="F6:S6"/>
    <mergeCell ref="B6:B7"/>
    <mergeCell ref="D8:D9"/>
    <mergeCell ref="E8:E9"/>
    <mergeCell ref="V8:V9"/>
    <mergeCell ref="A36:S36"/>
    <mergeCell ref="T6:U6"/>
    <mergeCell ref="A1:B4"/>
    <mergeCell ref="C1:V1"/>
    <mergeCell ref="C2:V2"/>
    <mergeCell ref="D3:V3"/>
    <mergeCell ref="D4:V4"/>
    <mergeCell ref="V6:V7"/>
    <mergeCell ref="C6:C7"/>
    <mergeCell ref="D6:E6"/>
    <mergeCell ref="U16:U17"/>
    <mergeCell ref="T12:T15"/>
    <mergeCell ref="E14:E15"/>
    <mergeCell ref="E16:E17"/>
    <mergeCell ref="V12:V13"/>
    <mergeCell ref="U12:U13"/>
    <mergeCell ref="V10:V11"/>
    <mergeCell ref="D12:D13"/>
    <mergeCell ref="V14:V15"/>
    <mergeCell ref="D16:D17"/>
    <mergeCell ref="U14:U15"/>
    <mergeCell ref="D14:D15"/>
    <mergeCell ref="E12:E13"/>
    <mergeCell ref="D18:D19"/>
    <mergeCell ref="U18:U19"/>
    <mergeCell ref="E32:E33"/>
    <mergeCell ref="U22:U23"/>
    <mergeCell ref="U28:U29"/>
    <mergeCell ref="U30:U31"/>
    <mergeCell ref="T20:T31"/>
    <mergeCell ref="T32:T33"/>
    <mergeCell ref="D24:D25"/>
    <mergeCell ref="E24:E25"/>
    <mergeCell ref="D32:D33"/>
    <mergeCell ref="E26:E27"/>
    <mergeCell ref="D22:D23"/>
    <mergeCell ref="D26:D27"/>
    <mergeCell ref="U26:U27"/>
    <mergeCell ref="D20:D21"/>
    <mergeCell ref="V30:V31"/>
    <mergeCell ref="E28:E29"/>
    <mergeCell ref="V32:V33"/>
    <mergeCell ref="U20:U21"/>
    <mergeCell ref="T16:T19"/>
    <mergeCell ref="V16:V17"/>
    <mergeCell ref="V24:V25"/>
    <mergeCell ref="V26:V27"/>
    <mergeCell ref="V20:V21"/>
    <mergeCell ref="E20:E21"/>
    <mergeCell ref="E22:E23"/>
    <mergeCell ref="A37:V38"/>
    <mergeCell ref="E30:E31"/>
    <mergeCell ref="U24:U25"/>
    <mergeCell ref="V34:V35"/>
    <mergeCell ref="A16:A35"/>
    <mergeCell ref="C34:C35"/>
    <mergeCell ref="D34:D35"/>
    <mergeCell ref="E34:E35"/>
    <mergeCell ref="T34:T35"/>
    <mergeCell ref="U32:U35"/>
    <mergeCell ref="V18:V19"/>
    <mergeCell ref="V22:V23"/>
    <mergeCell ref="V28:V29"/>
    <mergeCell ref="D28:D29"/>
    <mergeCell ref="D30:D31"/>
    <mergeCell ref="E18:E19"/>
  </mergeCells>
  <printOptions horizontalCentered="1" verticalCentered="1"/>
  <pageMargins left="0" right="0" top="0.55118110236220474" bottom="0" header="0.31496062992125984" footer="0"/>
  <pageSetup scale="44" fitToHeight="0" orientation="landscape"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A57"/>
  <sheetViews>
    <sheetView view="pageBreakPreview" zoomScale="55" zoomScaleNormal="70" zoomScaleSheetLayoutView="55" workbookViewId="0">
      <selection activeCell="D12" sqref="D12"/>
    </sheetView>
  </sheetViews>
  <sheetFormatPr baseColWidth="10" defaultRowHeight="15" x14ac:dyDescent="0.25"/>
  <cols>
    <col min="2" max="2" width="29.42578125" customWidth="1"/>
    <col min="3" max="3" width="23.5703125" customWidth="1"/>
    <col min="4" max="5" width="25.28515625" customWidth="1"/>
    <col min="6" max="6" width="23.42578125" customWidth="1"/>
    <col min="7" max="7" width="21.7109375" customWidth="1"/>
    <col min="8" max="8" width="25.28515625" customWidth="1"/>
    <col min="9" max="9" width="21.7109375" customWidth="1"/>
    <col min="10" max="12" width="25.85546875" customWidth="1"/>
    <col min="13" max="13" width="17.28515625" customWidth="1"/>
    <col min="14" max="14" width="14.7109375" customWidth="1"/>
    <col min="15" max="15" width="15.28515625" customWidth="1"/>
    <col min="16" max="16" width="12.85546875" customWidth="1"/>
    <col min="17" max="17" width="13.5703125" customWidth="1"/>
    <col min="18" max="18" width="17.5703125" customWidth="1"/>
    <col min="19" max="19" width="13.5703125" customWidth="1"/>
    <col min="20" max="20" width="13.42578125" customWidth="1"/>
    <col min="21" max="21" width="15.5703125" bestFit="1" customWidth="1"/>
    <col min="22" max="22" width="15.5703125" customWidth="1"/>
    <col min="23" max="23" width="18.42578125" bestFit="1" customWidth="1"/>
    <col min="24" max="24" width="15.5703125" customWidth="1"/>
    <col min="25" max="25" width="14" style="142" customWidth="1"/>
    <col min="26" max="26" width="11.42578125" style="142"/>
    <col min="259" max="260" width="29.42578125" customWidth="1"/>
    <col min="261" max="263" width="25.28515625" customWidth="1"/>
    <col min="264" max="264" width="16.7109375" bestFit="1" customWidth="1"/>
    <col min="265" max="265" width="25.28515625" customWidth="1"/>
    <col min="266" max="266" width="21.7109375" customWidth="1"/>
    <col min="267" max="267" width="25.85546875" customWidth="1"/>
    <col min="268" max="268" width="0" hidden="1" customWidth="1"/>
    <col min="269" max="269" width="25.85546875" customWidth="1"/>
    <col min="270" max="270" width="17.28515625" customWidth="1"/>
    <col min="271" max="271" width="14.7109375" customWidth="1"/>
    <col min="272" max="272" width="15.28515625" customWidth="1"/>
    <col min="273" max="273" width="12.85546875" customWidth="1"/>
    <col min="274" max="274" width="13.5703125" customWidth="1"/>
    <col min="275" max="275" width="17.5703125" customWidth="1"/>
    <col min="276" max="276" width="13.5703125" customWidth="1"/>
    <col min="277" max="277" width="13.42578125" customWidth="1"/>
    <col min="278" max="278" width="15.5703125" bestFit="1" customWidth="1"/>
    <col min="279" max="279" width="18.42578125" bestFit="1" customWidth="1"/>
    <col min="280" max="280" width="14.5703125" bestFit="1" customWidth="1"/>
    <col min="281" max="281" width="11.5703125" bestFit="1" customWidth="1"/>
    <col min="515" max="516" width="29.42578125" customWidth="1"/>
    <col min="517" max="519" width="25.28515625" customWidth="1"/>
    <col min="520" max="520" width="16.7109375" bestFit="1" customWidth="1"/>
    <col min="521" max="521" width="25.28515625" customWidth="1"/>
    <col min="522" max="522" width="21.7109375" customWidth="1"/>
    <col min="523" max="523" width="25.85546875" customWidth="1"/>
    <col min="524" max="524" width="0" hidden="1" customWidth="1"/>
    <col min="525" max="525" width="25.85546875" customWidth="1"/>
    <col min="526" max="526" width="17.28515625" customWidth="1"/>
    <col min="527" max="527" width="14.7109375" customWidth="1"/>
    <col min="528" max="528" width="15.28515625" customWidth="1"/>
    <col min="529" max="529" width="12.85546875" customWidth="1"/>
    <col min="530" max="530" width="13.5703125" customWidth="1"/>
    <col min="531" max="531" width="17.5703125" customWidth="1"/>
    <col min="532" max="532" width="13.5703125" customWidth="1"/>
    <col min="533" max="533" width="13.42578125" customWidth="1"/>
    <col min="534" max="534" width="15.5703125" bestFit="1" customWidth="1"/>
    <col min="535" max="535" width="18.42578125" bestFit="1" customWidth="1"/>
    <col min="536" max="536" width="14.5703125" bestFit="1" customWidth="1"/>
    <col min="537" max="537" width="11.5703125" bestFit="1" customWidth="1"/>
    <col min="771" max="772" width="29.42578125" customWidth="1"/>
    <col min="773" max="775" width="25.28515625" customWidth="1"/>
    <col min="776" max="776" width="16.7109375" bestFit="1" customWidth="1"/>
    <col min="777" max="777" width="25.28515625" customWidth="1"/>
    <col min="778" max="778" width="21.7109375" customWidth="1"/>
    <col min="779" max="779" width="25.85546875" customWidth="1"/>
    <col min="780" max="780" width="0" hidden="1" customWidth="1"/>
    <col min="781" max="781" width="25.85546875" customWidth="1"/>
    <col min="782" max="782" width="17.28515625" customWidth="1"/>
    <col min="783" max="783" width="14.7109375" customWidth="1"/>
    <col min="784" max="784" width="15.28515625" customWidth="1"/>
    <col min="785" max="785" width="12.85546875" customWidth="1"/>
    <col min="786" max="786" width="13.5703125" customWidth="1"/>
    <col min="787" max="787" width="17.5703125" customWidth="1"/>
    <col min="788" max="788" width="13.5703125" customWidth="1"/>
    <col min="789" max="789" width="13.42578125" customWidth="1"/>
    <col min="790" max="790" width="15.5703125" bestFit="1" customWidth="1"/>
    <col min="791" max="791" width="18.42578125" bestFit="1" customWidth="1"/>
    <col min="792" max="792" width="14.5703125" bestFit="1" customWidth="1"/>
    <col min="793" max="793" width="11.5703125" bestFit="1" customWidth="1"/>
    <col min="1027" max="1028" width="29.42578125" customWidth="1"/>
    <col min="1029" max="1031" width="25.28515625" customWidth="1"/>
    <col min="1032" max="1032" width="16.7109375" bestFit="1" customWidth="1"/>
    <col min="1033" max="1033" width="25.28515625" customWidth="1"/>
    <col min="1034" max="1034" width="21.7109375" customWidth="1"/>
    <col min="1035" max="1035" width="25.85546875" customWidth="1"/>
    <col min="1036" max="1036" width="0" hidden="1" customWidth="1"/>
    <col min="1037" max="1037" width="25.85546875" customWidth="1"/>
    <col min="1038" max="1038" width="17.28515625" customWidth="1"/>
    <col min="1039" max="1039" width="14.7109375" customWidth="1"/>
    <col min="1040" max="1040" width="15.28515625" customWidth="1"/>
    <col min="1041" max="1041" width="12.85546875" customWidth="1"/>
    <col min="1042" max="1042" width="13.5703125" customWidth="1"/>
    <col min="1043" max="1043" width="17.5703125" customWidth="1"/>
    <col min="1044" max="1044" width="13.5703125" customWidth="1"/>
    <col min="1045" max="1045" width="13.42578125" customWidth="1"/>
    <col min="1046" max="1046" width="15.5703125" bestFit="1" customWidth="1"/>
    <col min="1047" max="1047" width="18.42578125" bestFit="1" customWidth="1"/>
    <col min="1048" max="1048" width="14.5703125" bestFit="1" customWidth="1"/>
    <col min="1049" max="1049" width="11.5703125" bestFit="1" customWidth="1"/>
    <col min="1283" max="1284" width="29.42578125" customWidth="1"/>
    <col min="1285" max="1287" width="25.28515625" customWidth="1"/>
    <col min="1288" max="1288" width="16.7109375" bestFit="1" customWidth="1"/>
    <col min="1289" max="1289" width="25.28515625" customWidth="1"/>
    <col min="1290" max="1290" width="21.7109375" customWidth="1"/>
    <col min="1291" max="1291" width="25.85546875" customWidth="1"/>
    <col min="1292" max="1292" width="0" hidden="1" customWidth="1"/>
    <col min="1293" max="1293" width="25.85546875" customWidth="1"/>
    <col min="1294" max="1294" width="17.28515625" customWidth="1"/>
    <col min="1295" max="1295" width="14.7109375" customWidth="1"/>
    <col min="1296" max="1296" width="15.28515625" customWidth="1"/>
    <col min="1297" max="1297" width="12.85546875" customWidth="1"/>
    <col min="1298" max="1298" width="13.5703125" customWidth="1"/>
    <col min="1299" max="1299" width="17.5703125" customWidth="1"/>
    <col min="1300" max="1300" width="13.5703125" customWidth="1"/>
    <col min="1301" max="1301" width="13.42578125" customWidth="1"/>
    <col min="1302" max="1302" width="15.5703125" bestFit="1" customWidth="1"/>
    <col min="1303" max="1303" width="18.42578125" bestFit="1" customWidth="1"/>
    <col min="1304" max="1304" width="14.5703125" bestFit="1" customWidth="1"/>
    <col min="1305" max="1305" width="11.5703125" bestFit="1" customWidth="1"/>
    <col min="1539" max="1540" width="29.42578125" customWidth="1"/>
    <col min="1541" max="1543" width="25.28515625" customWidth="1"/>
    <col min="1544" max="1544" width="16.7109375" bestFit="1" customWidth="1"/>
    <col min="1545" max="1545" width="25.28515625" customWidth="1"/>
    <col min="1546" max="1546" width="21.7109375" customWidth="1"/>
    <col min="1547" max="1547" width="25.85546875" customWidth="1"/>
    <col min="1548" max="1548" width="0" hidden="1" customWidth="1"/>
    <col min="1549" max="1549" width="25.85546875" customWidth="1"/>
    <col min="1550" max="1550" width="17.28515625" customWidth="1"/>
    <col min="1551" max="1551" width="14.7109375" customWidth="1"/>
    <col min="1552" max="1552" width="15.28515625" customWidth="1"/>
    <col min="1553" max="1553" width="12.85546875" customWidth="1"/>
    <col min="1554" max="1554" width="13.5703125" customWidth="1"/>
    <col min="1555" max="1555" width="17.5703125" customWidth="1"/>
    <col min="1556" max="1556" width="13.5703125" customWidth="1"/>
    <col min="1557" max="1557" width="13.42578125" customWidth="1"/>
    <col min="1558" max="1558" width="15.5703125" bestFit="1" customWidth="1"/>
    <col min="1559" max="1559" width="18.42578125" bestFit="1" customWidth="1"/>
    <col min="1560" max="1560" width="14.5703125" bestFit="1" customWidth="1"/>
    <col min="1561" max="1561" width="11.5703125" bestFit="1" customWidth="1"/>
    <col min="1795" max="1796" width="29.42578125" customWidth="1"/>
    <col min="1797" max="1799" width="25.28515625" customWidth="1"/>
    <col min="1800" max="1800" width="16.7109375" bestFit="1" customWidth="1"/>
    <col min="1801" max="1801" width="25.28515625" customWidth="1"/>
    <col min="1802" max="1802" width="21.7109375" customWidth="1"/>
    <col min="1803" max="1803" width="25.85546875" customWidth="1"/>
    <col min="1804" max="1804" width="0" hidden="1" customWidth="1"/>
    <col min="1805" max="1805" width="25.85546875" customWidth="1"/>
    <col min="1806" max="1806" width="17.28515625" customWidth="1"/>
    <col min="1807" max="1807" width="14.7109375" customWidth="1"/>
    <col min="1808" max="1808" width="15.28515625" customWidth="1"/>
    <col min="1809" max="1809" width="12.85546875" customWidth="1"/>
    <col min="1810" max="1810" width="13.5703125" customWidth="1"/>
    <col min="1811" max="1811" width="17.5703125" customWidth="1"/>
    <col min="1812" max="1812" width="13.5703125" customWidth="1"/>
    <col min="1813" max="1813" width="13.42578125" customWidth="1"/>
    <col min="1814" max="1814" width="15.5703125" bestFit="1" customWidth="1"/>
    <col min="1815" max="1815" width="18.42578125" bestFit="1" customWidth="1"/>
    <col min="1816" max="1816" width="14.5703125" bestFit="1" customWidth="1"/>
    <col min="1817" max="1817" width="11.5703125" bestFit="1" customWidth="1"/>
    <col min="2051" max="2052" width="29.42578125" customWidth="1"/>
    <col min="2053" max="2055" width="25.28515625" customWidth="1"/>
    <col min="2056" max="2056" width="16.7109375" bestFit="1" customWidth="1"/>
    <col min="2057" max="2057" width="25.28515625" customWidth="1"/>
    <col min="2058" max="2058" width="21.7109375" customWidth="1"/>
    <col min="2059" max="2059" width="25.85546875" customWidth="1"/>
    <col min="2060" max="2060" width="0" hidden="1" customWidth="1"/>
    <col min="2061" max="2061" width="25.85546875" customWidth="1"/>
    <col min="2062" max="2062" width="17.28515625" customWidth="1"/>
    <col min="2063" max="2063" width="14.7109375" customWidth="1"/>
    <col min="2064" max="2064" width="15.28515625" customWidth="1"/>
    <col min="2065" max="2065" width="12.85546875" customWidth="1"/>
    <col min="2066" max="2066" width="13.5703125" customWidth="1"/>
    <col min="2067" max="2067" width="17.5703125" customWidth="1"/>
    <col min="2068" max="2068" width="13.5703125" customWidth="1"/>
    <col min="2069" max="2069" width="13.42578125" customWidth="1"/>
    <col min="2070" max="2070" width="15.5703125" bestFit="1" customWidth="1"/>
    <col min="2071" max="2071" width="18.42578125" bestFit="1" customWidth="1"/>
    <col min="2072" max="2072" width="14.5703125" bestFit="1" customWidth="1"/>
    <col min="2073" max="2073" width="11.5703125" bestFit="1" customWidth="1"/>
    <col min="2307" max="2308" width="29.42578125" customWidth="1"/>
    <col min="2309" max="2311" width="25.28515625" customWidth="1"/>
    <col min="2312" max="2312" width="16.7109375" bestFit="1" customWidth="1"/>
    <col min="2313" max="2313" width="25.28515625" customWidth="1"/>
    <col min="2314" max="2314" width="21.7109375" customWidth="1"/>
    <col min="2315" max="2315" width="25.85546875" customWidth="1"/>
    <col min="2316" max="2316" width="0" hidden="1" customWidth="1"/>
    <col min="2317" max="2317" width="25.85546875" customWidth="1"/>
    <col min="2318" max="2318" width="17.28515625" customWidth="1"/>
    <col min="2319" max="2319" width="14.7109375" customWidth="1"/>
    <col min="2320" max="2320" width="15.28515625" customWidth="1"/>
    <col min="2321" max="2321" width="12.85546875" customWidth="1"/>
    <col min="2322" max="2322" width="13.5703125" customWidth="1"/>
    <col min="2323" max="2323" width="17.5703125" customWidth="1"/>
    <col min="2324" max="2324" width="13.5703125" customWidth="1"/>
    <col min="2325" max="2325" width="13.42578125" customWidth="1"/>
    <col min="2326" max="2326" width="15.5703125" bestFit="1" customWidth="1"/>
    <col min="2327" max="2327" width="18.42578125" bestFit="1" customWidth="1"/>
    <col min="2328" max="2328" width="14.5703125" bestFit="1" customWidth="1"/>
    <col min="2329" max="2329" width="11.5703125" bestFit="1" customWidth="1"/>
    <col min="2563" max="2564" width="29.42578125" customWidth="1"/>
    <col min="2565" max="2567" width="25.28515625" customWidth="1"/>
    <col min="2568" max="2568" width="16.7109375" bestFit="1" customWidth="1"/>
    <col min="2569" max="2569" width="25.28515625" customWidth="1"/>
    <col min="2570" max="2570" width="21.7109375" customWidth="1"/>
    <col min="2571" max="2571" width="25.85546875" customWidth="1"/>
    <col min="2572" max="2572" width="0" hidden="1" customWidth="1"/>
    <col min="2573" max="2573" width="25.85546875" customWidth="1"/>
    <col min="2574" max="2574" width="17.28515625" customWidth="1"/>
    <col min="2575" max="2575" width="14.7109375" customWidth="1"/>
    <col min="2576" max="2576" width="15.28515625" customWidth="1"/>
    <col min="2577" max="2577" width="12.85546875" customWidth="1"/>
    <col min="2578" max="2578" width="13.5703125" customWidth="1"/>
    <col min="2579" max="2579" width="17.5703125" customWidth="1"/>
    <col min="2580" max="2580" width="13.5703125" customWidth="1"/>
    <col min="2581" max="2581" width="13.42578125" customWidth="1"/>
    <col min="2582" max="2582" width="15.5703125" bestFit="1" customWidth="1"/>
    <col min="2583" max="2583" width="18.42578125" bestFit="1" customWidth="1"/>
    <col min="2584" max="2584" width="14.5703125" bestFit="1" customWidth="1"/>
    <col min="2585" max="2585" width="11.5703125" bestFit="1" customWidth="1"/>
    <col min="2819" max="2820" width="29.42578125" customWidth="1"/>
    <col min="2821" max="2823" width="25.28515625" customWidth="1"/>
    <col min="2824" max="2824" width="16.7109375" bestFit="1" customWidth="1"/>
    <col min="2825" max="2825" width="25.28515625" customWidth="1"/>
    <col min="2826" max="2826" width="21.7109375" customWidth="1"/>
    <col min="2827" max="2827" width="25.85546875" customWidth="1"/>
    <col min="2828" max="2828" width="0" hidden="1" customWidth="1"/>
    <col min="2829" max="2829" width="25.85546875" customWidth="1"/>
    <col min="2830" max="2830" width="17.28515625" customWidth="1"/>
    <col min="2831" max="2831" width="14.7109375" customWidth="1"/>
    <col min="2832" max="2832" width="15.28515625" customWidth="1"/>
    <col min="2833" max="2833" width="12.85546875" customWidth="1"/>
    <col min="2834" max="2834" width="13.5703125" customWidth="1"/>
    <col min="2835" max="2835" width="17.5703125" customWidth="1"/>
    <col min="2836" max="2836" width="13.5703125" customWidth="1"/>
    <col min="2837" max="2837" width="13.42578125" customWidth="1"/>
    <col min="2838" max="2838" width="15.5703125" bestFit="1" customWidth="1"/>
    <col min="2839" max="2839" width="18.42578125" bestFit="1" customWidth="1"/>
    <col min="2840" max="2840" width="14.5703125" bestFit="1" customWidth="1"/>
    <col min="2841" max="2841" width="11.5703125" bestFit="1" customWidth="1"/>
    <col min="3075" max="3076" width="29.42578125" customWidth="1"/>
    <col min="3077" max="3079" width="25.28515625" customWidth="1"/>
    <col min="3080" max="3080" width="16.7109375" bestFit="1" customWidth="1"/>
    <col min="3081" max="3081" width="25.28515625" customWidth="1"/>
    <col min="3082" max="3082" width="21.7109375" customWidth="1"/>
    <col min="3083" max="3083" width="25.85546875" customWidth="1"/>
    <col min="3084" max="3084" width="0" hidden="1" customWidth="1"/>
    <col min="3085" max="3085" width="25.85546875" customWidth="1"/>
    <col min="3086" max="3086" width="17.28515625" customWidth="1"/>
    <col min="3087" max="3087" width="14.7109375" customWidth="1"/>
    <col min="3088" max="3088" width="15.28515625" customWidth="1"/>
    <col min="3089" max="3089" width="12.85546875" customWidth="1"/>
    <col min="3090" max="3090" width="13.5703125" customWidth="1"/>
    <col min="3091" max="3091" width="17.5703125" customWidth="1"/>
    <col min="3092" max="3092" width="13.5703125" customWidth="1"/>
    <col min="3093" max="3093" width="13.42578125" customWidth="1"/>
    <col min="3094" max="3094" width="15.5703125" bestFit="1" customWidth="1"/>
    <col min="3095" max="3095" width="18.42578125" bestFit="1" customWidth="1"/>
    <col min="3096" max="3096" width="14.5703125" bestFit="1" customWidth="1"/>
    <col min="3097" max="3097" width="11.5703125" bestFit="1" customWidth="1"/>
    <col min="3331" max="3332" width="29.42578125" customWidth="1"/>
    <col min="3333" max="3335" width="25.28515625" customWidth="1"/>
    <col min="3336" max="3336" width="16.7109375" bestFit="1" customWidth="1"/>
    <col min="3337" max="3337" width="25.28515625" customWidth="1"/>
    <col min="3338" max="3338" width="21.7109375" customWidth="1"/>
    <col min="3339" max="3339" width="25.85546875" customWidth="1"/>
    <col min="3340" max="3340" width="0" hidden="1" customWidth="1"/>
    <col min="3341" max="3341" width="25.85546875" customWidth="1"/>
    <col min="3342" max="3342" width="17.28515625" customWidth="1"/>
    <col min="3343" max="3343" width="14.7109375" customWidth="1"/>
    <col min="3344" max="3344" width="15.28515625" customWidth="1"/>
    <col min="3345" max="3345" width="12.85546875" customWidth="1"/>
    <col min="3346" max="3346" width="13.5703125" customWidth="1"/>
    <col min="3347" max="3347" width="17.5703125" customWidth="1"/>
    <col min="3348" max="3348" width="13.5703125" customWidth="1"/>
    <col min="3349" max="3349" width="13.42578125" customWidth="1"/>
    <col min="3350" max="3350" width="15.5703125" bestFit="1" customWidth="1"/>
    <col min="3351" max="3351" width="18.42578125" bestFit="1" customWidth="1"/>
    <col min="3352" max="3352" width="14.5703125" bestFit="1" customWidth="1"/>
    <col min="3353" max="3353" width="11.5703125" bestFit="1" customWidth="1"/>
    <col min="3587" max="3588" width="29.42578125" customWidth="1"/>
    <col min="3589" max="3591" width="25.28515625" customWidth="1"/>
    <col min="3592" max="3592" width="16.7109375" bestFit="1" customWidth="1"/>
    <col min="3593" max="3593" width="25.28515625" customWidth="1"/>
    <col min="3594" max="3594" width="21.7109375" customWidth="1"/>
    <col min="3595" max="3595" width="25.85546875" customWidth="1"/>
    <col min="3596" max="3596" width="0" hidden="1" customWidth="1"/>
    <col min="3597" max="3597" width="25.85546875" customWidth="1"/>
    <col min="3598" max="3598" width="17.28515625" customWidth="1"/>
    <col min="3599" max="3599" width="14.7109375" customWidth="1"/>
    <col min="3600" max="3600" width="15.28515625" customWidth="1"/>
    <col min="3601" max="3601" width="12.85546875" customWidth="1"/>
    <col min="3602" max="3602" width="13.5703125" customWidth="1"/>
    <col min="3603" max="3603" width="17.5703125" customWidth="1"/>
    <col min="3604" max="3604" width="13.5703125" customWidth="1"/>
    <col min="3605" max="3605" width="13.42578125" customWidth="1"/>
    <col min="3606" max="3606" width="15.5703125" bestFit="1" customWidth="1"/>
    <col min="3607" max="3607" width="18.42578125" bestFit="1" customWidth="1"/>
    <col min="3608" max="3608" width="14.5703125" bestFit="1" customWidth="1"/>
    <col min="3609" max="3609" width="11.5703125" bestFit="1" customWidth="1"/>
    <col min="3843" max="3844" width="29.42578125" customWidth="1"/>
    <col min="3845" max="3847" width="25.28515625" customWidth="1"/>
    <col min="3848" max="3848" width="16.7109375" bestFit="1" customWidth="1"/>
    <col min="3849" max="3849" width="25.28515625" customWidth="1"/>
    <col min="3850" max="3850" width="21.7109375" customWidth="1"/>
    <col min="3851" max="3851" width="25.85546875" customWidth="1"/>
    <col min="3852" max="3852" width="0" hidden="1" customWidth="1"/>
    <col min="3853" max="3853" width="25.85546875" customWidth="1"/>
    <col min="3854" max="3854" width="17.28515625" customWidth="1"/>
    <col min="3855" max="3855" width="14.7109375" customWidth="1"/>
    <col min="3856" max="3856" width="15.28515625" customWidth="1"/>
    <col min="3857" max="3857" width="12.85546875" customWidth="1"/>
    <col min="3858" max="3858" width="13.5703125" customWidth="1"/>
    <col min="3859" max="3859" width="17.5703125" customWidth="1"/>
    <col min="3860" max="3860" width="13.5703125" customWidth="1"/>
    <col min="3861" max="3861" width="13.42578125" customWidth="1"/>
    <col min="3862" max="3862" width="15.5703125" bestFit="1" customWidth="1"/>
    <col min="3863" max="3863" width="18.42578125" bestFit="1" customWidth="1"/>
    <col min="3864" max="3864" width="14.5703125" bestFit="1" customWidth="1"/>
    <col min="3865" max="3865" width="11.5703125" bestFit="1" customWidth="1"/>
    <col min="4099" max="4100" width="29.42578125" customWidth="1"/>
    <col min="4101" max="4103" width="25.28515625" customWidth="1"/>
    <col min="4104" max="4104" width="16.7109375" bestFit="1" customWidth="1"/>
    <col min="4105" max="4105" width="25.28515625" customWidth="1"/>
    <col min="4106" max="4106" width="21.7109375" customWidth="1"/>
    <col min="4107" max="4107" width="25.85546875" customWidth="1"/>
    <col min="4108" max="4108" width="0" hidden="1" customWidth="1"/>
    <col min="4109" max="4109" width="25.85546875" customWidth="1"/>
    <col min="4110" max="4110" width="17.28515625" customWidth="1"/>
    <col min="4111" max="4111" width="14.7109375" customWidth="1"/>
    <col min="4112" max="4112" width="15.28515625" customWidth="1"/>
    <col min="4113" max="4113" width="12.85546875" customWidth="1"/>
    <col min="4114" max="4114" width="13.5703125" customWidth="1"/>
    <col min="4115" max="4115" width="17.5703125" customWidth="1"/>
    <col min="4116" max="4116" width="13.5703125" customWidth="1"/>
    <col min="4117" max="4117" width="13.42578125" customWidth="1"/>
    <col min="4118" max="4118" width="15.5703125" bestFit="1" customWidth="1"/>
    <col min="4119" max="4119" width="18.42578125" bestFit="1" customWidth="1"/>
    <col min="4120" max="4120" width="14.5703125" bestFit="1" customWidth="1"/>
    <col min="4121" max="4121" width="11.5703125" bestFit="1" customWidth="1"/>
    <col min="4355" max="4356" width="29.42578125" customWidth="1"/>
    <col min="4357" max="4359" width="25.28515625" customWidth="1"/>
    <col min="4360" max="4360" width="16.7109375" bestFit="1" customWidth="1"/>
    <col min="4361" max="4361" width="25.28515625" customWidth="1"/>
    <col min="4362" max="4362" width="21.7109375" customWidth="1"/>
    <col min="4363" max="4363" width="25.85546875" customWidth="1"/>
    <col min="4364" max="4364" width="0" hidden="1" customWidth="1"/>
    <col min="4365" max="4365" width="25.85546875" customWidth="1"/>
    <col min="4366" max="4366" width="17.28515625" customWidth="1"/>
    <col min="4367" max="4367" width="14.7109375" customWidth="1"/>
    <col min="4368" max="4368" width="15.28515625" customWidth="1"/>
    <col min="4369" max="4369" width="12.85546875" customWidth="1"/>
    <col min="4370" max="4370" width="13.5703125" customWidth="1"/>
    <col min="4371" max="4371" width="17.5703125" customWidth="1"/>
    <col min="4372" max="4372" width="13.5703125" customWidth="1"/>
    <col min="4373" max="4373" width="13.42578125" customWidth="1"/>
    <col min="4374" max="4374" width="15.5703125" bestFit="1" customWidth="1"/>
    <col min="4375" max="4375" width="18.42578125" bestFit="1" customWidth="1"/>
    <col min="4376" max="4376" width="14.5703125" bestFit="1" customWidth="1"/>
    <col min="4377" max="4377" width="11.5703125" bestFit="1" customWidth="1"/>
    <col min="4611" max="4612" width="29.42578125" customWidth="1"/>
    <col min="4613" max="4615" width="25.28515625" customWidth="1"/>
    <col min="4616" max="4616" width="16.7109375" bestFit="1" customWidth="1"/>
    <col min="4617" max="4617" width="25.28515625" customWidth="1"/>
    <col min="4618" max="4618" width="21.7109375" customWidth="1"/>
    <col min="4619" max="4619" width="25.85546875" customWidth="1"/>
    <col min="4620" max="4620" width="0" hidden="1" customWidth="1"/>
    <col min="4621" max="4621" width="25.85546875" customWidth="1"/>
    <col min="4622" max="4622" width="17.28515625" customWidth="1"/>
    <col min="4623" max="4623" width="14.7109375" customWidth="1"/>
    <col min="4624" max="4624" width="15.28515625" customWidth="1"/>
    <col min="4625" max="4625" width="12.85546875" customWidth="1"/>
    <col min="4626" max="4626" width="13.5703125" customWidth="1"/>
    <col min="4627" max="4627" width="17.5703125" customWidth="1"/>
    <col min="4628" max="4628" width="13.5703125" customWidth="1"/>
    <col min="4629" max="4629" width="13.42578125" customWidth="1"/>
    <col min="4630" max="4630" width="15.5703125" bestFit="1" customWidth="1"/>
    <col min="4631" max="4631" width="18.42578125" bestFit="1" customWidth="1"/>
    <col min="4632" max="4632" width="14.5703125" bestFit="1" customWidth="1"/>
    <col min="4633" max="4633" width="11.5703125" bestFit="1" customWidth="1"/>
    <col min="4867" max="4868" width="29.42578125" customWidth="1"/>
    <col min="4869" max="4871" width="25.28515625" customWidth="1"/>
    <col min="4872" max="4872" width="16.7109375" bestFit="1" customWidth="1"/>
    <col min="4873" max="4873" width="25.28515625" customWidth="1"/>
    <col min="4874" max="4874" width="21.7109375" customWidth="1"/>
    <col min="4875" max="4875" width="25.85546875" customWidth="1"/>
    <col min="4876" max="4876" width="0" hidden="1" customWidth="1"/>
    <col min="4877" max="4877" width="25.85546875" customWidth="1"/>
    <col min="4878" max="4878" width="17.28515625" customWidth="1"/>
    <col min="4879" max="4879" width="14.7109375" customWidth="1"/>
    <col min="4880" max="4880" width="15.28515625" customWidth="1"/>
    <col min="4881" max="4881" width="12.85546875" customWidth="1"/>
    <col min="4882" max="4882" width="13.5703125" customWidth="1"/>
    <col min="4883" max="4883" width="17.5703125" customWidth="1"/>
    <col min="4884" max="4884" width="13.5703125" customWidth="1"/>
    <col min="4885" max="4885" width="13.42578125" customWidth="1"/>
    <col min="4886" max="4886" width="15.5703125" bestFit="1" customWidth="1"/>
    <col min="4887" max="4887" width="18.42578125" bestFit="1" customWidth="1"/>
    <col min="4888" max="4888" width="14.5703125" bestFit="1" customWidth="1"/>
    <col min="4889" max="4889" width="11.5703125" bestFit="1" customWidth="1"/>
    <col min="5123" max="5124" width="29.42578125" customWidth="1"/>
    <col min="5125" max="5127" width="25.28515625" customWidth="1"/>
    <col min="5128" max="5128" width="16.7109375" bestFit="1" customWidth="1"/>
    <col min="5129" max="5129" width="25.28515625" customWidth="1"/>
    <col min="5130" max="5130" width="21.7109375" customWidth="1"/>
    <col min="5131" max="5131" width="25.85546875" customWidth="1"/>
    <col min="5132" max="5132" width="0" hidden="1" customWidth="1"/>
    <col min="5133" max="5133" width="25.85546875" customWidth="1"/>
    <col min="5134" max="5134" width="17.28515625" customWidth="1"/>
    <col min="5135" max="5135" width="14.7109375" customWidth="1"/>
    <col min="5136" max="5136" width="15.28515625" customWidth="1"/>
    <col min="5137" max="5137" width="12.85546875" customWidth="1"/>
    <col min="5138" max="5138" width="13.5703125" customWidth="1"/>
    <col min="5139" max="5139" width="17.5703125" customWidth="1"/>
    <col min="5140" max="5140" width="13.5703125" customWidth="1"/>
    <col min="5141" max="5141" width="13.42578125" customWidth="1"/>
    <col min="5142" max="5142" width="15.5703125" bestFit="1" customWidth="1"/>
    <col min="5143" max="5143" width="18.42578125" bestFit="1" customWidth="1"/>
    <col min="5144" max="5144" width="14.5703125" bestFit="1" customWidth="1"/>
    <col min="5145" max="5145" width="11.5703125" bestFit="1" customWidth="1"/>
    <col min="5379" max="5380" width="29.42578125" customWidth="1"/>
    <col min="5381" max="5383" width="25.28515625" customWidth="1"/>
    <col min="5384" max="5384" width="16.7109375" bestFit="1" customWidth="1"/>
    <col min="5385" max="5385" width="25.28515625" customWidth="1"/>
    <col min="5386" max="5386" width="21.7109375" customWidth="1"/>
    <col min="5387" max="5387" width="25.85546875" customWidth="1"/>
    <col min="5388" max="5388" width="0" hidden="1" customWidth="1"/>
    <col min="5389" max="5389" width="25.85546875" customWidth="1"/>
    <col min="5390" max="5390" width="17.28515625" customWidth="1"/>
    <col min="5391" max="5391" width="14.7109375" customWidth="1"/>
    <col min="5392" max="5392" width="15.28515625" customWidth="1"/>
    <col min="5393" max="5393" width="12.85546875" customWidth="1"/>
    <col min="5394" max="5394" width="13.5703125" customWidth="1"/>
    <col min="5395" max="5395" width="17.5703125" customWidth="1"/>
    <col min="5396" max="5396" width="13.5703125" customWidth="1"/>
    <col min="5397" max="5397" width="13.42578125" customWidth="1"/>
    <col min="5398" max="5398" width="15.5703125" bestFit="1" customWidth="1"/>
    <col min="5399" max="5399" width="18.42578125" bestFit="1" customWidth="1"/>
    <col min="5400" max="5400" width="14.5703125" bestFit="1" customWidth="1"/>
    <col min="5401" max="5401" width="11.5703125" bestFit="1" customWidth="1"/>
    <col min="5635" max="5636" width="29.42578125" customWidth="1"/>
    <col min="5637" max="5639" width="25.28515625" customWidth="1"/>
    <col min="5640" max="5640" width="16.7109375" bestFit="1" customWidth="1"/>
    <col min="5641" max="5641" width="25.28515625" customWidth="1"/>
    <col min="5642" max="5642" width="21.7109375" customWidth="1"/>
    <col min="5643" max="5643" width="25.85546875" customWidth="1"/>
    <col min="5644" max="5644" width="0" hidden="1" customWidth="1"/>
    <col min="5645" max="5645" width="25.85546875" customWidth="1"/>
    <col min="5646" max="5646" width="17.28515625" customWidth="1"/>
    <col min="5647" max="5647" width="14.7109375" customWidth="1"/>
    <col min="5648" max="5648" width="15.28515625" customWidth="1"/>
    <col min="5649" max="5649" width="12.85546875" customWidth="1"/>
    <col min="5650" max="5650" width="13.5703125" customWidth="1"/>
    <col min="5651" max="5651" width="17.5703125" customWidth="1"/>
    <col min="5652" max="5652" width="13.5703125" customWidth="1"/>
    <col min="5653" max="5653" width="13.42578125" customWidth="1"/>
    <col min="5654" max="5654" width="15.5703125" bestFit="1" customWidth="1"/>
    <col min="5655" max="5655" width="18.42578125" bestFit="1" customWidth="1"/>
    <col min="5656" max="5656" width="14.5703125" bestFit="1" customWidth="1"/>
    <col min="5657" max="5657" width="11.5703125" bestFit="1" customWidth="1"/>
    <col min="5891" max="5892" width="29.42578125" customWidth="1"/>
    <col min="5893" max="5895" width="25.28515625" customWidth="1"/>
    <col min="5896" max="5896" width="16.7109375" bestFit="1" customWidth="1"/>
    <col min="5897" max="5897" width="25.28515625" customWidth="1"/>
    <col min="5898" max="5898" width="21.7109375" customWidth="1"/>
    <col min="5899" max="5899" width="25.85546875" customWidth="1"/>
    <col min="5900" max="5900" width="0" hidden="1" customWidth="1"/>
    <col min="5901" max="5901" width="25.85546875" customWidth="1"/>
    <col min="5902" max="5902" width="17.28515625" customWidth="1"/>
    <col min="5903" max="5903" width="14.7109375" customWidth="1"/>
    <col min="5904" max="5904" width="15.28515625" customWidth="1"/>
    <col min="5905" max="5905" width="12.85546875" customWidth="1"/>
    <col min="5906" max="5906" width="13.5703125" customWidth="1"/>
    <col min="5907" max="5907" width="17.5703125" customWidth="1"/>
    <col min="5908" max="5908" width="13.5703125" customWidth="1"/>
    <col min="5909" max="5909" width="13.42578125" customWidth="1"/>
    <col min="5910" max="5910" width="15.5703125" bestFit="1" customWidth="1"/>
    <col min="5911" max="5911" width="18.42578125" bestFit="1" customWidth="1"/>
    <col min="5912" max="5912" width="14.5703125" bestFit="1" customWidth="1"/>
    <col min="5913" max="5913" width="11.5703125" bestFit="1" customWidth="1"/>
    <col min="6147" max="6148" width="29.42578125" customWidth="1"/>
    <col min="6149" max="6151" width="25.28515625" customWidth="1"/>
    <col min="6152" max="6152" width="16.7109375" bestFit="1" customWidth="1"/>
    <col min="6153" max="6153" width="25.28515625" customWidth="1"/>
    <col min="6154" max="6154" width="21.7109375" customWidth="1"/>
    <col min="6155" max="6155" width="25.85546875" customWidth="1"/>
    <col min="6156" max="6156" width="0" hidden="1" customWidth="1"/>
    <col min="6157" max="6157" width="25.85546875" customWidth="1"/>
    <col min="6158" max="6158" width="17.28515625" customWidth="1"/>
    <col min="6159" max="6159" width="14.7109375" customWidth="1"/>
    <col min="6160" max="6160" width="15.28515625" customWidth="1"/>
    <col min="6161" max="6161" width="12.85546875" customWidth="1"/>
    <col min="6162" max="6162" width="13.5703125" customWidth="1"/>
    <col min="6163" max="6163" width="17.5703125" customWidth="1"/>
    <col min="6164" max="6164" width="13.5703125" customWidth="1"/>
    <col min="6165" max="6165" width="13.42578125" customWidth="1"/>
    <col min="6166" max="6166" width="15.5703125" bestFit="1" customWidth="1"/>
    <col min="6167" max="6167" width="18.42578125" bestFit="1" customWidth="1"/>
    <col min="6168" max="6168" width="14.5703125" bestFit="1" customWidth="1"/>
    <col min="6169" max="6169" width="11.5703125" bestFit="1" customWidth="1"/>
    <col min="6403" max="6404" width="29.42578125" customWidth="1"/>
    <col min="6405" max="6407" width="25.28515625" customWidth="1"/>
    <col min="6408" max="6408" width="16.7109375" bestFit="1" customWidth="1"/>
    <col min="6409" max="6409" width="25.28515625" customWidth="1"/>
    <col min="6410" max="6410" width="21.7109375" customWidth="1"/>
    <col min="6411" max="6411" width="25.85546875" customWidth="1"/>
    <col min="6412" max="6412" width="0" hidden="1" customWidth="1"/>
    <col min="6413" max="6413" width="25.85546875" customWidth="1"/>
    <col min="6414" max="6414" width="17.28515625" customWidth="1"/>
    <col min="6415" max="6415" width="14.7109375" customWidth="1"/>
    <col min="6416" max="6416" width="15.28515625" customWidth="1"/>
    <col min="6417" max="6417" width="12.85546875" customWidth="1"/>
    <col min="6418" max="6418" width="13.5703125" customWidth="1"/>
    <col min="6419" max="6419" width="17.5703125" customWidth="1"/>
    <col min="6420" max="6420" width="13.5703125" customWidth="1"/>
    <col min="6421" max="6421" width="13.42578125" customWidth="1"/>
    <col min="6422" max="6422" width="15.5703125" bestFit="1" customWidth="1"/>
    <col min="6423" max="6423" width="18.42578125" bestFit="1" customWidth="1"/>
    <col min="6424" max="6424" width="14.5703125" bestFit="1" customWidth="1"/>
    <col min="6425" max="6425" width="11.5703125" bestFit="1" customWidth="1"/>
    <col min="6659" max="6660" width="29.42578125" customWidth="1"/>
    <col min="6661" max="6663" width="25.28515625" customWidth="1"/>
    <col min="6664" max="6664" width="16.7109375" bestFit="1" customWidth="1"/>
    <col min="6665" max="6665" width="25.28515625" customWidth="1"/>
    <col min="6666" max="6666" width="21.7109375" customWidth="1"/>
    <col min="6667" max="6667" width="25.85546875" customWidth="1"/>
    <col min="6668" max="6668" width="0" hidden="1" customWidth="1"/>
    <col min="6669" max="6669" width="25.85546875" customWidth="1"/>
    <col min="6670" max="6670" width="17.28515625" customWidth="1"/>
    <col min="6671" max="6671" width="14.7109375" customWidth="1"/>
    <col min="6672" max="6672" width="15.28515625" customWidth="1"/>
    <col min="6673" max="6673" width="12.85546875" customWidth="1"/>
    <col min="6674" max="6674" width="13.5703125" customWidth="1"/>
    <col min="6675" max="6675" width="17.5703125" customWidth="1"/>
    <col min="6676" max="6676" width="13.5703125" customWidth="1"/>
    <col min="6677" max="6677" width="13.42578125" customWidth="1"/>
    <col min="6678" max="6678" width="15.5703125" bestFit="1" customWidth="1"/>
    <col min="6679" max="6679" width="18.42578125" bestFit="1" customWidth="1"/>
    <col min="6680" max="6680" width="14.5703125" bestFit="1" customWidth="1"/>
    <col min="6681" max="6681" width="11.5703125" bestFit="1" customWidth="1"/>
    <col min="6915" max="6916" width="29.42578125" customWidth="1"/>
    <col min="6917" max="6919" width="25.28515625" customWidth="1"/>
    <col min="6920" max="6920" width="16.7109375" bestFit="1" customWidth="1"/>
    <col min="6921" max="6921" width="25.28515625" customWidth="1"/>
    <col min="6922" max="6922" width="21.7109375" customWidth="1"/>
    <col min="6923" max="6923" width="25.85546875" customWidth="1"/>
    <col min="6924" max="6924" width="0" hidden="1" customWidth="1"/>
    <col min="6925" max="6925" width="25.85546875" customWidth="1"/>
    <col min="6926" max="6926" width="17.28515625" customWidth="1"/>
    <col min="6927" max="6927" width="14.7109375" customWidth="1"/>
    <col min="6928" max="6928" width="15.28515625" customWidth="1"/>
    <col min="6929" max="6929" width="12.85546875" customWidth="1"/>
    <col min="6930" max="6930" width="13.5703125" customWidth="1"/>
    <col min="6931" max="6931" width="17.5703125" customWidth="1"/>
    <col min="6932" max="6932" width="13.5703125" customWidth="1"/>
    <col min="6933" max="6933" width="13.42578125" customWidth="1"/>
    <col min="6934" max="6934" width="15.5703125" bestFit="1" customWidth="1"/>
    <col min="6935" max="6935" width="18.42578125" bestFit="1" customWidth="1"/>
    <col min="6936" max="6936" width="14.5703125" bestFit="1" customWidth="1"/>
    <col min="6937" max="6937" width="11.5703125" bestFit="1" customWidth="1"/>
    <col min="7171" max="7172" width="29.42578125" customWidth="1"/>
    <col min="7173" max="7175" width="25.28515625" customWidth="1"/>
    <col min="7176" max="7176" width="16.7109375" bestFit="1" customWidth="1"/>
    <col min="7177" max="7177" width="25.28515625" customWidth="1"/>
    <col min="7178" max="7178" width="21.7109375" customWidth="1"/>
    <col min="7179" max="7179" width="25.85546875" customWidth="1"/>
    <col min="7180" max="7180" width="0" hidden="1" customWidth="1"/>
    <col min="7181" max="7181" width="25.85546875" customWidth="1"/>
    <col min="7182" max="7182" width="17.28515625" customWidth="1"/>
    <col min="7183" max="7183" width="14.7109375" customWidth="1"/>
    <col min="7184" max="7184" width="15.28515625" customWidth="1"/>
    <col min="7185" max="7185" width="12.85546875" customWidth="1"/>
    <col min="7186" max="7186" width="13.5703125" customWidth="1"/>
    <col min="7187" max="7187" width="17.5703125" customWidth="1"/>
    <col min="7188" max="7188" width="13.5703125" customWidth="1"/>
    <col min="7189" max="7189" width="13.42578125" customWidth="1"/>
    <col min="7190" max="7190" width="15.5703125" bestFit="1" customWidth="1"/>
    <col min="7191" max="7191" width="18.42578125" bestFit="1" customWidth="1"/>
    <col min="7192" max="7192" width="14.5703125" bestFit="1" customWidth="1"/>
    <col min="7193" max="7193" width="11.5703125" bestFit="1" customWidth="1"/>
    <col min="7427" max="7428" width="29.42578125" customWidth="1"/>
    <col min="7429" max="7431" width="25.28515625" customWidth="1"/>
    <col min="7432" max="7432" width="16.7109375" bestFit="1" customWidth="1"/>
    <col min="7433" max="7433" width="25.28515625" customWidth="1"/>
    <col min="7434" max="7434" width="21.7109375" customWidth="1"/>
    <col min="7435" max="7435" width="25.85546875" customWidth="1"/>
    <col min="7436" max="7436" width="0" hidden="1" customWidth="1"/>
    <col min="7437" max="7437" width="25.85546875" customWidth="1"/>
    <col min="7438" max="7438" width="17.28515625" customWidth="1"/>
    <col min="7439" max="7439" width="14.7109375" customWidth="1"/>
    <col min="7440" max="7440" width="15.28515625" customWidth="1"/>
    <col min="7441" max="7441" width="12.85546875" customWidth="1"/>
    <col min="7442" max="7442" width="13.5703125" customWidth="1"/>
    <col min="7443" max="7443" width="17.5703125" customWidth="1"/>
    <col min="7444" max="7444" width="13.5703125" customWidth="1"/>
    <col min="7445" max="7445" width="13.42578125" customWidth="1"/>
    <col min="7446" max="7446" width="15.5703125" bestFit="1" customWidth="1"/>
    <col min="7447" max="7447" width="18.42578125" bestFit="1" customWidth="1"/>
    <col min="7448" max="7448" width="14.5703125" bestFit="1" customWidth="1"/>
    <col min="7449" max="7449" width="11.5703125" bestFit="1" customWidth="1"/>
    <col min="7683" max="7684" width="29.42578125" customWidth="1"/>
    <col min="7685" max="7687" width="25.28515625" customWidth="1"/>
    <col min="7688" max="7688" width="16.7109375" bestFit="1" customWidth="1"/>
    <col min="7689" max="7689" width="25.28515625" customWidth="1"/>
    <col min="7690" max="7690" width="21.7109375" customWidth="1"/>
    <col min="7691" max="7691" width="25.85546875" customWidth="1"/>
    <col min="7692" max="7692" width="0" hidden="1" customWidth="1"/>
    <col min="7693" max="7693" width="25.85546875" customWidth="1"/>
    <col min="7694" max="7694" width="17.28515625" customWidth="1"/>
    <col min="7695" max="7695" width="14.7109375" customWidth="1"/>
    <col min="7696" max="7696" width="15.28515625" customWidth="1"/>
    <col min="7697" max="7697" width="12.85546875" customWidth="1"/>
    <col min="7698" max="7698" width="13.5703125" customWidth="1"/>
    <col min="7699" max="7699" width="17.5703125" customWidth="1"/>
    <col min="7700" max="7700" width="13.5703125" customWidth="1"/>
    <col min="7701" max="7701" width="13.42578125" customWidth="1"/>
    <col min="7702" max="7702" width="15.5703125" bestFit="1" customWidth="1"/>
    <col min="7703" max="7703" width="18.42578125" bestFit="1" customWidth="1"/>
    <col min="7704" max="7704" width="14.5703125" bestFit="1" customWidth="1"/>
    <col min="7705" max="7705" width="11.5703125" bestFit="1" customWidth="1"/>
    <col min="7939" max="7940" width="29.42578125" customWidth="1"/>
    <col min="7941" max="7943" width="25.28515625" customWidth="1"/>
    <col min="7944" max="7944" width="16.7109375" bestFit="1" customWidth="1"/>
    <col min="7945" max="7945" width="25.28515625" customWidth="1"/>
    <col min="7946" max="7946" width="21.7109375" customWidth="1"/>
    <col min="7947" max="7947" width="25.85546875" customWidth="1"/>
    <col min="7948" max="7948" width="0" hidden="1" customWidth="1"/>
    <col min="7949" max="7949" width="25.85546875" customWidth="1"/>
    <col min="7950" max="7950" width="17.28515625" customWidth="1"/>
    <col min="7951" max="7951" width="14.7109375" customWidth="1"/>
    <col min="7952" max="7952" width="15.28515625" customWidth="1"/>
    <col min="7953" max="7953" width="12.85546875" customWidth="1"/>
    <col min="7954" max="7954" width="13.5703125" customWidth="1"/>
    <col min="7955" max="7955" width="17.5703125" customWidth="1"/>
    <col min="7956" max="7956" width="13.5703125" customWidth="1"/>
    <col min="7957" max="7957" width="13.42578125" customWidth="1"/>
    <col min="7958" max="7958" width="15.5703125" bestFit="1" customWidth="1"/>
    <col min="7959" max="7959" width="18.42578125" bestFit="1" customWidth="1"/>
    <col min="7960" max="7960" width="14.5703125" bestFit="1" customWidth="1"/>
    <col min="7961" max="7961" width="11.5703125" bestFit="1" customWidth="1"/>
    <col min="8195" max="8196" width="29.42578125" customWidth="1"/>
    <col min="8197" max="8199" width="25.28515625" customWidth="1"/>
    <col min="8200" max="8200" width="16.7109375" bestFit="1" customWidth="1"/>
    <col min="8201" max="8201" width="25.28515625" customWidth="1"/>
    <col min="8202" max="8202" width="21.7109375" customWidth="1"/>
    <col min="8203" max="8203" width="25.85546875" customWidth="1"/>
    <col min="8204" max="8204" width="0" hidden="1" customWidth="1"/>
    <col min="8205" max="8205" width="25.85546875" customWidth="1"/>
    <col min="8206" max="8206" width="17.28515625" customWidth="1"/>
    <col min="8207" max="8207" width="14.7109375" customWidth="1"/>
    <col min="8208" max="8208" width="15.28515625" customWidth="1"/>
    <col min="8209" max="8209" width="12.85546875" customWidth="1"/>
    <col min="8210" max="8210" width="13.5703125" customWidth="1"/>
    <col min="8211" max="8211" width="17.5703125" customWidth="1"/>
    <col min="8212" max="8212" width="13.5703125" customWidth="1"/>
    <col min="8213" max="8213" width="13.42578125" customWidth="1"/>
    <col min="8214" max="8214" width="15.5703125" bestFit="1" customWidth="1"/>
    <col min="8215" max="8215" width="18.42578125" bestFit="1" customWidth="1"/>
    <col min="8216" max="8216" width="14.5703125" bestFit="1" customWidth="1"/>
    <col min="8217" max="8217" width="11.5703125" bestFit="1" customWidth="1"/>
    <col min="8451" max="8452" width="29.42578125" customWidth="1"/>
    <col min="8453" max="8455" width="25.28515625" customWidth="1"/>
    <col min="8456" max="8456" width="16.7109375" bestFit="1" customWidth="1"/>
    <col min="8457" max="8457" width="25.28515625" customWidth="1"/>
    <col min="8458" max="8458" width="21.7109375" customWidth="1"/>
    <col min="8459" max="8459" width="25.85546875" customWidth="1"/>
    <col min="8460" max="8460" width="0" hidden="1" customWidth="1"/>
    <col min="8461" max="8461" width="25.85546875" customWidth="1"/>
    <col min="8462" max="8462" width="17.28515625" customWidth="1"/>
    <col min="8463" max="8463" width="14.7109375" customWidth="1"/>
    <col min="8464" max="8464" width="15.28515625" customWidth="1"/>
    <col min="8465" max="8465" width="12.85546875" customWidth="1"/>
    <col min="8466" max="8466" width="13.5703125" customWidth="1"/>
    <col min="8467" max="8467" width="17.5703125" customWidth="1"/>
    <col min="8468" max="8468" width="13.5703125" customWidth="1"/>
    <col min="8469" max="8469" width="13.42578125" customWidth="1"/>
    <col min="8470" max="8470" width="15.5703125" bestFit="1" customWidth="1"/>
    <col min="8471" max="8471" width="18.42578125" bestFit="1" customWidth="1"/>
    <col min="8472" max="8472" width="14.5703125" bestFit="1" customWidth="1"/>
    <col min="8473" max="8473" width="11.5703125" bestFit="1" customWidth="1"/>
    <col min="8707" max="8708" width="29.42578125" customWidth="1"/>
    <col min="8709" max="8711" width="25.28515625" customWidth="1"/>
    <col min="8712" max="8712" width="16.7109375" bestFit="1" customWidth="1"/>
    <col min="8713" max="8713" width="25.28515625" customWidth="1"/>
    <col min="8714" max="8714" width="21.7109375" customWidth="1"/>
    <col min="8715" max="8715" width="25.85546875" customWidth="1"/>
    <col min="8716" max="8716" width="0" hidden="1" customWidth="1"/>
    <col min="8717" max="8717" width="25.85546875" customWidth="1"/>
    <col min="8718" max="8718" width="17.28515625" customWidth="1"/>
    <col min="8719" max="8719" width="14.7109375" customWidth="1"/>
    <col min="8720" max="8720" width="15.28515625" customWidth="1"/>
    <col min="8721" max="8721" width="12.85546875" customWidth="1"/>
    <col min="8722" max="8722" width="13.5703125" customWidth="1"/>
    <col min="8723" max="8723" width="17.5703125" customWidth="1"/>
    <col min="8724" max="8724" width="13.5703125" customWidth="1"/>
    <col min="8725" max="8725" width="13.42578125" customWidth="1"/>
    <col min="8726" max="8726" width="15.5703125" bestFit="1" customWidth="1"/>
    <col min="8727" max="8727" width="18.42578125" bestFit="1" customWidth="1"/>
    <col min="8728" max="8728" width="14.5703125" bestFit="1" customWidth="1"/>
    <col min="8729" max="8729" width="11.5703125" bestFit="1" customWidth="1"/>
    <col min="8963" max="8964" width="29.42578125" customWidth="1"/>
    <col min="8965" max="8967" width="25.28515625" customWidth="1"/>
    <col min="8968" max="8968" width="16.7109375" bestFit="1" customWidth="1"/>
    <col min="8969" max="8969" width="25.28515625" customWidth="1"/>
    <col min="8970" max="8970" width="21.7109375" customWidth="1"/>
    <col min="8971" max="8971" width="25.85546875" customWidth="1"/>
    <col min="8972" max="8972" width="0" hidden="1" customWidth="1"/>
    <col min="8973" max="8973" width="25.85546875" customWidth="1"/>
    <col min="8974" max="8974" width="17.28515625" customWidth="1"/>
    <col min="8975" max="8975" width="14.7109375" customWidth="1"/>
    <col min="8976" max="8976" width="15.28515625" customWidth="1"/>
    <col min="8977" max="8977" width="12.85546875" customWidth="1"/>
    <col min="8978" max="8978" width="13.5703125" customWidth="1"/>
    <col min="8979" max="8979" width="17.5703125" customWidth="1"/>
    <col min="8980" max="8980" width="13.5703125" customWidth="1"/>
    <col min="8981" max="8981" width="13.42578125" customWidth="1"/>
    <col min="8982" max="8982" width="15.5703125" bestFit="1" customWidth="1"/>
    <col min="8983" max="8983" width="18.42578125" bestFit="1" customWidth="1"/>
    <col min="8984" max="8984" width="14.5703125" bestFit="1" customWidth="1"/>
    <col min="8985" max="8985" width="11.5703125" bestFit="1" customWidth="1"/>
    <col min="9219" max="9220" width="29.42578125" customWidth="1"/>
    <col min="9221" max="9223" width="25.28515625" customWidth="1"/>
    <col min="9224" max="9224" width="16.7109375" bestFit="1" customWidth="1"/>
    <col min="9225" max="9225" width="25.28515625" customWidth="1"/>
    <col min="9226" max="9226" width="21.7109375" customWidth="1"/>
    <col min="9227" max="9227" width="25.85546875" customWidth="1"/>
    <col min="9228" max="9228" width="0" hidden="1" customWidth="1"/>
    <col min="9229" max="9229" width="25.85546875" customWidth="1"/>
    <col min="9230" max="9230" width="17.28515625" customWidth="1"/>
    <col min="9231" max="9231" width="14.7109375" customWidth="1"/>
    <col min="9232" max="9232" width="15.28515625" customWidth="1"/>
    <col min="9233" max="9233" width="12.85546875" customWidth="1"/>
    <col min="9234" max="9234" width="13.5703125" customWidth="1"/>
    <col min="9235" max="9235" width="17.5703125" customWidth="1"/>
    <col min="9236" max="9236" width="13.5703125" customWidth="1"/>
    <col min="9237" max="9237" width="13.42578125" customWidth="1"/>
    <col min="9238" max="9238" width="15.5703125" bestFit="1" customWidth="1"/>
    <col min="9239" max="9239" width="18.42578125" bestFit="1" customWidth="1"/>
    <col min="9240" max="9240" width="14.5703125" bestFit="1" customWidth="1"/>
    <col min="9241" max="9241" width="11.5703125" bestFit="1" customWidth="1"/>
    <col min="9475" max="9476" width="29.42578125" customWidth="1"/>
    <col min="9477" max="9479" width="25.28515625" customWidth="1"/>
    <col min="9480" max="9480" width="16.7109375" bestFit="1" customWidth="1"/>
    <col min="9481" max="9481" width="25.28515625" customWidth="1"/>
    <col min="9482" max="9482" width="21.7109375" customWidth="1"/>
    <col min="9483" max="9483" width="25.85546875" customWidth="1"/>
    <col min="9484" max="9484" width="0" hidden="1" customWidth="1"/>
    <col min="9485" max="9485" width="25.85546875" customWidth="1"/>
    <col min="9486" max="9486" width="17.28515625" customWidth="1"/>
    <col min="9487" max="9487" width="14.7109375" customWidth="1"/>
    <col min="9488" max="9488" width="15.28515625" customWidth="1"/>
    <col min="9489" max="9489" width="12.85546875" customWidth="1"/>
    <col min="9490" max="9490" width="13.5703125" customWidth="1"/>
    <col min="9491" max="9491" width="17.5703125" customWidth="1"/>
    <col min="9492" max="9492" width="13.5703125" customWidth="1"/>
    <col min="9493" max="9493" width="13.42578125" customWidth="1"/>
    <col min="9494" max="9494" width="15.5703125" bestFit="1" customWidth="1"/>
    <col min="9495" max="9495" width="18.42578125" bestFit="1" customWidth="1"/>
    <col min="9496" max="9496" width="14.5703125" bestFit="1" customWidth="1"/>
    <col min="9497" max="9497" width="11.5703125" bestFit="1" customWidth="1"/>
    <col min="9731" max="9732" width="29.42578125" customWidth="1"/>
    <col min="9733" max="9735" width="25.28515625" customWidth="1"/>
    <col min="9736" max="9736" width="16.7109375" bestFit="1" customWidth="1"/>
    <col min="9737" max="9737" width="25.28515625" customWidth="1"/>
    <col min="9738" max="9738" width="21.7109375" customWidth="1"/>
    <col min="9739" max="9739" width="25.85546875" customWidth="1"/>
    <col min="9740" max="9740" width="0" hidden="1" customWidth="1"/>
    <col min="9741" max="9741" width="25.85546875" customWidth="1"/>
    <col min="9742" max="9742" width="17.28515625" customWidth="1"/>
    <col min="9743" max="9743" width="14.7109375" customWidth="1"/>
    <col min="9744" max="9744" width="15.28515625" customWidth="1"/>
    <col min="9745" max="9745" width="12.85546875" customWidth="1"/>
    <col min="9746" max="9746" width="13.5703125" customWidth="1"/>
    <col min="9747" max="9747" width="17.5703125" customWidth="1"/>
    <col min="9748" max="9748" width="13.5703125" customWidth="1"/>
    <col min="9749" max="9749" width="13.42578125" customWidth="1"/>
    <col min="9750" max="9750" width="15.5703125" bestFit="1" customWidth="1"/>
    <col min="9751" max="9751" width="18.42578125" bestFit="1" customWidth="1"/>
    <col min="9752" max="9752" width="14.5703125" bestFit="1" customWidth="1"/>
    <col min="9753" max="9753" width="11.5703125" bestFit="1" customWidth="1"/>
    <col min="9987" max="9988" width="29.42578125" customWidth="1"/>
    <col min="9989" max="9991" width="25.28515625" customWidth="1"/>
    <col min="9992" max="9992" width="16.7109375" bestFit="1" customWidth="1"/>
    <col min="9993" max="9993" width="25.28515625" customWidth="1"/>
    <col min="9994" max="9994" width="21.7109375" customWidth="1"/>
    <col min="9995" max="9995" width="25.85546875" customWidth="1"/>
    <col min="9996" max="9996" width="0" hidden="1" customWidth="1"/>
    <col min="9997" max="9997" width="25.85546875" customWidth="1"/>
    <col min="9998" max="9998" width="17.28515625" customWidth="1"/>
    <col min="9999" max="9999" width="14.7109375" customWidth="1"/>
    <col min="10000" max="10000" width="15.28515625" customWidth="1"/>
    <col min="10001" max="10001" width="12.85546875" customWidth="1"/>
    <col min="10002" max="10002" width="13.5703125" customWidth="1"/>
    <col min="10003" max="10003" width="17.5703125" customWidth="1"/>
    <col min="10004" max="10004" width="13.5703125" customWidth="1"/>
    <col min="10005" max="10005" width="13.42578125" customWidth="1"/>
    <col min="10006" max="10006" width="15.5703125" bestFit="1" customWidth="1"/>
    <col min="10007" max="10007" width="18.42578125" bestFit="1" customWidth="1"/>
    <col min="10008" max="10008" width="14.5703125" bestFit="1" customWidth="1"/>
    <col min="10009" max="10009" width="11.5703125" bestFit="1" customWidth="1"/>
    <col min="10243" max="10244" width="29.42578125" customWidth="1"/>
    <col min="10245" max="10247" width="25.28515625" customWidth="1"/>
    <col min="10248" max="10248" width="16.7109375" bestFit="1" customWidth="1"/>
    <col min="10249" max="10249" width="25.28515625" customWidth="1"/>
    <col min="10250" max="10250" width="21.7109375" customWidth="1"/>
    <col min="10251" max="10251" width="25.85546875" customWidth="1"/>
    <col min="10252" max="10252" width="0" hidden="1" customWidth="1"/>
    <col min="10253" max="10253" width="25.85546875" customWidth="1"/>
    <col min="10254" max="10254" width="17.28515625" customWidth="1"/>
    <col min="10255" max="10255" width="14.7109375" customWidth="1"/>
    <col min="10256" max="10256" width="15.28515625" customWidth="1"/>
    <col min="10257" max="10257" width="12.85546875" customWidth="1"/>
    <col min="10258" max="10258" width="13.5703125" customWidth="1"/>
    <col min="10259" max="10259" width="17.5703125" customWidth="1"/>
    <col min="10260" max="10260" width="13.5703125" customWidth="1"/>
    <col min="10261" max="10261" width="13.42578125" customWidth="1"/>
    <col min="10262" max="10262" width="15.5703125" bestFit="1" customWidth="1"/>
    <col min="10263" max="10263" width="18.42578125" bestFit="1" customWidth="1"/>
    <col min="10264" max="10264" width="14.5703125" bestFit="1" customWidth="1"/>
    <col min="10265" max="10265" width="11.5703125" bestFit="1" customWidth="1"/>
    <col min="10499" max="10500" width="29.42578125" customWidth="1"/>
    <col min="10501" max="10503" width="25.28515625" customWidth="1"/>
    <col min="10504" max="10504" width="16.7109375" bestFit="1" customWidth="1"/>
    <col min="10505" max="10505" width="25.28515625" customWidth="1"/>
    <col min="10506" max="10506" width="21.7109375" customWidth="1"/>
    <col min="10507" max="10507" width="25.85546875" customWidth="1"/>
    <col min="10508" max="10508" width="0" hidden="1" customWidth="1"/>
    <col min="10509" max="10509" width="25.85546875" customWidth="1"/>
    <col min="10510" max="10510" width="17.28515625" customWidth="1"/>
    <col min="10511" max="10511" width="14.7109375" customWidth="1"/>
    <col min="10512" max="10512" width="15.28515625" customWidth="1"/>
    <col min="10513" max="10513" width="12.85546875" customWidth="1"/>
    <col min="10514" max="10514" width="13.5703125" customWidth="1"/>
    <col min="10515" max="10515" width="17.5703125" customWidth="1"/>
    <col min="10516" max="10516" width="13.5703125" customWidth="1"/>
    <col min="10517" max="10517" width="13.42578125" customWidth="1"/>
    <col min="10518" max="10518" width="15.5703125" bestFit="1" customWidth="1"/>
    <col min="10519" max="10519" width="18.42578125" bestFit="1" customWidth="1"/>
    <col min="10520" max="10520" width="14.5703125" bestFit="1" customWidth="1"/>
    <col min="10521" max="10521" width="11.5703125" bestFit="1" customWidth="1"/>
    <col min="10755" max="10756" width="29.42578125" customWidth="1"/>
    <col min="10757" max="10759" width="25.28515625" customWidth="1"/>
    <col min="10760" max="10760" width="16.7109375" bestFit="1" customWidth="1"/>
    <col min="10761" max="10761" width="25.28515625" customWidth="1"/>
    <col min="10762" max="10762" width="21.7109375" customWidth="1"/>
    <col min="10763" max="10763" width="25.85546875" customWidth="1"/>
    <col min="10764" max="10764" width="0" hidden="1" customWidth="1"/>
    <col min="10765" max="10765" width="25.85546875" customWidth="1"/>
    <col min="10766" max="10766" width="17.28515625" customWidth="1"/>
    <col min="10767" max="10767" width="14.7109375" customWidth="1"/>
    <col min="10768" max="10768" width="15.28515625" customWidth="1"/>
    <col min="10769" max="10769" width="12.85546875" customWidth="1"/>
    <col min="10770" max="10770" width="13.5703125" customWidth="1"/>
    <col min="10771" max="10771" width="17.5703125" customWidth="1"/>
    <col min="10772" max="10772" width="13.5703125" customWidth="1"/>
    <col min="10773" max="10773" width="13.42578125" customWidth="1"/>
    <col min="10774" max="10774" width="15.5703125" bestFit="1" customWidth="1"/>
    <col min="10775" max="10775" width="18.42578125" bestFit="1" customWidth="1"/>
    <col min="10776" max="10776" width="14.5703125" bestFit="1" customWidth="1"/>
    <col min="10777" max="10777" width="11.5703125" bestFit="1" customWidth="1"/>
    <col min="11011" max="11012" width="29.42578125" customWidth="1"/>
    <col min="11013" max="11015" width="25.28515625" customWidth="1"/>
    <col min="11016" max="11016" width="16.7109375" bestFit="1" customWidth="1"/>
    <col min="11017" max="11017" width="25.28515625" customWidth="1"/>
    <col min="11018" max="11018" width="21.7109375" customWidth="1"/>
    <col min="11019" max="11019" width="25.85546875" customWidth="1"/>
    <col min="11020" max="11020" width="0" hidden="1" customWidth="1"/>
    <col min="11021" max="11021" width="25.85546875" customWidth="1"/>
    <col min="11022" max="11022" width="17.28515625" customWidth="1"/>
    <col min="11023" max="11023" width="14.7109375" customWidth="1"/>
    <col min="11024" max="11024" width="15.28515625" customWidth="1"/>
    <col min="11025" max="11025" width="12.85546875" customWidth="1"/>
    <col min="11026" max="11026" width="13.5703125" customWidth="1"/>
    <col min="11027" max="11027" width="17.5703125" customWidth="1"/>
    <col min="11028" max="11028" width="13.5703125" customWidth="1"/>
    <col min="11029" max="11029" width="13.42578125" customWidth="1"/>
    <col min="11030" max="11030" width="15.5703125" bestFit="1" customWidth="1"/>
    <col min="11031" max="11031" width="18.42578125" bestFit="1" customWidth="1"/>
    <col min="11032" max="11032" width="14.5703125" bestFit="1" customWidth="1"/>
    <col min="11033" max="11033" width="11.5703125" bestFit="1" customWidth="1"/>
    <col min="11267" max="11268" width="29.42578125" customWidth="1"/>
    <col min="11269" max="11271" width="25.28515625" customWidth="1"/>
    <col min="11272" max="11272" width="16.7109375" bestFit="1" customWidth="1"/>
    <col min="11273" max="11273" width="25.28515625" customWidth="1"/>
    <col min="11274" max="11274" width="21.7109375" customWidth="1"/>
    <col min="11275" max="11275" width="25.85546875" customWidth="1"/>
    <col min="11276" max="11276" width="0" hidden="1" customWidth="1"/>
    <col min="11277" max="11277" width="25.85546875" customWidth="1"/>
    <col min="11278" max="11278" width="17.28515625" customWidth="1"/>
    <col min="11279" max="11279" width="14.7109375" customWidth="1"/>
    <col min="11280" max="11280" width="15.28515625" customWidth="1"/>
    <col min="11281" max="11281" width="12.85546875" customWidth="1"/>
    <col min="11282" max="11282" width="13.5703125" customWidth="1"/>
    <col min="11283" max="11283" width="17.5703125" customWidth="1"/>
    <col min="11284" max="11284" width="13.5703125" customWidth="1"/>
    <col min="11285" max="11285" width="13.42578125" customWidth="1"/>
    <col min="11286" max="11286" width="15.5703125" bestFit="1" customWidth="1"/>
    <col min="11287" max="11287" width="18.42578125" bestFit="1" customWidth="1"/>
    <col min="11288" max="11288" width="14.5703125" bestFit="1" customWidth="1"/>
    <col min="11289" max="11289" width="11.5703125" bestFit="1" customWidth="1"/>
    <col min="11523" max="11524" width="29.42578125" customWidth="1"/>
    <col min="11525" max="11527" width="25.28515625" customWidth="1"/>
    <col min="11528" max="11528" width="16.7109375" bestFit="1" customWidth="1"/>
    <col min="11529" max="11529" width="25.28515625" customWidth="1"/>
    <col min="11530" max="11530" width="21.7109375" customWidth="1"/>
    <col min="11531" max="11531" width="25.85546875" customWidth="1"/>
    <col min="11532" max="11532" width="0" hidden="1" customWidth="1"/>
    <col min="11533" max="11533" width="25.85546875" customWidth="1"/>
    <col min="11534" max="11534" width="17.28515625" customWidth="1"/>
    <col min="11535" max="11535" width="14.7109375" customWidth="1"/>
    <col min="11536" max="11536" width="15.28515625" customWidth="1"/>
    <col min="11537" max="11537" width="12.85546875" customWidth="1"/>
    <col min="11538" max="11538" width="13.5703125" customWidth="1"/>
    <col min="11539" max="11539" width="17.5703125" customWidth="1"/>
    <col min="11540" max="11540" width="13.5703125" customWidth="1"/>
    <col min="11541" max="11541" width="13.42578125" customWidth="1"/>
    <col min="11542" max="11542" width="15.5703125" bestFit="1" customWidth="1"/>
    <col min="11543" max="11543" width="18.42578125" bestFit="1" customWidth="1"/>
    <col min="11544" max="11544" width="14.5703125" bestFit="1" customWidth="1"/>
    <col min="11545" max="11545" width="11.5703125" bestFit="1" customWidth="1"/>
    <col min="11779" max="11780" width="29.42578125" customWidth="1"/>
    <col min="11781" max="11783" width="25.28515625" customWidth="1"/>
    <col min="11784" max="11784" width="16.7109375" bestFit="1" customWidth="1"/>
    <col min="11785" max="11785" width="25.28515625" customWidth="1"/>
    <col min="11786" max="11786" width="21.7109375" customWidth="1"/>
    <col min="11787" max="11787" width="25.85546875" customWidth="1"/>
    <col min="11788" max="11788" width="0" hidden="1" customWidth="1"/>
    <col min="11789" max="11789" width="25.85546875" customWidth="1"/>
    <col min="11790" max="11790" width="17.28515625" customWidth="1"/>
    <col min="11791" max="11791" width="14.7109375" customWidth="1"/>
    <col min="11792" max="11792" width="15.28515625" customWidth="1"/>
    <col min="11793" max="11793" width="12.85546875" customWidth="1"/>
    <col min="11794" max="11794" width="13.5703125" customWidth="1"/>
    <col min="11795" max="11795" width="17.5703125" customWidth="1"/>
    <col min="11796" max="11796" width="13.5703125" customWidth="1"/>
    <col min="11797" max="11797" width="13.42578125" customWidth="1"/>
    <col min="11798" max="11798" width="15.5703125" bestFit="1" customWidth="1"/>
    <col min="11799" max="11799" width="18.42578125" bestFit="1" customWidth="1"/>
    <col min="11800" max="11800" width="14.5703125" bestFit="1" customWidth="1"/>
    <col min="11801" max="11801" width="11.5703125" bestFit="1" customWidth="1"/>
    <col min="12035" max="12036" width="29.42578125" customWidth="1"/>
    <col min="12037" max="12039" width="25.28515625" customWidth="1"/>
    <col min="12040" max="12040" width="16.7109375" bestFit="1" customWidth="1"/>
    <col min="12041" max="12041" width="25.28515625" customWidth="1"/>
    <col min="12042" max="12042" width="21.7109375" customWidth="1"/>
    <col min="12043" max="12043" width="25.85546875" customWidth="1"/>
    <col min="12044" max="12044" width="0" hidden="1" customWidth="1"/>
    <col min="12045" max="12045" width="25.85546875" customWidth="1"/>
    <col min="12046" max="12046" width="17.28515625" customWidth="1"/>
    <col min="12047" max="12047" width="14.7109375" customWidth="1"/>
    <col min="12048" max="12048" width="15.28515625" customWidth="1"/>
    <col min="12049" max="12049" width="12.85546875" customWidth="1"/>
    <col min="12050" max="12050" width="13.5703125" customWidth="1"/>
    <col min="12051" max="12051" width="17.5703125" customWidth="1"/>
    <col min="12052" max="12052" width="13.5703125" customWidth="1"/>
    <col min="12053" max="12053" width="13.42578125" customWidth="1"/>
    <col min="12054" max="12054" width="15.5703125" bestFit="1" customWidth="1"/>
    <col min="12055" max="12055" width="18.42578125" bestFit="1" customWidth="1"/>
    <col min="12056" max="12056" width="14.5703125" bestFit="1" customWidth="1"/>
    <col min="12057" max="12057" width="11.5703125" bestFit="1" customWidth="1"/>
    <col min="12291" max="12292" width="29.42578125" customWidth="1"/>
    <col min="12293" max="12295" width="25.28515625" customWidth="1"/>
    <col min="12296" max="12296" width="16.7109375" bestFit="1" customWidth="1"/>
    <col min="12297" max="12297" width="25.28515625" customWidth="1"/>
    <col min="12298" max="12298" width="21.7109375" customWidth="1"/>
    <col min="12299" max="12299" width="25.85546875" customWidth="1"/>
    <col min="12300" max="12300" width="0" hidden="1" customWidth="1"/>
    <col min="12301" max="12301" width="25.85546875" customWidth="1"/>
    <col min="12302" max="12302" width="17.28515625" customWidth="1"/>
    <col min="12303" max="12303" width="14.7109375" customWidth="1"/>
    <col min="12304" max="12304" width="15.28515625" customWidth="1"/>
    <col min="12305" max="12305" width="12.85546875" customWidth="1"/>
    <col min="12306" max="12306" width="13.5703125" customWidth="1"/>
    <col min="12307" max="12307" width="17.5703125" customWidth="1"/>
    <col min="12308" max="12308" width="13.5703125" customWidth="1"/>
    <col min="12309" max="12309" width="13.42578125" customWidth="1"/>
    <col min="12310" max="12310" width="15.5703125" bestFit="1" customWidth="1"/>
    <col min="12311" max="12311" width="18.42578125" bestFit="1" customWidth="1"/>
    <col min="12312" max="12312" width="14.5703125" bestFit="1" customWidth="1"/>
    <col min="12313" max="12313" width="11.5703125" bestFit="1" customWidth="1"/>
    <col min="12547" max="12548" width="29.42578125" customWidth="1"/>
    <col min="12549" max="12551" width="25.28515625" customWidth="1"/>
    <col min="12552" max="12552" width="16.7109375" bestFit="1" customWidth="1"/>
    <col min="12553" max="12553" width="25.28515625" customWidth="1"/>
    <col min="12554" max="12554" width="21.7109375" customWidth="1"/>
    <col min="12555" max="12555" width="25.85546875" customWidth="1"/>
    <col min="12556" max="12556" width="0" hidden="1" customWidth="1"/>
    <col min="12557" max="12557" width="25.85546875" customWidth="1"/>
    <col min="12558" max="12558" width="17.28515625" customWidth="1"/>
    <col min="12559" max="12559" width="14.7109375" customWidth="1"/>
    <col min="12560" max="12560" width="15.28515625" customWidth="1"/>
    <col min="12561" max="12561" width="12.85546875" customWidth="1"/>
    <col min="12562" max="12562" width="13.5703125" customWidth="1"/>
    <col min="12563" max="12563" width="17.5703125" customWidth="1"/>
    <col min="12564" max="12564" width="13.5703125" customWidth="1"/>
    <col min="12565" max="12565" width="13.42578125" customWidth="1"/>
    <col min="12566" max="12566" width="15.5703125" bestFit="1" customWidth="1"/>
    <col min="12567" max="12567" width="18.42578125" bestFit="1" customWidth="1"/>
    <col min="12568" max="12568" width="14.5703125" bestFit="1" customWidth="1"/>
    <col min="12569" max="12569" width="11.5703125" bestFit="1" customWidth="1"/>
    <col min="12803" max="12804" width="29.42578125" customWidth="1"/>
    <col min="12805" max="12807" width="25.28515625" customWidth="1"/>
    <col min="12808" max="12808" width="16.7109375" bestFit="1" customWidth="1"/>
    <col min="12809" max="12809" width="25.28515625" customWidth="1"/>
    <col min="12810" max="12810" width="21.7109375" customWidth="1"/>
    <col min="12811" max="12811" width="25.85546875" customWidth="1"/>
    <col min="12812" max="12812" width="0" hidden="1" customWidth="1"/>
    <col min="12813" max="12813" width="25.85546875" customWidth="1"/>
    <col min="12814" max="12814" width="17.28515625" customWidth="1"/>
    <col min="12815" max="12815" width="14.7109375" customWidth="1"/>
    <col min="12816" max="12816" width="15.28515625" customWidth="1"/>
    <col min="12817" max="12817" width="12.85546875" customWidth="1"/>
    <col min="12818" max="12818" width="13.5703125" customWidth="1"/>
    <col min="12819" max="12819" width="17.5703125" customWidth="1"/>
    <col min="12820" max="12820" width="13.5703125" customWidth="1"/>
    <col min="12821" max="12821" width="13.42578125" customWidth="1"/>
    <col min="12822" max="12822" width="15.5703125" bestFit="1" customWidth="1"/>
    <col min="12823" max="12823" width="18.42578125" bestFit="1" customWidth="1"/>
    <col min="12824" max="12824" width="14.5703125" bestFit="1" customWidth="1"/>
    <col min="12825" max="12825" width="11.5703125" bestFit="1" customWidth="1"/>
    <col min="13059" max="13060" width="29.42578125" customWidth="1"/>
    <col min="13061" max="13063" width="25.28515625" customWidth="1"/>
    <col min="13064" max="13064" width="16.7109375" bestFit="1" customWidth="1"/>
    <col min="13065" max="13065" width="25.28515625" customWidth="1"/>
    <col min="13066" max="13066" width="21.7109375" customWidth="1"/>
    <col min="13067" max="13067" width="25.85546875" customWidth="1"/>
    <col min="13068" max="13068" width="0" hidden="1" customWidth="1"/>
    <col min="13069" max="13069" width="25.85546875" customWidth="1"/>
    <col min="13070" max="13070" width="17.28515625" customWidth="1"/>
    <col min="13071" max="13071" width="14.7109375" customWidth="1"/>
    <col min="13072" max="13072" width="15.28515625" customWidth="1"/>
    <col min="13073" max="13073" width="12.85546875" customWidth="1"/>
    <col min="13074" max="13074" width="13.5703125" customWidth="1"/>
    <col min="13075" max="13075" width="17.5703125" customWidth="1"/>
    <col min="13076" max="13076" width="13.5703125" customWidth="1"/>
    <col min="13077" max="13077" width="13.42578125" customWidth="1"/>
    <col min="13078" max="13078" width="15.5703125" bestFit="1" customWidth="1"/>
    <col min="13079" max="13079" width="18.42578125" bestFit="1" customWidth="1"/>
    <col min="13080" max="13080" width="14.5703125" bestFit="1" customWidth="1"/>
    <col min="13081" max="13081" width="11.5703125" bestFit="1" customWidth="1"/>
    <col min="13315" max="13316" width="29.42578125" customWidth="1"/>
    <col min="13317" max="13319" width="25.28515625" customWidth="1"/>
    <col min="13320" max="13320" width="16.7109375" bestFit="1" customWidth="1"/>
    <col min="13321" max="13321" width="25.28515625" customWidth="1"/>
    <col min="13322" max="13322" width="21.7109375" customWidth="1"/>
    <col min="13323" max="13323" width="25.85546875" customWidth="1"/>
    <col min="13324" max="13324" width="0" hidden="1" customWidth="1"/>
    <col min="13325" max="13325" width="25.85546875" customWidth="1"/>
    <col min="13326" max="13326" width="17.28515625" customWidth="1"/>
    <col min="13327" max="13327" width="14.7109375" customWidth="1"/>
    <col min="13328" max="13328" width="15.28515625" customWidth="1"/>
    <col min="13329" max="13329" width="12.85546875" customWidth="1"/>
    <col min="13330" max="13330" width="13.5703125" customWidth="1"/>
    <col min="13331" max="13331" width="17.5703125" customWidth="1"/>
    <col min="13332" max="13332" width="13.5703125" customWidth="1"/>
    <col min="13333" max="13333" width="13.42578125" customWidth="1"/>
    <col min="13334" max="13334" width="15.5703125" bestFit="1" customWidth="1"/>
    <col min="13335" max="13335" width="18.42578125" bestFit="1" customWidth="1"/>
    <col min="13336" max="13336" width="14.5703125" bestFit="1" customWidth="1"/>
    <col min="13337" max="13337" width="11.5703125" bestFit="1" customWidth="1"/>
    <col min="13571" max="13572" width="29.42578125" customWidth="1"/>
    <col min="13573" max="13575" width="25.28515625" customWidth="1"/>
    <col min="13576" max="13576" width="16.7109375" bestFit="1" customWidth="1"/>
    <col min="13577" max="13577" width="25.28515625" customWidth="1"/>
    <col min="13578" max="13578" width="21.7109375" customWidth="1"/>
    <col min="13579" max="13579" width="25.85546875" customWidth="1"/>
    <col min="13580" max="13580" width="0" hidden="1" customWidth="1"/>
    <col min="13581" max="13581" width="25.85546875" customWidth="1"/>
    <col min="13582" max="13582" width="17.28515625" customWidth="1"/>
    <col min="13583" max="13583" width="14.7109375" customWidth="1"/>
    <col min="13584" max="13584" width="15.28515625" customWidth="1"/>
    <col min="13585" max="13585" width="12.85546875" customWidth="1"/>
    <col min="13586" max="13586" width="13.5703125" customWidth="1"/>
    <col min="13587" max="13587" width="17.5703125" customWidth="1"/>
    <col min="13588" max="13588" width="13.5703125" customWidth="1"/>
    <col min="13589" max="13589" width="13.42578125" customWidth="1"/>
    <col min="13590" max="13590" width="15.5703125" bestFit="1" customWidth="1"/>
    <col min="13591" max="13591" width="18.42578125" bestFit="1" customWidth="1"/>
    <col min="13592" max="13592" width="14.5703125" bestFit="1" customWidth="1"/>
    <col min="13593" max="13593" width="11.5703125" bestFit="1" customWidth="1"/>
    <col min="13827" max="13828" width="29.42578125" customWidth="1"/>
    <col min="13829" max="13831" width="25.28515625" customWidth="1"/>
    <col min="13832" max="13832" width="16.7109375" bestFit="1" customWidth="1"/>
    <col min="13833" max="13833" width="25.28515625" customWidth="1"/>
    <col min="13834" max="13834" width="21.7109375" customWidth="1"/>
    <col min="13835" max="13835" width="25.85546875" customWidth="1"/>
    <col min="13836" max="13836" width="0" hidden="1" customWidth="1"/>
    <col min="13837" max="13837" width="25.85546875" customWidth="1"/>
    <col min="13838" max="13838" width="17.28515625" customWidth="1"/>
    <col min="13839" max="13839" width="14.7109375" customWidth="1"/>
    <col min="13840" max="13840" width="15.28515625" customWidth="1"/>
    <col min="13841" max="13841" width="12.85546875" customWidth="1"/>
    <col min="13842" max="13842" width="13.5703125" customWidth="1"/>
    <col min="13843" max="13843" width="17.5703125" customWidth="1"/>
    <col min="13844" max="13844" width="13.5703125" customWidth="1"/>
    <col min="13845" max="13845" width="13.42578125" customWidth="1"/>
    <col min="13846" max="13846" width="15.5703125" bestFit="1" customWidth="1"/>
    <col min="13847" max="13847" width="18.42578125" bestFit="1" customWidth="1"/>
    <col min="13848" max="13848" width="14.5703125" bestFit="1" customWidth="1"/>
    <col min="13849" max="13849" width="11.5703125" bestFit="1" customWidth="1"/>
    <col min="14083" max="14084" width="29.42578125" customWidth="1"/>
    <col min="14085" max="14087" width="25.28515625" customWidth="1"/>
    <col min="14088" max="14088" width="16.7109375" bestFit="1" customWidth="1"/>
    <col min="14089" max="14089" width="25.28515625" customWidth="1"/>
    <col min="14090" max="14090" width="21.7109375" customWidth="1"/>
    <col min="14091" max="14091" width="25.85546875" customWidth="1"/>
    <col min="14092" max="14092" width="0" hidden="1" customWidth="1"/>
    <col min="14093" max="14093" width="25.85546875" customWidth="1"/>
    <col min="14094" max="14094" width="17.28515625" customWidth="1"/>
    <col min="14095" max="14095" width="14.7109375" customWidth="1"/>
    <col min="14096" max="14096" width="15.28515625" customWidth="1"/>
    <col min="14097" max="14097" width="12.85546875" customWidth="1"/>
    <col min="14098" max="14098" width="13.5703125" customWidth="1"/>
    <col min="14099" max="14099" width="17.5703125" customWidth="1"/>
    <col min="14100" max="14100" width="13.5703125" customWidth="1"/>
    <col min="14101" max="14101" width="13.42578125" customWidth="1"/>
    <col min="14102" max="14102" width="15.5703125" bestFit="1" customWidth="1"/>
    <col min="14103" max="14103" width="18.42578125" bestFit="1" customWidth="1"/>
    <col min="14104" max="14104" width="14.5703125" bestFit="1" customWidth="1"/>
    <col min="14105" max="14105" width="11.5703125" bestFit="1" customWidth="1"/>
    <col min="14339" max="14340" width="29.42578125" customWidth="1"/>
    <col min="14341" max="14343" width="25.28515625" customWidth="1"/>
    <col min="14344" max="14344" width="16.7109375" bestFit="1" customWidth="1"/>
    <col min="14345" max="14345" width="25.28515625" customWidth="1"/>
    <col min="14346" max="14346" width="21.7109375" customWidth="1"/>
    <col min="14347" max="14347" width="25.85546875" customWidth="1"/>
    <col min="14348" max="14348" width="0" hidden="1" customWidth="1"/>
    <col min="14349" max="14349" width="25.85546875" customWidth="1"/>
    <col min="14350" max="14350" width="17.28515625" customWidth="1"/>
    <col min="14351" max="14351" width="14.7109375" customWidth="1"/>
    <col min="14352" max="14352" width="15.28515625" customWidth="1"/>
    <col min="14353" max="14353" width="12.85546875" customWidth="1"/>
    <col min="14354" max="14354" width="13.5703125" customWidth="1"/>
    <col min="14355" max="14355" width="17.5703125" customWidth="1"/>
    <col min="14356" max="14356" width="13.5703125" customWidth="1"/>
    <col min="14357" max="14357" width="13.42578125" customWidth="1"/>
    <col min="14358" max="14358" width="15.5703125" bestFit="1" customWidth="1"/>
    <col min="14359" max="14359" width="18.42578125" bestFit="1" customWidth="1"/>
    <col min="14360" max="14360" width="14.5703125" bestFit="1" customWidth="1"/>
    <col min="14361" max="14361" width="11.5703125" bestFit="1" customWidth="1"/>
    <col min="14595" max="14596" width="29.42578125" customWidth="1"/>
    <col min="14597" max="14599" width="25.28515625" customWidth="1"/>
    <col min="14600" max="14600" width="16.7109375" bestFit="1" customWidth="1"/>
    <col min="14601" max="14601" width="25.28515625" customWidth="1"/>
    <col min="14602" max="14602" width="21.7109375" customWidth="1"/>
    <col min="14603" max="14603" width="25.85546875" customWidth="1"/>
    <col min="14604" max="14604" width="0" hidden="1" customWidth="1"/>
    <col min="14605" max="14605" width="25.85546875" customWidth="1"/>
    <col min="14606" max="14606" width="17.28515625" customWidth="1"/>
    <col min="14607" max="14607" width="14.7109375" customWidth="1"/>
    <col min="14608" max="14608" width="15.28515625" customWidth="1"/>
    <col min="14609" max="14609" width="12.85546875" customWidth="1"/>
    <col min="14610" max="14610" width="13.5703125" customWidth="1"/>
    <col min="14611" max="14611" width="17.5703125" customWidth="1"/>
    <col min="14612" max="14612" width="13.5703125" customWidth="1"/>
    <col min="14613" max="14613" width="13.42578125" customWidth="1"/>
    <col min="14614" max="14614" width="15.5703125" bestFit="1" customWidth="1"/>
    <col min="14615" max="14615" width="18.42578125" bestFit="1" customWidth="1"/>
    <col min="14616" max="14616" width="14.5703125" bestFit="1" customWidth="1"/>
    <col min="14617" max="14617" width="11.5703125" bestFit="1" customWidth="1"/>
    <col min="14851" max="14852" width="29.42578125" customWidth="1"/>
    <col min="14853" max="14855" width="25.28515625" customWidth="1"/>
    <col min="14856" max="14856" width="16.7109375" bestFit="1" customWidth="1"/>
    <col min="14857" max="14857" width="25.28515625" customWidth="1"/>
    <col min="14858" max="14858" width="21.7109375" customWidth="1"/>
    <col min="14859" max="14859" width="25.85546875" customWidth="1"/>
    <col min="14860" max="14860" width="0" hidden="1" customWidth="1"/>
    <col min="14861" max="14861" width="25.85546875" customWidth="1"/>
    <col min="14862" max="14862" width="17.28515625" customWidth="1"/>
    <col min="14863" max="14863" width="14.7109375" customWidth="1"/>
    <col min="14864" max="14864" width="15.28515625" customWidth="1"/>
    <col min="14865" max="14865" width="12.85546875" customWidth="1"/>
    <col min="14866" max="14866" width="13.5703125" customWidth="1"/>
    <col min="14867" max="14867" width="17.5703125" customWidth="1"/>
    <col min="14868" max="14868" width="13.5703125" customWidth="1"/>
    <col min="14869" max="14869" width="13.42578125" customWidth="1"/>
    <col min="14870" max="14870" width="15.5703125" bestFit="1" customWidth="1"/>
    <col min="14871" max="14871" width="18.42578125" bestFit="1" customWidth="1"/>
    <col min="14872" max="14872" width="14.5703125" bestFit="1" customWidth="1"/>
    <col min="14873" max="14873" width="11.5703125" bestFit="1" customWidth="1"/>
    <col min="15107" max="15108" width="29.42578125" customWidth="1"/>
    <col min="15109" max="15111" width="25.28515625" customWidth="1"/>
    <col min="15112" max="15112" width="16.7109375" bestFit="1" customWidth="1"/>
    <col min="15113" max="15113" width="25.28515625" customWidth="1"/>
    <col min="15114" max="15114" width="21.7109375" customWidth="1"/>
    <col min="15115" max="15115" width="25.85546875" customWidth="1"/>
    <col min="15116" max="15116" width="0" hidden="1" customWidth="1"/>
    <col min="15117" max="15117" width="25.85546875" customWidth="1"/>
    <col min="15118" max="15118" width="17.28515625" customWidth="1"/>
    <col min="15119" max="15119" width="14.7109375" customWidth="1"/>
    <col min="15120" max="15120" width="15.28515625" customWidth="1"/>
    <col min="15121" max="15121" width="12.85546875" customWidth="1"/>
    <col min="15122" max="15122" width="13.5703125" customWidth="1"/>
    <col min="15123" max="15123" width="17.5703125" customWidth="1"/>
    <col min="15124" max="15124" width="13.5703125" customWidth="1"/>
    <col min="15125" max="15125" width="13.42578125" customWidth="1"/>
    <col min="15126" max="15126" width="15.5703125" bestFit="1" customWidth="1"/>
    <col min="15127" max="15127" width="18.42578125" bestFit="1" customWidth="1"/>
    <col min="15128" max="15128" width="14.5703125" bestFit="1" customWidth="1"/>
    <col min="15129" max="15129" width="11.5703125" bestFit="1" customWidth="1"/>
    <col min="15363" max="15364" width="29.42578125" customWidth="1"/>
    <col min="15365" max="15367" width="25.28515625" customWidth="1"/>
    <col min="15368" max="15368" width="16.7109375" bestFit="1" customWidth="1"/>
    <col min="15369" max="15369" width="25.28515625" customWidth="1"/>
    <col min="15370" max="15370" width="21.7109375" customWidth="1"/>
    <col min="15371" max="15371" width="25.85546875" customWidth="1"/>
    <col min="15372" max="15372" width="0" hidden="1" customWidth="1"/>
    <col min="15373" max="15373" width="25.85546875" customWidth="1"/>
    <col min="15374" max="15374" width="17.28515625" customWidth="1"/>
    <col min="15375" max="15375" width="14.7109375" customWidth="1"/>
    <col min="15376" max="15376" width="15.28515625" customWidth="1"/>
    <col min="15377" max="15377" width="12.85546875" customWidth="1"/>
    <col min="15378" max="15378" width="13.5703125" customWidth="1"/>
    <col min="15379" max="15379" width="17.5703125" customWidth="1"/>
    <col min="15380" max="15380" width="13.5703125" customWidth="1"/>
    <col min="15381" max="15381" width="13.42578125" customWidth="1"/>
    <col min="15382" max="15382" width="15.5703125" bestFit="1" customWidth="1"/>
    <col min="15383" max="15383" width="18.42578125" bestFit="1" customWidth="1"/>
    <col min="15384" max="15384" width="14.5703125" bestFit="1" customWidth="1"/>
    <col min="15385" max="15385" width="11.5703125" bestFit="1" customWidth="1"/>
    <col min="15619" max="15620" width="29.42578125" customWidth="1"/>
    <col min="15621" max="15623" width="25.28515625" customWidth="1"/>
    <col min="15624" max="15624" width="16.7109375" bestFit="1" customWidth="1"/>
    <col min="15625" max="15625" width="25.28515625" customWidth="1"/>
    <col min="15626" max="15626" width="21.7109375" customWidth="1"/>
    <col min="15627" max="15627" width="25.85546875" customWidth="1"/>
    <col min="15628" max="15628" width="0" hidden="1" customWidth="1"/>
    <col min="15629" max="15629" width="25.85546875" customWidth="1"/>
    <col min="15630" max="15630" width="17.28515625" customWidth="1"/>
    <col min="15631" max="15631" width="14.7109375" customWidth="1"/>
    <col min="15632" max="15632" width="15.28515625" customWidth="1"/>
    <col min="15633" max="15633" width="12.85546875" customWidth="1"/>
    <col min="15634" max="15634" width="13.5703125" customWidth="1"/>
    <col min="15635" max="15635" width="17.5703125" customWidth="1"/>
    <col min="15636" max="15636" width="13.5703125" customWidth="1"/>
    <col min="15637" max="15637" width="13.42578125" customWidth="1"/>
    <col min="15638" max="15638" width="15.5703125" bestFit="1" customWidth="1"/>
    <col min="15639" max="15639" width="18.42578125" bestFit="1" customWidth="1"/>
    <col min="15640" max="15640" width="14.5703125" bestFit="1" customWidth="1"/>
    <col min="15641" max="15641" width="11.5703125" bestFit="1" customWidth="1"/>
    <col min="15875" max="15876" width="29.42578125" customWidth="1"/>
    <col min="15877" max="15879" width="25.28515625" customWidth="1"/>
    <col min="15880" max="15880" width="16.7109375" bestFit="1" customWidth="1"/>
    <col min="15881" max="15881" width="25.28515625" customWidth="1"/>
    <col min="15882" max="15882" width="21.7109375" customWidth="1"/>
    <col min="15883" max="15883" width="25.85546875" customWidth="1"/>
    <col min="15884" max="15884" width="0" hidden="1" customWidth="1"/>
    <col min="15885" max="15885" width="25.85546875" customWidth="1"/>
    <col min="15886" max="15886" width="17.28515625" customWidth="1"/>
    <col min="15887" max="15887" width="14.7109375" customWidth="1"/>
    <col min="15888" max="15888" width="15.28515625" customWidth="1"/>
    <col min="15889" max="15889" width="12.85546875" customWidth="1"/>
    <col min="15890" max="15890" width="13.5703125" customWidth="1"/>
    <col min="15891" max="15891" width="17.5703125" customWidth="1"/>
    <col min="15892" max="15892" width="13.5703125" customWidth="1"/>
    <col min="15893" max="15893" width="13.42578125" customWidth="1"/>
    <col min="15894" max="15894" width="15.5703125" bestFit="1" customWidth="1"/>
    <col min="15895" max="15895" width="18.42578125" bestFit="1" customWidth="1"/>
    <col min="15896" max="15896" width="14.5703125" bestFit="1" customWidth="1"/>
    <col min="15897" max="15897" width="11.5703125" bestFit="1" customWidth="1"/>
    <col min="16131" max="16132" width="29.42578125" customWidth="1"/>
    <col min="16133" max="16135" width="25.28515625" customWidth="1"/>
    <col min="16136" max="16136" width="16.7109375" bestFit="1" customWidth="1"/>
    <col min="16137" max="16137" width="25.28515625" customWidth="1"/>
    <col min="16138" max="16138" width="21.7109375" customWidth="1"/>
    <col min="16139" max="16139" width="25.85546875" customWidth="1"/>
    <col min="16140" max="16140" width="0" hidden="1" customWidth="1"/>
    <col min="16141" max="16141" width="25.85546875" customWidth="1"/>
    <col min="16142" max="16142" width="17.28515625" customWidth="1"/>
    <col min="16143" max="16143" width="14.7109375" customWidth="1"/>
    <col min="16144" max="16144" width="15.28515625" customWidth="1"/>
    <col min="16145" max="16145" width="12.85546875" customWidth="1"/>
    <col min="16146" max="16146" width="13.5703125" customWidth="1"/>
    <col min="16147" max="16147" width="17.5703125" customWidth="1"/>
    <col min="16148" max="16148" width="13.5703125" customWidth="1"/>
    <col min="16149" max="16149" width="13.42578125" customWidth="1"/>
    <col min="16150" max="16150" width="15.5703125" bestFit="1" customWidth="1"/>
    <col min="16151" max="16151" width="18.42578125" bestFit="1" customWidth="1"/>
    <col min="16152" max="16152" width="14.5703125" bestFit="1" customWidth="1"/>
    <col min="16153" max="16153" width="11.5703125" bestFit="1" customWidth="1"/>
  </cols>
  <sheetData>
    <row r="1" spans="1:27" ht="15" customHeight="1" x14ac:dyDescent="0.25">
      <c r="A1" s="450"/>
      <c r="B1" s="451"/>
      <c r="C1" s="451"/>
      <c r="D1" s="451"/>
      <c r="E1" s="451"/>
      <c r="F1" s="456" t="s">
        <v>0</v>
      </c>
      <c r="G1" s="457"/>
      <c r="H1" s="457"/>
      <c r="I1" s="457"/>
      <c r="J1" s="457"/>
      <c r="K1" s="457"/>
      <c r="L1" s="457"/>
      <c r="M1" s="457"/>
      <c r="N1" s="457"/>
      <c r="O1" s="457"/>
      <c r="P1" s="457"/>
      <c r="Q1" s="457"/>
      <c r="R1" s="457"/>
      <c r="S1" s="457"/>
      <c r="T1" s="457"/>
      <c r="U1" s="457"/>
      <c r="V1" s="457"/>
      <c r="W1" s="457"/>
      <c r="X1" s="457"/>
      <c r="Y1" s="458"/>
    </row>
    <row r="2" spans="1:27" ht="15" customHeight="1" x14ac:dyDescent="0.25">
      <c r="A2" s="452"/>
      <c r="B2" s="453"/>
      <c r="C2" s="453"/>
      <c r="D2" s="453"/>
      <c r="E2" s="453"/>
      <c r="F2" s="459" t="s">
        <v>218</v>
      </c>
      <c r="G2" s="460"/>
      <c r="H2" s="460"/>
      <c r="I2" s="460"/>
      <c r="J2" s="460"/>
      <c r="K2" s="460"/>
      <c r="L2" s="460"/>
      <c r="M2" s="460"/>
      <c r="N2" s="460"/>
      <c r="O2" s="460"/>
      <c r="P2" s="460"/>
      <c r="Q2" s="460"/>
      <c r="R2" s="460"/>
      <c r="S2" s="460"/>
      <c r="T2" s="460"/>
      <c r="U2" s="460"/>
      <c r="V2" s="460"/>
      <c r="W2" s="460"/>
      <c r="X2" s="460"/>
      <c r="Y2" s="461"/>
    </row>
    <row r="3" spans="1:27" ht="15" customHeight="1" x14ac:dyDescent="0.25">
      <c r="A3" s="452"/>
      <c r="B3" s="453"/>
      <c r="C3" s="453"/>
      <c r="D3" s="453"/>
      <c r="E3" s="453"/>
      <c r="F3" s="206" t="s">
        <v>131</v>
      </c>
      <c r="G3" s="462" t="s">
        <v>96</v>
      </c>
      <c r="H3" s="462"/>
      <c r="I3" s="462"/>
      <c r="J3" s="462"/>
      <c r="K3" s="462"/>
      <c r="L3" s="462"/>
      <c r="M3" s="462"/>
      <c r="N3" s="462"/>
      <c r="O3" s="462"/>
      <c r="P3" s="462"/>
      <c r="Q3" s="462"/>
      <c r="R3" s="462"/>
      <c r="S3" s="462"/>
      <c r="T3" s="462"/>
      <c r="U3" s="462"/>
      <c r="V3" s="462"/>
      <c r="W3" s="462"/>
      <c r="X3" s="462"/>
      <c r="Y3" s="463"/>
    </row>
    <row r="4" spans="1:27" ht="15.75" customHeight="1" thickBot="1" x14ac:dyDescent="0.3">
      <c r="A4" s="454"/>
      <c r="B4" s="455"/>
      <c r="C4" s="455"/>
      <c r="D4" s="455"/>
      <c r="E4" s="453"/>
      <c r="F4" s="206" t="s">
        <v>132</v>
      </c>
      <c r="G4" s="462">
        <v>2017</v>
      </c>
      <c r="H4" s="462"/>
      <c r="I4" s="462"/>
      <c r="J4" s="462"/>
      <c r="K4" s="462"/>
      <c r="L4" s="462"/>
      <c r="M4" s="462"/>
      <c r="N4" s="462"/>
      <c r="O4" s="462"/>
      <c r="P4" s="462"/>
      <c r="Q4" s="462"/>
      <c r="R4" s="462"/>
      <c r="S4" s="462"/>
      <c r="T4" s="462"/>
      <c r="U4" s="462"/>
      <c r="V4" s="462"/>
      <c r="W4" s="462"/>
      <c r="X4" s="462"/>
      <c r="Y4" s="463"/>
    </row>
    <row r="5" spans="1:27" ht="15.75" customHeight="1" x14ac:dyDescent="0.25">
      <c r="A5" s="436" t="s">
        <v>133</v>
      </c>
      <c r="B5" s="438" t="s">
        <v>134</v>
      </c>
      <c r="C5" s="438" t="s">
        <v>217</v>
      </c>
      <c r="D5" s="440" t="s">
        <v>135</v>
      </c>
      <c r="E5" s="442" t="s">
        <v>136</v>
      </c>
      <c r="F5" s="444" t="s">
        <v>216</v>
      </c>
      <c r="G5" s="427"/>
      <c r="H5" s="427"/>
      <c r="I5" s="427"/>
      <c r="J5" s="427" t="s">
        <v>215</v>
      </c>
      <c r="K5" s="427"/>
      <c r="L5" s="427"/>
      <c r="M5" s="427"/>
      <c r="N5" s="427"/>
      <c r="O5" s="427"/>
      <c r="P5" s="427" t="s">
        <v>137</v>
      </c>
      <c r="Q5" s="427"/>
      <c r="R5" s="427"/>
      <c r="S5" s="427"/>
      <c r="T5" s="427" t="s">
        <v>138</v>
      </c>
      <c r="U5" s="427"/>
      <c r="V5" s="427"/>
      <c r="W5" s="427"/>
      <c r="X5" s="427"/>
      <c r="Y5" s="428"/>
    </row>
    <row r="6" spans="1:27" ht="70.5" customHeight="1" thickBot="1" x14ac:dyDescent="0.3">
      <c r="A6" s="437" t="s">
        <v>139</v>
      </c>
      <c r="B6" s="439"/>
      <c r="C6" s="439"/>
      <c r="D6" s="441"/>
      <c r="E6" s="443"/>
      <c r="F6" s="205" t="s">
        <v>214</v>
      </c>
      <c r="G6" s="204" t="s">
        <v>213</v>
      </c>
      <c r="H6" s="204" t="s">
        <v>212</v>
      </c>
      <c r="I6" s="204" t="s">
        <v>208</v>
      </c>
      <c r="J6" s="204" t="s">
        <v>211</v>
      </c>
      <c r="K6" s="204" t="s">
        <v>210</v>
      </c>
      <c r="L6" s="204" t="s">
        <v>209</v>
      </c>
      <c r="M6" s="204" t="s">
        <v>208</v>
      </c>
      <c r="N6" s="204" t="s">
        <v>207</v>
      </c>
      <c r="O6" s="204" t="s">
        <v>206</v>
      </c>
      <c r="P6" s="204" t="s">
        <v>140</v>
      </c>
      <c r="Q6" s="204" t="s">
        <v>141</v>
      </c>
      <c r="R6" s="204" t="s">
        <v>142</v>
      </c>
      <c r="S6" s="204" t="s">
        <v>143</v>
      </c>
      <c r="T6" s="204" t="s">
        <v>144</v>
      </c>
      <c r="U6" s="204" t="s">
        <v>145</v>
      </c>
      <c r="V6" s="204" t="s">
        <v>219</v>
      </c>
      <c r="W6" s="204" t="s">
        <v>146</v>
      </c>
      <c r="X6" s="204" t="s">
        <v>147</v>
      </c>
      <c r="Y6" s="203" t="s">
        <v>148</v>
      </c>
    </row>
    <row r="7" spans="1:27" ht="35.450000000000003" customHeight="1" x14ac:dyDescent="0.25">
      <c r="A7" s="434">
        <v>1</v>
      </c>
      <c r="B7" s="464" t="s">
        <v>195</v>
      </c>
      <c r="C7" s="467" t="s">
        <v>151</v>
      </c>
      <c r="D7" s="167" t="s">
        <v>196</v>
      </c>
      <c r="E7" s="168">
        <f>+[2]INVERSIÓN!H9</f>
        <v>4</v>
      </c>
      <c r="F7" s="169">
        <f>+[2]INVERSIÓN!L9</f>
        <v>1</v>
      </c>
      <c r="G7" s="169">
        <f>+[2]INVERSIÓN!M9</f>
        <v>1</v>
      </c>
      <c r="H7" s="169">
        <f>+[2]INVERSIÓN!N9</f>
        <v>1</v>
      </c>
      <c r="I7" s="170"/>
      <c r="J7" s="171">
        <f>+[2]INVERSIÓN!AF9</f>
        <v>0.19</v>
      </c>
      <c r="K7" s="171">
        <f>+[2]INVERSIÓN!AG9</f>
        <v>0.46</v>
      </c>
      <c r="L7" s="171">
        <f>+[2]INVERSIÓN!AH9</f>
        <v>0.73</v>
      </c>
      <c r="M7" s="431"/>
      <c r="N7" s="431"/>
      <c r="O7" s="429"/>
      <c r="P7" s="431" t="s">
        <v>75</v>
      </c>
      <c r="Q7" s="431" t="s">
        <v>75</v>
      </c>
      <c r="R7" s="431" t="s">
        <v>75</v>
      </c>
      <c r="S7" s="449" t="s">
        <v>197</v>
      </c>
      <c r="T7" s="422">
        <v>3861626</v>
      </c>
      <c r="U7" s="422">
        <v>4118375</v>
      </c>
      <c r="V7" s="422"/>
      <c r="W7" s="411" t="s">
        <v>198</v>
      </c>
      <c r="X7" s="449" t="s">
        <v>198</v>
      </c>
      <c r="Y7" s="449" t="s">
        <v>199</v>
      </c>
      <c r="Z7" s="446"/>
      <c r="AA7" s="142"/>
    </row>
    <row r="8" spans="1:27" ht="35.450000000000003" customHeight="1" x14ac:dyDescent="0.25">
      <c r="A8" s="435"/>
      <c r="B8" s="465"/>
      <c r="C8" s="468"/>
      <c r="D8" s="172" t="s">
        <v>200</v>
      </c>
      <c r="E8" s="168">
        <f>+[2]INVERSIÓN!H10</f>
        <v>786017608</v>
      </c>
      <c r="F8" s="168">
        <f>+[2]INVERSIÓN!L10</f>
        <v>112070000</v>
      </c>
      <c r="G8" s="168">
        <f>+[2]INVERSIÓN!M10</f>
        <v>46687478</v>
      </c>
      <c r="H8" s="168">
        <f>+[2]INVERSIÓN!N10</f>
        <v>46687478</v>
      </c>
      <c r="I8" s="173"/>
      <c r="J8" s="174">
        <f>+[2]INVERSIÓN!AF10</f>
        <v>45909000</v>
      </c>
      <c r="K8" s="174">
        <f>+[2]INVERSIÓN!AG10</f>
        <v>45633900</v>
      </c>
      <c r="L8" s="174">
        <f>+[2]INVERSIÓN!AH10</f>
        <v>45633900</v>
      </c>
      <c r="M8" s="432"/>
      <c r="N8" s="432"/>
      <c r="O8" s="429"/>
      <c r="P8" s="432"/>
      <c r="Q8" s="432"/>
      <c r="R8" s="432"/>
      <c r="S8" s="412"/>
      <c r="T8" s="423"/>
      <c r="U8" s="423"/>
      <c r="V8" s="423"/>
      <c r="W8" s="412"/>
      <c r="X8" s="412"/>
      <c r="Y8" s="412"/>
      <c r="Z8" s="447"/>
      <c r="AA8" s="142"/>
    </row>
    <row r="9" spans="1:27" ht="35.450000000000003" customHeight="1" x14ac:dyDescent="0.25">
      <c r="A9" s="435"/>
      <c r="B9" s="465"/>
      <c r="C9" s="468"/>
      <c r="D9" s="172" t="s">
        <v>149</v>
      </c>
      <c r="E9" s="175">
        <f>+[2]INVERSIÓN!H11</f>
        <v>0</v>
      </c>
      <c r="F9" s="175">
        <f>+[2]INVERSIÓN!L11</f>
        <v>0</v>
      </c>
      <c r="G9" s="175">
        <f>+[2]INVERSIÓN!M11</f>
        <v>0</v>
      </c>
      <c r="H9" s="175">
        <f>+[2]INVERSIÓN!N11</f>
        <v>0</v>
      </c>
      <c r="I9" s="173"/>
      <c r="J9" s="175">
        <f>+[2]INVERSIÓN!AF11</f>
        <v>0</v>
      </c>
      <c r="K9" s="175">
        <f>+[2]INVERSIÓN!AG11</f>
        <v>0</v>
      </c>
      <c r="L9" s="175">
        <f>+[2]INVERSIÓN!AH11</f>
        <v>0</v>
      </c>
      <c r="M9" s="432"/>
      <c r="N9" s="432"/>
      <c r="O9" s="429"/>
      <c r="P9" s="432"/>
      <c r="Q9" s="432"/>
      <c r="R9" s="432"/>
      <c r="S9" s="412"/>
      <c r="T9" s="423"/>
      <c r="U9" s="423"/>
      <c r="V9" s="423"/>
      <c r="W9" s="412"/>
      <c r="X9" s="412"/>
      <c r="Y9" s="412"/>
      <c r="Z9" s="447"/>
      <c r="AA9" s="142"/>
    </row>
    <row r="10" spans="1:27" ht="35.450000000000003" customHeight="1" thickBot="1" x14ac:dyDescent="0.3">
      <c r="A10" s="435"/>
      <c r="B10" s="466"/>
      <c r="C10" s="469"/>
      <c r="D10" s="176" t="s">
        <v>150</v>
      </c>
      <c r="E10" s="177">
        <f>+[2]INVERSIÓN!H12</f>
        <v>0</v>
      </c>
      <c r="F10" s="177">
        <f>+[2]INVERSIÓN!L12</f>
        <v>26268590</v>
      </c>
      <c r="G10" s="177">
        <f>+[2]INVERSIÓN!M12</f>
        <v>26268590</v>
      </c>
      <c r="H10" s="177">
        <f>+[2]INVERSIÓN!N12</f>
        <v>26268590</v>
      </c>
      <c r="I10" s="178"/>
      <c r="J10" s="179">
        <f>+[2]INVERSIÓN!AF12</f>
        <v>24951660</v>
      </c>
      <c r="K10" s="179">
        <f>+[2]INVERSIÓN!AG12</f>
        <v>26268590</v>
      </c>
      <c r="L10" s="179">
        <f>+[2]INVERSIÓN!AH12</f>
        <v>26268590</v>
      </c>
      <c r="M10" s="433"/>
      <c r="N10" s="433"/>
      <c r="O10" s="430"/>
      <c r="P10" s="433"/>
      <c r="Q10" s="433"/>
      <c r="R10" s="433"/>
      <c r="S10" s="445"/>
      <c r="T10" s="424"/>
      <c r="U10" s="424"/>
      <c r="V10" s="424"/>
      <c r="W10" s="445"/>
      <c r="X10" s="445"/>
      <c r="Y10" s="445"/>
      <c r="Z10" s="448"/>
      <c r="AA10" s="142"/>
    </row>
    <row r="11" spans="1:27" ht="35.450000000000003" customHeight="1" x14ac:dyDescent="0.25">
      <c r="A11" s="435">
        <v>2</v>
      </c>
      <c r="B11" s="464" t="s">
        <v>201</v>
      </c>
      <c r="C11" s="467" t="s">
        <v>202</v>
      </c>
      <c r="D11" s="167" t="s">
        <v>196</v>
      </c>
      <c r="E11" s="180">
        <f>+[2]INVERSIÓN!H15</f>
        <v>6</v>
      </c>
      <c r="F11" s="180">
        <f>+[2]INVERSIÓN!L15</f>
        <v>1</v>
      </c>
      <c r="G11" s="180">
        <f>+[2]INVERSIÓN!M15</f>
        <v>1</v>
      </c>
      <c r="H11" s="180">
        <f>+[2]INVERSIÓN!N15</f>
        <v>1</v>
      </c>
      <c r="I11" s="181"/>
      <c r="J11" s="171">
        <f>+[2]INVERSIÓN!AF15</f>
        <v>0.2</v>
      </c>
      <c r="K11" s="171">
        <f>+[2]INVERSIÓN!AG15</f>
        <v>0.5</v>
      </c>
      <c r="L11" s="171">
        <f>+[2]INVERSIÓN!AH15</f>
        <v>0.8</v>
      </c>
      <c r="M11" s="470"/>
      <c r="N11" s="470"/>
      <c r="O11" s="411"/>
      <c r="P11" s="470" t="s">
        <v>75</v>
      </c>
      <c r="Q11" s="470" t="s">
        <v>75</v>
      </c>
      <c r="R11" s="470" t="s">
        <v>75</v>
      </c>
      <c r="S11" s="411" t="s">
        <v>197</v>
      </c>
      <c r="T11" s="422">
        <v>3861626</v>
      </c>
      <c r="U11" s="422">
        <v>4118375</v>
      </c>
      <c r="V11" s="422"/>
      <c r="W11" s="411" t="s">
        <v>198</v>
      </c>
      <c r="X11" s="411" t="s">
        <v>199</v>
      </c>
      <c r="Y11" s="446">
        <v>7980001</v>
      </c>
    </row>
    <row r="12" spans="1:27" ht="35.450000000000003" customHeight="1" x14ac:dyDescent="0.25">
      <c r="A12" s="435"/>
      <c r="B12" s="465"/>
      <c r="C12" s="468"/>
      <c r="D12" s="172" t="s">
        <v>200</v>
      </c>
      <c r="E12" s="168">
        <f>+[2]INVERSIÓN!H16</f>
        <v>515273774</v>
      </c>
      <c r="F12" s="168">
        <f>+[2]INVERSIÓN!L16</f>
        <v>40775000</v>
      </c>
      <c r="G12" s="168">
        <f>+[2]INVERSIÓN!M16</f>
        <v>65757500</v>
      </c>
      <c r="H12" s="168">
        <f>+[2]INVERSIÓN!N16</f>
        <v>65757500</v>
      </c>
      <c r="I12" s="173"/>
      <c r="J12" s="174">
        <f>+[2]INVERSIÓN!AF16</f>
        <v>40750000</v>
      </c>
      <c r="K12" s="174">
        <f>+[2]INVERSIÓN!AG16</f>
        <v>65732500</v>
      </c>
      <c r="L12" s="174">
        <f>+[2]INVERSIÓN!AH16</f>
        <v>65732500</v>
      </c>
      <c r="M12" s="432"/>
      <c r="N12" s="432"/>
      <c r="O12" s="412"/>
      <c r="P12" s="432"/>
      <c r="Q12" s="432"/>
      <c r="R12" s="432"/>
      <c r="S12" s="412"/>
      <c r="T12" s="423"/>
      <c r="U12" s="423"/>
      <c r="V12" s="423"/>
      <c r="W12" s="412"/>
      <c r="X12" s="412"/>
      <c r="Y12" s="447"/>
    </row>
    <row r="13" spans="1:27" ht="35.450000000000003" customHeight="1" x14ac:dyDescent="0.25">
      <c r="A13" s="435"/>
      <c r="B13" s="465"/>
      <c r="C13" s="468"/>
      <c r="D13" s="172" t="s">
        <v>149</v>
      </c>
      <c r="E13" s="175">
        <f>+[2]INVERSIÓN!H17</f>
        <v>0</v>
      </c>
      <c r="F13" s="175">
        <f>+[2]INVERSIÓN!LK7</f>
        <v>0</v>
      </c>
      <c r="G13" s="175">
        <f>+[2]INVERSIÓN!LL7</f>
        <v>0</v>
      </c>
      <c r="H13" s="175">
        <f>+[2]INVERSIÓN!LM7</f>
        <v>0</v>
      </c>
      <c r="I13" s="173"/>
      <c r="J13" s="175">
        <f>+[2]INVERSIÓN!AF17</f>
        <v>0</v>
      </c>
      <c r="K13" s="175">
        <f>+[2]INVERSIÓN!AG17</f>
        <v>0</v>
      </c>
      <c r="L13" s="175">
        <f>+[2]INVERSIÓN!AH17</f>
        <v>0</v>
      </c>
      <c r="M13" s="432"/>
      <c r="N13" s="432"/>
      <c r="O13" s="412"/>
      <c r="P13" s="432"/>
      <c r="Q13" s="432"/>
      <c r="R13" s="432"/>
      <c r="S13" s="412"/>
      <c r="T13" s="423"/>
      <c r="U13" s="423"/>
      <c r="V13" s="423"/>
      <c r="W13" s="412"/>
      <c r="X13" s="412"/>
      <c r="Y13" s="447"/>
    </row>
    <row r="14" spans="1:27" ht="35.450000000000003" customHeight="1" thickBot="1" x14ac:dyDescent="0.3">
      <c r="A14" s="435"/>
      <c r="B14" s="466"/>
      <c r="C14" s="469"/>
      <c r="D14" s="176" t="s">
        <v>150</v>
      </c>
      <c r="E14" s="177">
        <f>+[2]INVERSIÓN!H18</f>
        <v>0</v>
      </c>
      <c r="F14" s="177">
        <f>+[2]INVERSIÓN!L18</f>
        <v>18298049</v>
      </c>
      <c r="G14" s="177">
        <f>+[2]INVERSIÓN!M18</f>
        <v>18298049</v>
      </c>
      <c r="H14" s="177">
        <f>+[2]INVERSIÓN!N18</f>
        <v>18298049</v>
      </c>
      <c r="I14" s="178"/>
      <c r="J14" s="179">
        <f>+[2]INVERSIÓN!AF18</f>
        <v>15658884</v>
      </c>
      <c r="K14" s="179">
        <f>+[2]INVERSIÓN!AG18</f>
        <v>18298049</v>
      </c>
      <c r="L14" s="179">
        <f>+[2]INVERSIÓN!AH18</f>
        <v>18298049</v>
      </c>
      <c r="M14" s="433"/>
      <c r="N14" s="433"/>
      <c r="O14" s="445"/>
      <c r="P14" s="433"/>
      <c r="Q14" s="433"/>
      <c r="R14" s="433"/>
      <c r="S14" s="445"/>
      <c r="T14" s="424"/>
      <c r="U14" s="424"/>
      <c r="V14" s="424"/>
      <c r="W14" s="445"/>
      <c r="X14" s="445"/>
      <c r="Y14" s="448"/>
    </row>
    <row r="15" spans="1:27" ht="35.450000000000003" customHeight="1" x14ac:dyDescent="0.25">
      <c r="A15" s="435">
        <v>3</v>
      </c>
      <c r="B15" s="464" t="s">
        <v>203</v>
      </c>
      <c r="C15" s="467" t="s">
        <v>151</v>
      </c>
      <c r="D15" s="167" t="s">
        <v>196</v>
      </c>
      <c r="E15" s="168">
        <f>+[2]INVERSIÓN!H21</f>
        <v>10</v>
      </c>
      <c r="F15" s="168">
        <f>+[2]INVERSIÓN!L21</f>
        <v>2</v>
      </c>
      <c r="G15" s="168">
        <f>+[2]INVERSIÓN!M21</f>
        <v>2</v>
      </c>
      <c r="H15" s="168">
        <f>+[2]INVERSIÓN!N21</f>
        <v>2</v>
      </c>
      <c r="I15" s="170"/>
      <c r="J15" s="171">
        <f>+[2]INVERSIÓN!AF21</f>
        <v>0.25</v>
      </c>
      <c r="K15" s="171">
        <f>+[2]INVERSIÓN!AG21</f>
        <v>1</v>
      </c>
      <c r="L15" s="171">
        <f>+[2]INVERSIÓN!AH21</f>
        <v>1.5</v>
      </c>
      <c r="M15" s="431"/>
      <c r="N15" s="470"/>
      <c r="O15" s="411"/>
      <c r="P15" s="470" t="s">
        <v>75</v>
      </c>
      <c r="Q15" s="470" t="s">
        <v>75</v>
      </c>
      <c r="R15" s="470" t="s">
        <v>75</v>
      </c>
      <c r="S15" s="411" t="s">
        <v>197</v>
      </c>
      <c r="T15" s="422">
        <v>3861626</v>
      </c>
      <c r="U15" s="422">
        <v>4118375</v>
      </c>
      <c r="V15" s="422"/>
      <c r="W15" s="411" t="s">
        <v>198</v>
      </c>
      <c r="X15" s="411" t="s">
        <v>199</v>
      </c>
      <c r="Y15" s="446">
        <v>7980001</v>
      </c>
    </row>
    <row r="16" spans="1:27" ht="35.450000000000003" customHeight="1" x14ac:dyDescent="0.25">
      <c r="A16" s="435"/>
      <c r="B16" s="465"/>
      <c r="C16" s="468"/>
      <c r="D16" s="172" t="s">
        <v>200</v>
      </c>
      <c r="E16" s="182">
        <f>+[2]INVERSIÓN!H22</f>
        <v>5413625180</v>
      </c>
      <c r="F16" s="182">
        <f>+[2]INVERSIÓN!L22</f>
        <v>901844000</v>
      </c>
      <c r="G16" s="182">
        <f>+[2]INVERSIÓN!M22</f>
        <v>901844000</v>
      </c>
      <c r="H16" s="182">
        <f>+[2]INVERSIÓN!N22</f>
        <v>901844000</v>
      </c>
      <c r="I16" s="173"/>
      <c r="J16" s="174">
        <f>+[2]INVERSIÓN!AF22</f>
        <v>523618750</v>
      </c>
      <c r="K16" s="174">
        <f>+[2]INVERSIÓN!AG22</f>
        <v>831323184</v>
      </c>
      <c r="L16" s="174">
        <f>+[2]INVERSIÓN!AH22</f>
        <v>831323184</v>
      </c>
      <c r="M16" s="432"/>
      <c r="N16" s="432"/>
      <c r="O16" s="412"/>
      <c r="P16" s="432"/>
      <c r="Q16" s="432"/>
      <c r="R16" s="432"/>
      <c r="S16" s="412"/>
      <c r="T16" s="423"/>
      <c r="U16" s="423"/>
      <c r="V16" s="423"/>
      <c r="W16" s="412"/>
      <c r="X16" s="412"/>
      <c r="Y16" s="447"/>
    </row>
    <row r="17" spans="1:25" ht="35.450000000000003" customHeight="1" x14ac:dyDescent="0.25">
      <c r="A17" s="435"/>
      <c r="B17" s="465"/>
      <c r="C17" s="468"/>
      <c r="D17" s="172" t="s">
        <v>149</v>
      </c>
      <c r="E17" s="175">
        <f>+[2]INVERSIÓN!H23</f>
        <v>0</v>
      </c>
      <c r="F17" s="175">
        <f>+[2]INVERSIÓN!L23</f>
        <v>0</v>
      </c>
      <c r="G17" s="175">
        <f>+[2]INVERSIÓN!M23</f>
        <v>0</v>
      </c>
      <c r="H17" s="175">
        <f>+[2]INVERSIÓN!N23</f>
        <v>0</v>
      </c>
      <c r="I17" s="173"/>
      <c r="J17" s="175">
        <f>+[2]INVERSIÓN!AF23</f>
        <v>0</v>
      </c>
      <c r="K17" s="175">
        <f>+[2]INVERSIÓN!AG23</f>
        <v>0</v>
      </c>
      <c r="L17" s="175">
        <f>+[2]INVERSIÓN!AH23</f>
        <v>0</v>
      </c>
      <c r="M17" s="432"/>
      <c r="N17" s="432"/>
      <c r="O17" s="412"/>
      <c r="P17" s="432"/>
      <c r="Q17" s="432"/>
      <c r="R17" s="432"/>
      <c r="S17" s="412"/>
      <c r="T17" s="423"/>
      <c r="U17" s="423"/>
      <c r="V17" s="423"/>
      <c r="W17" s="412"/>
      <c r="X17" s="412"/>
      <c r="Y17" s="447"/>
    </row>
    <row r="18" spans="1:25" ht="35.450000000000003" customHeight="1" thickBot="1" x14ac:dyDescent="0.3">
      <c r="A18" s="435"/>
      <c r="B18" s="466"/>
      <c r="C18" s="469"/>
      <c r="D18" s="176" t="s">
        <v>150</v>
      </c>
      <c r="E18" s="177">
        <f>+[2]INVERSIÓN!H24</f>
        <v>0</v>
      </c>
      <c r="F18" s="177">
        <f>+[2]INVERSIÓN!L24</f>
        <v>188958315</v>
      </c>
      <c r="G18" s="177">
        <f>+[2]INVERSIÓN!M24</f>
        <v>188958315</v>
      </c>
      <c r="H18" s="177">
        <f>+[2]INVERSIÓN!N24</f>
        <v>188958311</v>
      </c>
      <c r="I18" s="178"/>
      <c r="J18" s="174">
        <f>+[2]INVERSIÓN!AF24</f>
        <v>160960806</v>
      </c>
      <c r="K18" s="174">
        <f>+[2]INVERSIÓN!AG24</f>
        <v>188958310</v>
      </c>
      <c r="L18" s="174">
        <f>+[2]INVERSIÓN!AH24</f>
        <v>188958310</v>
      </c>
      <c r="M18" s="433"/>
      <c r="N18" s="433"/>
      <c r="O18" s="445"/>
      <c r="P18" s="433"/>
      <c r="Q18" s="433"/>
      <c r="R18" s="433"/>
      <c r="S18" s="445"/>
      <c r="T18" s="424"/>
      <c r="U18" s="424"/>
      <c r="V18" s="424"/>
      <c r="W18" s="445"/>
      <c r="X18" s="445"/>
      <c r="Y18" s="448"/>
    </row>
    <row r="19" spans="1:25" ht="35.450000000000003" customHeight="1" x14ac:dyDescent="0.25">
      <c r="A19" s="435">
        <v>4</v>
      </c>
      <c r="B19" s="464" t="s">
        <v>87</v>
      </c>
      <c r="C19" s="467" t="s">
        <v>151</v>
      </c>
      <c r="D19" s="167" t="s">
        <v>196</v>
      </c>
      <c r="E19" s="183">
        <f>+[2]INVERSIÓN!H27</f>
        <v>10</v>
      </c>
      <c r="F19" s="183">
        <f>+[2]INVERSIÓN!L27</f>
        <v>2</v>
      </c>
      <c r="G19" s="183">
        <f>+[2]INVERSIÓN!M27</f>
        <v>2</v>
      </c>
      <c r="H19" s="183">
        <f>+[2]INVERSIÓN!N27</f>
        <v>2</v>
      </c>
      <c r="I19" s="181"/>
      <c r="J19" s="184">
        <f>++[2]INVERSIÓN!AF27</f>
        <v>0.43</v>
      </c>
      <c r="K19" s="184">
        <f>++[2]INVERSIÓN!AG27</f>
        <v>0.92999999999999994</v>
      </c>
      <c r="L19" s="184">
        <f>++[2]INVERSIÓN!AH27</f>
        <v>1.5</v>
      </c>
      <c r="M19" s="470"/>
      <c r="N19" s="470"/>
      <c r="O19" s="411"/>
      <c r="P19" s="470" t="s">
        <v>75</v>
      </c>
      <c r="Q19" s="470" t="s">
        <v>75</v>
      </c>
      <c r="R19" s="470" t="s">
        <v>75</v>
      </c>
      <c r="S19" s="411" t="s">
        <v>197</v>
      </c>
      <c r="T19" s="422">
        <v>3861626</v>
      </c>
      <c r="U19" s="422">
        <v>4118375</v>
      </c>
      <c r="V19" s="422"/>
      <c r="W19" s="411" t="s">
        <v>198</v>
      </c>
      <c r="X19" s="411" t="s">
        <v>199</v>
      </c>
      <c r="Y19" s="446">
        <v>7980001</v>
      </c>
    </row>
    <row r="20" spans="1:25" ht="35.450000000000003" customHeight="1" x14ac:dyDescent="0.25">
      <c r="A20" s="435"/>
      <c r="B20" s="465"/>
      <c r="C20" s="468"/>
      <c r="D20" s="172" t="s">
        <v>200</v>
      </c>
      <c r="E20" s="182">
        <f>+[2]INVERSIÓN!H28</f>
        <v>1182292777</v>
      </c>
      <c r="F20" s="182">
        <f>+[2]INVERSIÓN!L28</f>
        <v>172695000</v>
      </c>
      <c r="G20" s="182">
        <f>+[2]INVERSIÓN!M28</f>
        <v>172695000</v>
      </c>
      <c r="H20" s="182">
        <f>+[2]INVERSIÓN!N28</f>
        <v>172695000</v>
      </c>
      <c r="I20" s="173"/>
      <c r="J20" s="174">
        <f>+[2]INVERSIÓN!AF28</f>
        <v>159129750</v>
      </c>
      <c r="K20" s="174">
        <f>+[2]INVERSIÓN!AG28</f>
        <v>159129750</v>
      </c>
      <c r="L20" s="174">
        <f>+[2]INVERSIÓN!AH28</f>
        <v>159168270</v>
      </c>
      <c r="M20" s="432"/>
      <c r="N20" s="432"/>
      <c r="O20" s="412"/>
      <c r="P20" s="432"/>
      <c r="Q20" s="432"/>
      <c r="R20" s="432"/>
      <c r="S20" s="412"/>
      <c r="T20" s="423"/>
      <c r="U20" s="423"/>
      <c r="V20" s="423"/>
      <c r="W20" s="412"/>
      <c r="X20" s="412"/>
      <c r="Y20" s="447"/>
    </row>
    <row r="21" spans="1:25" ht="35.450000000000003" customHeight="1" x14ac:dyDescent="0.25">
      <c r="A21" s="435"/>
      <c r="B21" s="465"/>
      <c r="C21" s="468"/>
      <c r="D21" s="172" t="s">
        <v>149</v>
      </c>
      <c r="E21" s="175">
        <f>+[2]INVERSIÓN!H29</f>
        <v>0</v>
      </c>
      <c r="F21" s="175">
        <f>+[2]INVERSIÓN!L29</f>
        <v>0</v>
      </c>
      <c r="G21" s="175">
        <f>+[2]INVERSIÓN!M29</f>
        <v>0</v>
      </c>
      <c r="H21" s="175">
        <f>+[2]INVERSIÓN!N29</f>
        <v>0</v>
      </c>
      <c r="I21" s="173"/>
      <c r="J21" s="175">
        <f>+[2]INVERSIÓN!AF29</f>
        <v>0</v>
      </c>
      <c r="K21" s="175">
        <f>+[2]INVERSIÓN!AG29</f>
        <v>0</v>
      </c>
      <c r="L21" s="175">
        <f>+[2]INVERSIÓN!AH29</f>
        <v>0</v>
      </c>
      <c r="M21" s="432"/>
      <c r="N21" s="432"/>
      <c r="O21" s="412"/>
      <c r="P21" s="432"/>
      <c r="Q21" s="432"/>
      <c r="R21" s="432"/>
      <c r="S21" s="412"/>
      <c r="T21" s="423"/>
      <c r="U21" s="423"/>
      <c r="V21" s="423"/>
      <c r="W21" s="412"/>
      <c r="X21" s="412"/>
      <c r="Y21" s="447"/>
    </row>
    <row r="22" spans="1:25" ht="35.450000000000003" customHeight="1" thickBot="1" x14ac:dyDescent="0.3">
      <c r="A22" s="435"/>
      <c r="B22" s="466"/>
      <c r="C22" s="469"/>
      <c r="D22" s="176" t="s">
        <v>150</v>
      </c>
      <c r="E22" s="177">
        <f>+[2]INVERSIÓN!H30</f>
        <v>0</v>
      </c>
      <c r="F22" s="177">
        <f>+[2]INVERSIÓN!L30</f>
        <v>45395203</v>
      </c>
      <c r="G22" s="177">
        <f>+[2]INVERSIÓN!M30</f>
        <v>45395203</v>
      </c>
      <c r="H22" s="177">
        <f>+[2]INVERSIÓN!N30</f>
        <v>45395203</v>
      </c>
      <c r="I22" s="178"/>
      <c r="J22" s="179">
        <f>+[2]INVERSIÓN!AF30</f>
        <v>37711458</v>
      </c>
      <c r="K22" s="179">
        <f>+[2]INVERSIÓN!AG30</f>
        <v>45395203</v>
      </c>
      <c r="L22" s="179">
        <f>+[2]INVERSIÓN!AH30</f>
        <v>45395203</v>
      </c>
      <c r="M22" s="433"/>
      <c r="N22" s="433"/>
      <c r="O22" s="445"/>
      <c r="P22" s="433"/>
      <c r="Q22" s="433"/>
      <c r="R22" s="433"/>
      <c r="S22" s="445"/>
      <c r="T22" s="424"/>
      <c r="U22" s="424"/>
      <c r="V22" s="424"/>
      <c r="W22" s="445"/>
      <c r="X22" s="445"/>
      <c r="Y22" s="448"/>
    </row>
    <row r="23" spans="1:25" ht="35.450000000000003" customHeight="1" x14ac:dyDescent="0.25">
      <c r="A23" s="435">
        <v>5</v>
      </c>
      <c r="B23" s="464" t="s">
        <v>88</v>
      </c>
      <c r="C23" s="467" t="s">
        <v>151</v>
      </c>
      <c r="D23" s="167" t="s">
        <v>196</v>
      </c>
      <c r="E23" s="183">
        <f>+[2]INVERSIÓN!H33</f>
        <v>14</v>
      </c>
      <c r="F23" s="183">
        <f>+[2]INVERSIÓN!L33</f>
        <v>4</v>
      </c>
      <c r="G23" s="183">
        <f>+[2]INVERSIÓN!M33</f>
        <v>4</v>
      </c>
      <c r="H23" s="183">
        <f>+[2]INVERSIÓN!N33</f>
        <v>4</v>
      </c>
      <c r="I23" s="181"/>
      <c r="J23" s="184">
        <f>+[2]INVERSIÓN!AF33</f>
        <v>1</v>
      </c>
      <c r="K23" s="184">
        <f>+[2]INVERSIÓN!AG33</f>
        <v>2</v>
      </c>
      <c r="L23" s="184">
        <f>+[2]INVERSIÓN!AH33</f>
        <v>3</v>
      </c>
      <c r="M23" s="470"/>
      <c r="N23" s="470"/>
      <c r="O23" s="411"/>
      <c r="P23" s="470" t="s">
        <v>75</v>
      </c>
      <c r="Q23" s="470" t="s">
        <v>75</v>
      </c>
      <c r="R23" s="470" t="s">
        <v>75</v>
      </c>
      <c r="S23" s="411" t="s">
        <v>197</v>
      </c>
      <c r="T23" s="422">
        <v>3861626</v>
      </c>
      <c r="U23" s="422">
        <v>4118375</v>
      </c>
      <c r="V23" s="422"/>
      <c r="W23" s="411" t="s">
        <v>198</v>
      </c>
      <c r="X23" s="411" t="s">
        <v>199</v>
      </c>
      <c r="Y23" s="446">
        <v>7980001</v>
      </c>
    </row>
    <row r="24" spans="1:25" ht="35.450000000000003" customHeight="1" x14ac:dyDescent="0.25">
      <c r="A24" s="435"/>
      <c r="B24" s="465"/>
      <c r="C24" s="468"/>
      <c r="D24" s="172" t="s">
        <v>200</v>
      </c>
      <c r="E24" s="185">
        <f>+[2]INVERSIÓN!H34</f>
        <v>1896422921</v>
      </c>
      <c r="F24" s="185">
        <f>+[2]INVERSIÓN!L34</f>
        <v>348853000</v>
      </c>
      <c r="G24" s="185">
        <f>+[2]INVERSIÓN!M34</f>
        <v>365100900</v>
      </c>
      <c r="H24" s="185">
        <f>+[2]INVERSIÓN!N34</f>
        <v>365100900</v>
      </c>
      <c r="I24" s="173"/>
      <c r="J24" s="174">
        <f>+[2]INVERSIÓN!AF34</f>
        <v>271299267</v>
      </c>
      <c r="K24" s="174">
        <f>+[2]INVERSIÓN!AG34</f>
        <v>338284800</v>
      </c>
      <c r="L24" s="174">
        <f>+[2]INVERSIÓN!AH34</f>
        <v>361987067</v>
      </c>
      <c r="M24" s="432"/>
      <c r="N24" s="432"/>
      <c r="O24" s="412"/>
      <c r="P24" s="432"/>
      <c r="Q24" s="432"/>
      <c r="R24" s="432"/>
      <c r="S24" s="412"/>
      <c r="T24" s="423"/>
      <c r="U24" s="423"/>
      <c r="V24" s="423"/>
      <c r="W24" s="412"/>
      <c r="X24" s="412"/>
      <c r="Y24" s="447"/>
    </row>
    <row r="25" spans="1:25" ht="35.450000000000003" customHeight="1" x14ac:dyDescent="0.25">
      <c r="A25" s="435"/>
      <c r="B25" s="465"/>
      <c r="C25" s="468"/>
      <c r="D25" s="172" t="s">
        <v>149</v>
      </c>
      <c r="E25" s="175">
        <f>+[2]INVERSIÓN!H35</f>
        <v>0</v>
      </c>
      <c r="F25" s="175">
        <f>+[2]INVERSIÓN!L35</f>
        <v>0</v>
      </c>
      <c r="G25" s="175">
        <f>+[2]INVERSIÓN!M35</f>
        <v>0</v>
      </c>
      <c r="H25" s="175">
        <f>+[2]INVERSIÓN!N35</f>
        <v>0</v>
      </c>
      <c r="I25" s="173"/>
      <c r="J25" s="175"/>
      <c r="K25" s="175"/>
      <c r="L25" s="175"/>
      <c r="M25" s="432"/>
      <c r="N25" s="432"/>
      <c r="O25" s="412"/>
      <c r="P25" s="432"/>
      <c r="Q25" s="432"/>
      <c r="R25" s="432"/>
      <c r="S25" s="412"/>
      <c r="T25" s="423"/>
      <c r="U25" s="423"/>
      <c r="V25" s="423"/>
      <c r="W25" s="412"/>
      <c r="X25" s="412"/>
      <c r="Y25" s="447"/>
    </row>
    <row r="26" spans="1:25" ht="35.450000000000003" customHeight="1" thickBot="1" x14ac:dyDescent="0.3">
      <c r="A26" s="435"/>
      <c r="B26" s="466"/>
      <c r="C26" s="469"/>
      <c r="D26" s="176" t="s">
        <v>150</v>
      </c>
      <c r="E26" s="177">
        <f>+[2]INVERSIÓN!H36</f>
        <v>0</v>
      </c>
      <c r="F26" s="177">
        <f>+[2]INVERSIÓN!L36</f>
        <v>97852816</v>
      </c>
      <c r="G26" s="177">
        <f>+[2]INVERSIÓN!M36</f>
        <v>97852816</v>
      </c>
      <c r="H26" s="177">
        <f>+[2]INVERSIÓN!N36</f>
        <v>97852816</v>
      </c>
      <c r="I26" s="178"/>
      <c r="J26" s="179">
        <f>+[2]INVERSIÓN!AF36</f>
        <v>86533014</v>
      </c>
      <c r="K26" s="179">
        <f>+[2]INVERSIÓN!AG36</f>
        <v>97852816</v>
      </c>
      <c r="L26" s="179">
        <f>+[2]INVERSIÓN!AH36</f>
        <v>97852816</v>
      </c>
      <c r="M26" s="433"/>
      <c r="N26" s="433"/>
      <c r="O26" s="445"/>
      <c r="P26" s="433"/>
      <c r="Q26" s="433"/>
      <c r="R26" s="433"/>
      <c r="S26" s="445"/>
      <c r="T26" s="424"/>
      <c r="U26" s="424"/>
      <c r="V26" s="424"/>
      <c r="W26" s="445"/>
      <c r="X26" s="445"/>
      <c r="Y26" s="448"/>
    </row>
    <row r="27" spans="1:25" ht="44.45" customHeight="1" x14ac:dyDescent="0.25">
      <c r="A27" s="435">
        <v>6</v>
      </c>
      <c r="B27" s="471" t="s">
        <v>89</v>
      </c>
      <c r="C27" s="467" t="s">
        <v>151</v>
      </c>
      <c r="D27" s="167" t="s">
        <v>196</v>
      </c>
      <c r="E27" s="183">
        <f>+[2]INVERSIÓN!H39</f>
        <v>24</v>
      </c>
      <c r="F27" s="183">
        <f>+[2]INVERSIÓN!L39</f>
        <v>6</v>
      </c>
      <c r="G27" s="183">
        <f>+[2]INVERSIÓN!M39</f>
        <v>7</v>
      </c>
      <c r="H27" s="183">
        <f>+[2]INVERSIÓN!N39</f>
        <v>7</v>
      </c>
      <c r="I27" s="181"/>
      <c r="J27" s="186">
        <f>+[2]INVERSIÓN!AF39</f>
        <v>4</v>
      </c>
      <c r="K27" s="186">
        <f>+[2]INVERSIÓN!AG39</f>
        <v>6</v>
      </c>
      <c r="L27" s="186">
        <f>+[2]INVERSIÓN!AH39</f>
        <v>6</v>
      </c>
      <c r="M27" s="470"/>
      <c r="N27" s="470"/>
      <c r="O27" s="411"/>
      <c r="P27" s="470" t="s">
        <v>75</v>
      </c>
      <c r="Q27" s="470" t="s">
        <v>75</v>
      </c>
      <c r="R27" s="470" t="s">
        <v>75</v>
      </c>
      <c r="S27" s="411" t="s">
        <v>197</v>
      </c>
      <c r="T27" s="422">
        <v>3861626</v>
      </c>
      <c r="U27" s="422">
        <v>4118375</v>
      </c>
      <c r="V27" s="422"/>
      <c r="W27" s="411" t="s">
        <v>198</v>
      </c>
      <c r="X27" s="411" t="s">
        <v>199</v>
      </c>
      <c r="Y27" s="446">
        <v>7980001</v>
      </c>
    </row>
    <row r="28" spans="1:25" ht="44.45" customHeight="1" x14ac:dyDescent="0.25">
      <c r="A28" s="435"/>
      <c r="B28" s="472"/>
      <c r="C28" s="468"/>
      <c r="D28" s="172" t="s">
        <v>200</v>
      </c>
      <c r="E28" s="185">
        <f>+[2]INVERSIÓN!H40</f>
        <v>1116401967</v>
      </c>
      <c r="F28" s="185">
        <f>+[2]INVERSIÓN!L40</f>
        <v>168348000</v>
      </c>
      <c r="G28" s="185">
        <f>+[2]INVERSIÓN!M40</f>
        <v>152100100</v>
      </c>
      <c r="H28" s="185">
        <f>+[2]INVERSIÓN!N40</f>
        <v>152100100</v>
      </c>
      <c r="I28" s="173"/>
      <c r="J28" s="174">
        <f>+[2]INVERSIÓN!AF40</f>
        <v>60244533</v>
      </c>
      <c r="K28" s="174">
        <f>+[2]INVERSIÓN!AG40</f>
        <v>91159500</v>
      </c>
      <c r="L28" s="174">
        <f>+[2]INVERSIÓN!AH40</f>
        <v>120549100</v>
      </c>
      <c r="M28" s="432"/>
      <c r="N28" s="432"/>
      <c r="O28" s="412"/>
      <c r="P28" s="432"/>
      <c r="Q28" s="432"/>
      <c r="R28" s="432"/>
      <c r="S28" s="412"/>
      <c r="T28" s="423"/>
      <c r="U28" s="423"/>
      <c r="V28" s="423"/>
      <c r="W28" s="412"/>
      <c r="X28" s="412"/>
      <c r="Y28" s="447"/>
    </row>
    <row r="29" spans="1:25" ht="44.45" customHeight="1" x14ac:dyDescent="0.25">
      <c r="A29" s="435"/>
      <c r="B29" s="472"/>
      <c r="C29" s="468"/>
      <c r="D29" s="172" t="s">
        <v>149</v>
      </c>
      <c r="E29" s="175">
        <f>+[2]INVERSIÓN!H41</f>
        <v>0</v>
      </c>
      <c r="F29" s="175">
        <f>+[2]INVERSIÓN!L41</f>
        <v>0</v>
      </c>
      <c r="G29" s="175">
        <f>+[2]INVERSIÓN!M41</f>
        <v>0</v>
      </c>
      <c r="H29" s="175">
        <f>+[2]INVERSIÓN!N41</f>
        <v>0</v>
      </c>
      <c r="I29" s="173"/>
      <c r="J29" s="175"/>
      <c r="K29" s="175"/>
      <c r="L29" s="175"/>
      <c r="M29" s="432"/>
      <c r="N29" s="432"/>
      <c r="O29" s="412"/>
      <c r="P29" s="432"/>
      <c r="Q29" s="432"/>
      <c r="R29" s="432"/>
      <c r="S29" s="412"/>
      <c r="T29" s="423"/>
      <c r="U29" s="423"/>
      <c r="V29" s="423"/>
      <c r="W29" s="412"/>
      <c r="X29" s="412"/>
      <c r="Y29" s="447"/>
    </row>
    <row r="30" spans="1:25" ht="44.45" customHeight="1" thickBot="1" x14ac:dyDescent="0.3">
      <c r="A30" s="435"/>
      <c r="B30" s="473"/>
      <c r="C30" s="469"/>
      <c r="D30" s="176" t="s">
        <v>150</v>
      </c>
      <c r="E30" s="177">
        <f>+[2]INVERSIÓN!H42</f>
        <v>0</v>
      </c>
      <c r="F30" s="177">
        <f>+[2]INVERSIÓN!L42</f>
        <v>29455450</v>
      </c>
      <c r="G30" s="177">
        <f>+[2]INVERSIÓN!M42</f>
        <v>29455450</v>
      </c>
      <c r="H30" s="177">
        <f>+[2]INVERSIÓN!N42</f>
        <v>27737160</v>
      </c>
      <c r="I30" s="178"/>
      <c r="J30" s="179">
        <f>+[2]INVERSIÓN!AF42</f>
        <v>21777888</v>
      </c>
      <c r="K30" s="179">
        <f>+[2]INVERSIÓN!AG42</f>
        <v>27737160</v>
      </c>
      <c r="L30" s="179">
        <f>+[2]INVERSIÓN!AH42</f>
        <v>27737160</v>
      </c>
      <c r="M30" s="433"/>
      <c r="N30" s="433"/>
      <c r="O30" s="445"/>
      <c r="P30" s="433"/>
      <c r="Q30" s="433"/>
      <c r="R30" s="433"/>
      <c r="S30" s="445"/>
      <c r="T30" s="424"/>
      <c r="U30" s="424"/>
      <c r="V30" s="424"/>
      <c r="W30" s="445"/>
      <c r="X30" s="445"/>
      <c r="Y30" s="448"/>
    </row>
    <row r="31" spans="1:25" ht="35.450000000000003" customHeight="1" x14ac:dyDescent="0.25">
      <c r="A31" s="474" t="s">
        <v>152</v>
      </c>
      <c r="B31" s="475"/>
      <c r="C31" s="476"/>
      <c r="D31" s="167" t="s">
        <v>204</v>
      </c>
      <c r="E31" s="187">
        <f>+E28+E24+E20+E16+E12+E8</f>
        <v>10910034227</v>
      </c>
      <c r="F31" s="187">
        <f>+F28+F24+F20+F16+F12+F8</f>
        <v>1744585000</v>
      </c>
      <c r="G31" s="187">
        <f>+G28+G24+G20+G16+G12+G8</f>
        <v>1704184978</v>
      </c>
      <c r="H31" s="187">
        <f>+H28+H24+H20+H16+H12+H8</f>
        <v>1704184978</v>
      </c>
      <c r="I31" s="187"/>
      <c r="J31" s="187">
        <f>+J28+J24+J20+J16+J12+J8</f>
        <v>1100951300</v>
      </c>
      <c r="K31" s="187">
        <f>+K28+K24+K20+K16+K12+K8</f>
        <v>1531263634</v>
      </c>
      <c r="L31" s="187">
        <f>+L28+L24+L20+L16+L12+L8</f>
        <v>1584394021</v>
      </c>
      <c r="M31" s="188"/>
      <c r="N31" s="188"/>
      <c r="O31" s="189"/>
      <c r="P31" s="190"/>
      <c r="Q31" s="190"/>
      <c r="R31" s="188"/>
      <c r="S31" s="189"/>
      <c r="T31" s="190"/>
      <c r="U31" s="190"/>
      <c r="V31" s="190"/>
      <c r="W31" s="188"/>
      <c r="X31" s="189"/>
      <c r="Y31" s="189"/>
    </row>
    <row r="32" spans="1:25" ht="35.450000000000003" customHeight="1" thickBot="1" x14ac:dyDescent="0.3">
      <c r="A32" s="477"/>
      <c r="B32" s="478"/>
      <c r="C32" s="479"/>
      <c r="D32" s="191" t="s">
        <v>205</v>
      </c>
      <c r="E32" s="192">
        <f>+E30+E26+E22+E18+E14+E10</f>
        <v>0</v>
      </c>
      <c r="F32" s="192">
        <f>+F30+F26+F22+F18+F14+F10</f>
        <v>406228423</v>
      </c>
      <c r="G32" s="192">
        <f>+G30+G26+G22+G18+G14+G10</f>
        <v>406228423</v>
      </c>
      <c r="H32" s="192">
        <f>+H30+H26+H22+H18+H14+H10</f>
        <v>404510129</v>
      </c>
      <c r="I32" s="178"/>
      <c r="J32" s="192">
        <f>+J30+J26+J22+J18+J14+J10</f>
        <v>347593710</v>
      </c>
      <c r="K32" s="192">
        <f>+K30+K26+K22+K18+K14+K10</f>
        <v>404510128</v>
      </c>
      <c r="L32" s="192">
        <f>+L30+L26+L22+L18+L14+L10</f>
        <v>404510128</v>
      </c>
      <c r="M32" s="193"/>
      <c r="N32" s="193"/>
      <c r="O32" s="194"/>
      <c r="P32" s="194"/>
      <c r="Q32" s="194"/>
      <c r="R32" s="193"/>
      <c r="S32" s="194"/>
      <c r="T32" s="194"/>
      <c r="U32" s="194"/>
      <c r="V32" s="194"/>
      <c r="W32" s="193"/>
      <c r="X32" s="194"/>
      <c r="Y32" s="194"/>
    </row>
    <row r="33" spans="1:25" ht="18" customHeight="1" x14ac:dyDescent="0.25">
      <c r="A33" s="425" t="s">
        <v>153</v>
      </c>
      <c r="B33" s="425"/>
      <c r="C33" s="425"/>
      <c r="D33" s="425"/>
      <c r="E33" s="425"/>
      <c r="F33" s="425"/>
      <c r="G33" s="425"/>
      <c r="H33" s="425"/>
      <c r="I33" s="425"/>
      <c r="J33" s="425"/>
      <c r="K33" s="425"/>
      <c r="L33" s="425"/>
      <c r="M33" s="425"/>
      <c r="N33" s="425"/>
      <c r="O33" s="425"/>
      <c r="P33" s="425"/>
      <c r="Q33" s="425"/>
      <c r="R33" s="425"/>
      <c r="S33" s="425"/>
      <c r="T33" s="425"/>
      <c r="U33" s="425"/>
      <c r="V33" s="425"/>
      <c r="W33" s="425"/>
      <c r="X33" s="425"/>
      <c r="Y33" s="425"/>
    </row>
    <row r="34" spans="1:25" ht="18" customHeight="1" x14ac:dyDescent="0.25">
      <c r="A34" s="426"/>
      <c r="B34" s="426"/>
      <c r="C34" s="426"/>
      <c r="D34" s="426"/>
      <c r="E34" s="426"/>
      <c r="F34" s="426"/>
      <c r="G34" s="426"/>
      <c r="H34" s="426"/>
      <c r="I34" s="426"/>
      <c r="J34" s="426"/>
      <c r="K34" s="426"/>
      <c r="L34" s="426"/>
      <c r="M34" s="426"/>
      <c r="N34" s="426"/>
      <c r="O34" s="426"/>
      <c r="P34" s="426"/>
      <c r="Q34" s="426"/>
      <c r="R34" s="426"/>
      <c r="S34" s="426"/>
      <c r="T34" s="426"/>
      <c r="U34" s="426"/>
      <c r="V34" s="426"/>
      <c r="W34" s="426"/>
      <c r="X34" s="426"/>
      <c r="Y34" s="426"/>
    </row>
    <row r="35" spans="1:25" ht="18" x14ac:dyDescent="0.25">
      <c r="D35" s="199"/>
      <c r="E35" s="199"/>
      <c r="F35" s="199"/>
      <c r="G35" s="199"/>
      <c r="H35" s="199"/>
      <c r="I35" s="199"/>
      <c r="J35" s="202"/>
      <c r="K35" s="202"/>
      <c r="L35" s="200"/>
      <c r="M35" s="200"/>
      <c r="N35" s="200"/>
      <c r="O35" s="200"/>
      <c r="P35" s="200"/>
      <c r="Q35" s="200"/>
      <c r="R35" s="201"/>
      <c r="S35" s="201"/>
      <c r="T35" s="201"/>
      <c r="U35" s="201"/>
      <c r="V35" s="201"/>
      <c r="W35" s="200"/>
      <c r="X35" s="200"/>
    </row>
    <row r="36" spans="1:25" ht="18" x14ac:dyDescent="0.25">
      <c r="D36" s="199"/>
      <c r="E36" s="199"/>
      <c r="F36" s="199"/>
      <c r="G36" s="199"/>
      <c r="H36" s="199"/>
      <c r="I36" s="199"/>
      <c r="J36" s="56"/>
      <c r="R36" s="198"/>
      <c r="S36" s="198"/>
      <c r="T36" s="198"/>
      <c r="U36" s="198"/>
      <c r="V36" s="198"/>
    </row>
    <row r="37" spans="1:25" ht="18" x14ac:dyDescent="0.25">
      <c r="D37" s="199"/>
      <c r="E37" s="199"/>
      <c r="F37" s="199"/>
      <c r="G37" s="199"/>
      <c r="H37" s="199"/>
      <c r="I37" s="199"/>
      <c r="R37" s="198"/>
      <c r="S37" s="198"/>
      <c r="T37" s="198"/>
      <c r="U37" s="198"/>
      <c r="V37" s="198"/>
    </row>
    <row r="38" spans="1:25" ht="18" x14ac:dyDescent="0.25">
      <c r="D38" s="199"/>
      <c r="E38" s="199"/>
      <c r="F38" s="199"/>
      <c r="G38" s="199"/>
      <c r="H38" s="199"/>
      <c r="I38" s="199"/>
      <c r="R38" s="198"/>
      <c r="S38" s="198"/>
      <c r="T38" s="198"/>
      <c r="U38" s="198"/>
      <c r="V38" s="198"/>
    </row>
    <row r="40" spans="1:25" x14ac:dyDescent="0.25">
      <c r="J40" s="197"/>
      <c r="K40" s="197"/>
      <c r="L40" s="197"/>
      <c r="M40" s="197"/>
    </row>
    <row r="56" spans="5:6" ht="15.75" thickBot="1" x14ac:dyDescent="0.3"/>
    <row r="57" spans="5:6" x14ac:dyDescent="0.25">
      <c r="E57" s="196"/>
      <c r="F57" s="195"/>
    </row>
  </sheetData>
  <mergeCells count="113">
    <mergeCell ref="A31:C32"/>
    <mergeCell ref="P23:P26"/>
    <mergeCell ref="Q23:Q26"/>
    <mergeCell ref="R23:R26"/>
    <mergeCell ref="S23:S26"/>
    <mergeCell ref="A23:A26"/>
    <mergeCell ref="B23:B26"/>
    <mergeCell ref="C23:C26"/>
    <mergeCell ref="M23:M26"/>
    <mergeCell ref="N23:N26"/>
    <mergeCell ref="X27:X30"/>
    <mergeCell ref="X23:X26"/>
    <mergeCell ref="Y23:Y26"/>
    <mergeCell ref="A27:A30"/>
    <mergeCell ref="B27:B30"/>
    <mergeCell ref="C27:C30"/>
    <mergeCell ref="M27:M30"/>
    <mergeCell ref="N27:N30"/>
    <mergeCell ref="O27:O30"/>
    <mergeCell ref="O23:O26"/>
    <mergeCell ref="Q27:Q30"/>
    <mergeCell ref="R27:R30"/>
    <mergeCell ref="S27:S30"/>
    <mergeCell ref="W27:W30"/>
    <mergeCell ref="Y27:Y30"/>
    <mergeCell ref="T27:T30"/>
    <mergeCell ref="U27:U30"/>
    <mergeCell ref="P27:P30"/>
    <mergeCell ref="W23:W26"/>
    <mergeCell ref="Y19:Y22"/>
    <mergeCell ref="P19:P22"/>
    <mergeCell ref="Q19:Q22"/>
    <mergeCell ref="T23:T26"/>
    <mergeCell ref="U23:U26"/>
    <mergeCell ref="A19:A22"/>
    <mergeCell ref="B19:B22"/>
    <mergeCell ref="C19:C22"/>
    <mergeCell ref="M19:M22"/>
    <mergeCell ref="N19:N22"/>
    <mergeCell ref="O19:O22"/>
    <mergeCell ref="Y15:Y18"/>
    <mergeCell ref="R15:R18"/>
    <mergeCell ref="S15:S18"/>
    <mergeCell ref="W15:W18"/>
    <mergeCell ref="X15:X18"/>
    <mergeCell ref="R19:R22"/>
    <mergeCell ref="S19:S22"/>
    <mergeCell ref="W19:W22"/>
    <mergeCell ref="X19:X22"/>
    <mergeCell ref="O15:O18"/>
    <mergeCell ref="P15:P18"/>
    <mergeCell ref="P11:P14"/>
    <mergeCell ref="Q15:Q18"/>
    <mergeCell ref="C7:C10"/>
    <mergeCell ref="M7:M10"/>
    <mergeCell ref="N7:N10"/>
    <mergeCell ref="X7:X10"/>
    <mergeCell ref="X11:X14"/>
    <mergeCell ref="Q11:Q14"/>
    <mergeCell ref="R11:R14"/>
    <mergeCell ref="S11:S14"/>
    <mergeCell ref="W11:W14"/>
    <mergeCell ref="W7:W10"/>
    <mergeCell ref="Z7:Z10"/>
    <mergeCell ref="Q7:Q10"/>
    <mergeCell ref="R7:R10"/>
    <mergeCell ref="S7:S10"/>
    <mergeCell ref="A1:E4"/>
    <mergeCell ref="F1:Y1"/>
    <mergeCell ref="F2:Y2"/>
    <mergeCell ref="G3:Y3"/>
    <mergeCell ref="G4:Y4"/>
    <mergeCell ref="B7:B10"/>
    <mergeCell ref="Y7:Y10"/>
    <mergeCell ref="J5:O5"/>
    <mergeCell ref="P5:S5"/>
    <mergeCell ref="T5:Y5"/>
    <mergeCell ref="O7:O10"/>
    <mergeCell ref="P7:P10"/>
    <mergeCell ref="A7:A10"/>
    <mergeCell ref="T7:T10"/>
    <mergeCell ref="U7:U10"/>
    <mergeCell ref="V7:V10"/>
    <mergeCell ref="A5:A6"/>
    <mergeCell ref="B5:B6"/>
    <mergeCell ref="C5:C6"/>
    <mergeCell ref="D5:D6"/>
    <mergeCell ref="E5:E6"/>
    <mergeCell ref="F5:I5"/>
    <mergeCell ref="V11:V14"/>
    <mergeCell ref="V15:V18"/>
    <mergeCell ref="V19:V22"/>
    <mergeCell ref="V23:V26"/>
    <mergeCell ref="V27:V30"/>
    <mergeCell ref="A33:Y34"/>
    <mergeCell ref="T11:T14"/>
    <mergeCell ref="U11:U14"/>
    <mergeCell ref="T15:T18"/>
    <mergeCell ref="U15:U18"/>
    <mergeCell ref="T19:T22"/>
    <mergeCell ref="U19:U22"/>
    <mergeCell ref="O11:O14"/>
    <mergeCell ref="A11:A14"/>
    <mergeCell ref="B11:B14"/>
    <mergeCell ref="C11:C14"/>
    <mergeCell ref="M11:M14"/>
    <mergeCell ref="N11:N14"/>
    <mergeCell ref="Y11:Y14"/>
    <mergeCell ref="A15:A18"/>
    <mergeCell ref="B15:B18"/>
    <mergeCell ref="C15:C18"/>
    <mergeCell ref="M15:M18"/>
    <mergeCell ref="N15:N18"/>
  </mergeCells>
  <pageMargins left="1.44" right="0.22" top="0.74803149606299213" bottom="0.74803149606299213" header="0.31496062992125984" footer="0.31496062992125984"/>
  <pageSetup paperSize="5" scale="53" orientation="landscape" r:id="rId1"/>
  <rowBreaks count="1" manualBreakCount="1">
    <brk id="26" max="16383" man="1"/>
  </rowBreaks>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3"/>
  <sheetViews>
    <sheetView workbookViewId="0">
      <selection activeCell="B2" sqref="B2"/>
    </sheetView>
  </sheetViews>
  <sheetFormatPr baseColWidth="10" defaultRowHeight="15" x14ac:dyDescent="0.25"/>
  <sheetData>
    <row r="1" spans="1:2" x14ac:dyDescent="0.25">
      <c r="A1" t="s">
        <v>109</v>
      </c>
      <c r="B1" s="56">
        <f>+INVERSIÓN!K10+INVERSIÓN!K16</f>
        <v>258559922</v>
      </c>
    </row>
    <row r="2" spans="1:2" x14ac:dyDescent="0.25">
      <c r="A2" t="s">
        <v>110</v>
      </c>
      <c r="B2" s="56">
        <f>+INVERSIÓN!K22</f>
        <v>551874000</v>
      </c>
    </row>
    <row r="3" spans="1:2" x14ac:dyDescent="0.25">
      <c r="A3" t="s">
        <v>111</v>
      </c>
      <c r="B3" s="56">
        <f>+INVERSIÓN!K28+INVERSIÓN!K34+INVERSIÓN!K40</f>
        <v>558216695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GESTIÓN</vt:lpstr>
      <vt:lpstr>INVERSIÓN</vt:lpstr>
      <vt:lpstr>ACTIVIDADES </vt:lpstr>
      <vt:lpstr>TERRITORIALIZACION</vt:lpstr>
      <vt:lpstr>Hoja1</vt:lpstr>
      <vt:lpstr>'ACTIVIDADES '!Área_de_impresión</vt:lpstr>
      <vt:lpstr>GESTIÓN!Área_de_impresión</vt:lpstr>
      <vt:lpstr>INVERSIÓN!Área_de_impresión</vt:lpstr>
      <vt:lpstr>TERRITORIALIZACION!Área_de_impresión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YULIED.PENARANDA</cp:lastModifiedBy>
  <cp:lastPrinted>2013-08-23T14:10:42Z</cp:lastPrinted>
  <dcterms:created xsi:type="dcterms:W3CDTF">2010-03-25T16:40:43Z</dcterms:created>
  <dcterms:modified xsi:type="dcterms:W3CDTF">2021-06-19T03:06:59Z</dcterms:modified>
</cp:coreProperties>
</file>