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D:\SPCI 2018-2019\2019\Agosto 2019\Plan de acción a junio\Para publicar\Planes de acción a junio 2019\"/>
    </mc:Choice>
  </mc:AlternateContent>
  <xr:revisionPtr revIDLastSave="0" documentId="13_ncr:1_{115E57BF-6E8A-4D27-8AA1-8325A132DDB4}" xr6:coauthVersionLast="41" xr6:coauthVersionMax="41" xr10:uidLastSave="{00000000-0000-0000-0000-000000000000}"/>
  <bookViews>
    <workbookView xWindow="-120" yWindow="-120" windowWidth="20730" windowHeight="11160" tabRatio="669" activeTab="1"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 r:id="rId6"/>
  </externalReferences>
  <definedNames>
    <definedName name="_xlnm.Print_Area" localSheetId="2">ACTIVIDADES!$A$1:$V$29</definedName>
    <definedName name="_xlnm.Print_Area" localSheetId="0">GESTIÓN!$A$1:$AW$22</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4" i="7" l="1"/>
  <c r="V21" i="6"/>
  <c r="AP22" i="6"/>
  <c r="AP23" i="6"/>
  <c r="AP24" i="6"/>
  <c r="AO23" i="6"/>
  <c r="AO24" i="6"/>
  <c r="AO22" i="6"/>
  <c r="AP21" i="6"/>
  <c r="AP20" i="6"/>
  <c r="AP19" i="6"/>
  <c r="AP17" i="6"/>
  <c r="AP16" i="6"/>
  <c r="AO21" i="6"/>
  <c r="AO20" i="6"/>
  <c r="AO19" i="6"/>
  <c r="AO18" i="6"/>
  <c r="AO17" i="6"/>
  <c r="AO16" i="6"/>
  <c r="H13" i="6"/>
  <c r="AP13" i="6"/>
  <c r="AP14" i="6"/>
  <c r="AP11" i="6"/>
  <c r="AP10" i="6"/>
  <c r="AO15" i="6"/>
  <c r="AO11" i="6"/>
  <c r="AO12" i="6"/>
  <c r="AO13" i="6"/>
  <c r="AO14" i="6"/>
  <c r="AO10" i="6"/>
  <c r="AL15" i="6"/>
  <c r="AF16" i="5" l="1"/>
  <c r="AQ15" i="5"/>
  <c r="AR15" i="5"/>
  <c r="AR14" i="5"/>
  <c r="AQ14" i="5"/>
  <c r="U24" i="7" l="1"/>
  <c r="S22" i="7"/>
  <c r="S23" i="7" l="1"/>
  <c r="S9" i="7" l="1"/>
  <c r="AL16" i="6" l="1"/>
  <c r="AL20" i="6" s="1"/>
  <c r="AA20" i="6"/>
  <c r="AD20" i="6"/>
  <c r="AD23" i="6"/>
  <c r="AN16" i="5"/>
  <c r="AR16" i="5" s="1"/>
  <c r="AL14" i="6"/>
  <c r="Z21" i="6"/>
  <c r="AA21" i="6"/>
  <c r="AB21" i="6"/>
  <c r="AC21" i="6"/>
  <c r="AD21" i="6"/>
  <c r="AL19" i="6"/>
  <c r="AL23" i="6" s="1"/>
  <c r="AL13" i="6"/>
  <c r="AD22" i="6"/>
  <c r="AB22" i="6"/>
  <c r="AC22" i="6"/>
  <c r="AC24" i="6" s="1"/>
  <c r="AL17" i="6"/>
  <c r="AL22" i="6" s="1"/>
  <c r="AL24" i="6" s="1"/>
  <c r="S15" i="7"/>
  <c r="AR17" i="5"/>
  <c r="AQ17" i="5"/>
  <c r="H19" i="6"/>
  <c r="AP18" i="6"/>
  <c r="AP12" i="6"/>
  <c r="AA15" i="6"/>
  <c r="AB15" i="6"/>
  <c r="AC15" i="6"/>
  <c r="AD15" i="6"/>
  <c r="AE15" i="6"/>
  <c r="Z15" i="6"/>
  <c r="H11" i="6"/>
  <c r="Z22" i="6"/>
  <c r="AU10" i="6"/>
  <c r="AK22" i="6"/>
  <c r="M22" i="6"/>
  <c r="M24" i="6" s="1"/>
  <c r="N22" i="6"/>
  <c r="N24" i="6" s="1"/>
  <c r="O22" i="6"/>
  <c r="O24" i="6" s="1"/>
  <c r="P22" i="6"/>
  <c r="P24" i="6"/>
  <c r="Q22" i="6"/>
  <c r="Q24" i="6" s="1"/>
  <c r="R22" i="6"/>
  <c r="R24" i="6" s="1"/>
  <c r="S22" i="6"/>
  <c r="S23" i="6"/>
  <c r="T22" i="6"/>
  <c r="U22" i="6"/>
  <c r="V22" i="6"/>
  <c r="W22" i="6"/>
  <c r="X22" i="6"/>
  <c r="Y22" i="6"/>
  <c r="AA22" i="6"/>
  <c r="AA23" i="6"/>
  <c r="AA24" i="6" s="1"/>
  <c r="AM22" i="6"/>
  <c r="AM24" i="6" s="1"/>
  <c r="AN22" i="6"/>
  <c r="AN24" i="6"/>
  <c r="T23" i="6"/>
  <c r="U23" i="6"/>
  <c r="V23" i="6"/>
  <c r="W23" i="6"/>
  <c r="X23" i="6"/>
  <c r="Y23" i="6"/>
  <c r="Z23" i="6"/>
  <c r="AB23" i="6"/>
  <c r="AC23" i="6"/>
  <c r="AE23" i="6"/>
  <c r="AF23" i="6"/>
  <c r="AG23" i="6"/>
  <c r="AH23" i="6"/>
  <c r="AI23" i="6"/>
  <c r="AJ23" i="6"/>
  <c r="AK23" i="6"/>
  <c r="AM23" i="6"/>
  <c r="AN23" i="6"/>
  <c r="AF24" i="6"/>
  <c r="AG24" i="6"/>
  <c r="AH24" i="6"/>
  <c r="AI24" i="6"/>
  <c r="AJ24" i="6"/>
  <c r="AK21" i="6"/>
  <c r="AK15" i="6"/>
  <c r="Y15" i="6"/>
  <c r="S21" i="7"/>
  <c r="S20" i="7"/>
  <c r="S19" i="7"/>
  <c r="S18" i="7"/>
  <c r="S17" i="7"/>
  <c r="S16" i="7"/>
  <c r="S14" i="7"/>
  <c r="S13" i="7"/>
  <c r="S12" i="7"/>
  <c r="S11" i="7"/>
  <c r="S10" i="7"/>
  <c r="T8" i="7"/>
  <c r="S8" i="7"/>
  <c r="Y21" i="6"/>
  <c r="X21" i="6"/>
  <c r="W21" i="6"/>
  <c r="U21" i="6"/>
  <c r="T21" i="6"/>
  <c r="S21" i="6"/>
  <c r="R21" i="6"/>
  <c r="Q21" i="6"/>
  <c r="O21" i="6"/>
  <c r="N21" i="6"/>
  <c r="M21" i="6"/>
  <c r="AE20" i="6"/>
  <c r="X20" i="6"/>
  <c r="W20" i="6"/>
  <c r="V20" i="6"/>
  <c r="U20" i="6"/>
  <c r="S20" i="6"/>
  <c r="R20" i="6"/>
  <c r="Q20" i="6"/>
  <c r="H20" i="6"/>
  <c r="AE17" i="6"/>
  <c r="AE22" i="6" s="1"/>
  <c r="AE24" i="6" s="1"/>
  <c r="T20" i="6"/>
  <c r="X15" i="6"/>
  <c r="W15" i="6"/>
  <c r="U15" i="6"/>
  <c r="T15" i="6"/>
  <c r="S15" i="6"/>
  <c r="R15" i="6"/>
  <c r="Q15" i="6"/>
  <c r="O15" i="6"/>
  <c r="N15" i="6"/>
  <c r="M15" i="6"/>
  <c r="AE14" i="6"/>
  <c r="X14" i="6"/>
  <c r="W14" i="6"/>
  <c r="V14" i="6"/>
  <c r="U14" i="6"/>
  <c r="S14" i="6"/>
  <c r="R14" i="6"/>
  <c r="O14" i="6"/>
  <c r="N14" i="6"/>
  <c r="M14" i="6"/>
  <c r="H14" i="6"/>
  <c r="AS10" i="6"/>
  <c r="AR10" i="6"/>
  <c r="T14" i="6"/>
  <c r="P17" i="5"/>
  <c r="O17" i="5"/>
  <c r="Y24" i="6"/>
  <c r="H21" i="6"/>
  <c r="V24" i="6" l="1"/>
  <c r="W24" i="6"/>
  <c r="U24" i="6"/>
  <c r="H15" i="6"/>
  <c r="AP15" i="6" s="1"/>
  <c r="AD24" i="6"/>
  <c r="Z24" i="6"/>
  <c r="X24" i="6"/>
  <c r="AB24" i="6"/>
  <c r="T24" i="7"/>
  <c r="T24" i="6"/>
  <c r="S24" i="6"/>
  <c r="H23" i="6"/>
  <c r="H24" i="6" s="1"/>
  <c r="AL21" i="6"/>
  <c r="AK24" i="6"/>
  <c r="AQ16" i="5"/>
  <c r="AE21" i="6"/>
</calcChain>
</file>

<file path=xl/sharedStrings.xml><?xml version="1.0" encoding="utf-8"?>
<sst xmlns="http://schemas.openxmlformats.org/spreadsheetml/2006/main" count="515" uniqueCount="246">
  <si>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</si>
  <si>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</si>
  <si>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</si>
  <si>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</si>
  <si>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</si>
  <si>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</si>
  <si>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</si>
  <si>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</si>
  <si>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</si>
  <si>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</si>
  <si>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</si>
  <si>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</si>
  <si>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</si>
  <si>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</si>
  <si>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</si>
  <si>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</si>
  <si>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</si>
  <si>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</si>
  <si>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</si>
  <si>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</si>
  <si>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</si>
  <si>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</si>
  <si>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</si>
  <si>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</si>
  <si>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</si>
  <si>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</si>
  <si>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</si>
  <si>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</si>
  <si>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</si>
  <si>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</si>
  <si>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</si>
  <si>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</si>
  <si>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</si>
  <si>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</si>
  <si>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</si>
  <si>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</si>
  <si>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</si>
  <si>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</si>
  <si>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</si>
  <si>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</si>
  <si>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</si>
  <si>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</si>
  <si>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</si>
  <si>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</si>
  <si>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</si>
  <si>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</si>
  <si>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</si>
  <si>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</si>
  <si>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</si>
  <si>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</si>
  <si>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</si>
  <si>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</si>
  <si>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</si>
  <si>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</si>
  <si>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</si>
  <si>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</si>
  <si>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</si>
  <si>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</si>
  <si>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</si>
  <si>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</si>
  <si>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</si>
  <si>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</si>
  <si>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</si>
  <si>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</si>
  <si>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</si>
  <si>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</si>
  <si>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</si>
  <si>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</si>
  <si>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</si>
  <si>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</si>
  <si>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</si>
  <si>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</si>
  <si>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</si>
  <si>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</si>
  <si>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</si>
  <si>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</si>
  <si>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</si>
  <si>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</si>
  <si>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</si>
  <si>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</si>
  <si>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</si>
  <si>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</si>
  <si>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</si>
  <si>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</si>
  <si>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</si>
  <si>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</si>
  <si>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</si>
  <si>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</si>
  <si>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</si>
  <si>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</si>
  <si>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</si>
  <si>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</si>
  <si>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</si>
  <si>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</si>
  <si>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</si>
  <si>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</si>
  <si>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</si>
  <si>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</si>
  <si>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</si>
  <si>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</si>
  <si>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DIRECCIONAMIENTO ESTRATÉGICO</t>
  </si>
  <si>
    <t xml:space="preserve">Dirección de Gestión Ambiental </t>
  </si>
  <si>
    <t>Suma</t>
  </si>
  <si>
    <t>Dirección de Gestión Ambiental</t>
  </si>
  <si>
    <t>7517 Promoción de la conservación de bienes y servicios ambientales rurales en Bogotá D.C.</t>
  </si>
  <si>
    <t>Desarrollo rural sostenible</t>
  </si>
  <si>
    <t>Un diagnóstico de áreas para restauración, mantenimiento y/o conservación</t>
  </si>
  <si>
    <t>Unidad</t>
  </si>
  <si>
    <t>suma</t>
  </si>
  <si>
    <t>N/A</t>
  </si>
  <si>
    <t xml:space="preserve">Archivo digital con Base de Dato
Informes técnicos por cuenca con  registros fotograficos 
Informes de contratos OPS 20181119, 20181378, 20180369
</t>
  </si>
  <si>
    <t>Identificar predios para la adopción de buenas prácticas productivas</t>
  </si>
  <si>
    <t>Número de predios identificados</t>
  </si>
  <si>
    <t>Predios</t>
  </si>
  <si>
    <t xml:space="preserve">Informes de OPS # 20181361, 20181247, 20181114, 20181228, 20181383 
</t>
  </si>
  <si>
    <t>Aumentar a 200 las hectáreas en proceso de restauración, mantenimiento y/o conservación sobre áreas abastecedoras de acueductos veredales asociadas a ecosistemas de montaña, bosques, humedales, ríos, nacimientos, reservorios y lagos.</t>
  </si>
  <si>
    <t>Hectáreas en proceso en restauración, mantenimiento y/o conservación sobre áreas abstecedoras de acueductos veredales asociadas a montañas, bosques, humedales, ríos, nacimientos, reservorios y lagos.</t>
  </si>
  <si>
    <t>Hectáreas 
(ha)</t>
  </si>
  <si>
    <t>Incremental</t>
  </si>
  <si>
    <t>Informes de OPS # 20181119, 20181378, 20180369</t>
  </si>
  <si>
    <t>Duplicar el número de predios con adopción de buenas prácticas productivas que contribuyan a la adaptación y reducción de la vulnerabilidad frente al cambio climático y la promoción del desarrollo sostenible.</t>
  </si>
  <si>
    <t>Número De predios con adopción de buenas prácticas productivas que contribuyan a la adaptación y reducción de la vulnerabilidad frente al cambio climático y la promoción del desarrollo sostenible.</t>
  </si>
  <si>
    <t>Linea1. Mejoramiento de la calidad ambiental del territorio rural</t>
  </si>
  <si>
    <t xml:space="preserve">Línea 2. Gestión ambiental en el buen uso de los bienes servicios ambientales de la ruralidad capitalina  </t>
  </si>
  <si>
    <t>Implementar en 1000 predios acciones de buenas prácticas ambientales en sistemas de producción en sistemas de producción agropecuaria</t>
  </si>
  <si>
    <t>Subdirección de Ecosostemas y Ruralidad - RURALIDAD</t>
  </si>
  <si>
    <t xml:space="preserve"> Aumentar a 200 hectáreas las áreas con procesos de restauración ecológica participativa o conservación y/o mantenimiento en la ruralidad de Bogotana.</t>
  </si>
  <si>
    <t>MEJORAMIENTO DE LA CALIDAD AMBIENTAL DEL TERRITORIO RURAL</t>
  </si>
  <si>
    <t>AUMENTAR A 200 HECTÁREAS LAS ÁREAS CON PROCESOS DE RESTAURACIÓN ECOLÓGICA PARTICIPATIVA O CONSERVACIÓN Y/O MANTENIMIENTO EN LA RURALIDAD BOGOTANA.</t>
  </si>
  <si>
    <t>1, Adelantar procesos de concertación con propietarios de predios a restaurar ecológicamente</t>
  </si>
  <si>
    <t>x</t>
  </si>
  <si>
    <t xml:space="preserve">
2, Realizar acciones de restauración ecológica participativa en áreas de importancia ambiental, así como diseñar un esquema institucional y plan de intervención público privado que apunte a los procesos.
</t>
  </si>
  <si>
    <t xml:space="preserve">3, Realizar un diagnóstico de areas para adelantar acciones de restauración ecológica participativa en la ruralidad. </t>
  </si>
  <si>
    <t>IMPLEMENTAR EN  500 PREDIOS ACCIONES DE BUENAS PRÁCTICAS AMBIENTALES EN SISTEMAS DE PRODUCCIÓN AGROPECUARIA</t>
  </si>
  <si>
    <t>4, Establecer la priorización de predios a vincular y los acuerdos de concertación de acciones de conservación y adaptación al cambio climático con los propietarios de los predios.</t>
  </si>
  <si>
    <t>5, Establecer acciones de conservación y adaptación al cambio climático con fines de protección de los servicios ambientales rurales</t>
  </si>
  <si>
    <t>6, Realizar el seguimiento y mantenimiento a predios intervenidos con acciones de conservación y adaptación al cambio climático.</t>
  </si>
  <si>
    <t>7, Planificación y desarrollo de capaciones en las cuencas (Objetivos, metas, responsable por cuenca, presupuesto, lugar y hora de evento, logística, promoción en veredas, articulación con panelistas)</t>
  </si>
  <si>
    <t>06-Eje transversal Sostenibilidad ambiental basada en la eficiencia energética</t>
  </si>
  <si>
    <t>41-Desarrollo rural sostenibl</t>
  </si>
  <si>
    <t>N.A.</t>
  </si>
  <si>
    <t xml:space="preserve">PROGRAMACIÓN ANUAL </t>
  </si>
  <si>
    <t>5, PONDERACIÓN HORIZONTAL AÑO: 2019</t>
  </si>
  <si>
    <t xml:space="preserve">En el segundo trimestre, con corte al 30 de junio se realizó 1 diagnóstico ambiental  (0,02) con el cual se completan 22 predios y acumulado de 22% para la vigencia lo que corresponde a 84 % de avance en la ejecución de la meta del Plan de Desarrollo. Este diagnóstico se realizó en el Predio La Esperanza(0,69 has), Vereda Las Vegas Localidad de Sumapaz para un total de 186,5 has. En el primer trimestre,  con corte al 30 de marzo de 2019 se realizó 1 diagnóstico ambiental con el cual se completan 21  predios con un acumulado del  20% para la vigencia y  82% de avance en la ejecución de la meta del Plan de Desarrollo.  Este diagnóstico se  realizó en la Vereda Margaritas, predio el Silencio con un área de 9,06 has en la localidad de Usme para un total de 185,81 has.
A diciembre de 2018 se completaron veinte (20) predios distribuidos por localidades de la siguiente manera: Localidad de Usme: San Luis (A.V Agua linda Chiguaza 8 Ha), Horizonte, Delirios, Manantial, La Palma (A.V Acuamarg, 1,16 ha), Jamaica 2 (A.V Arrayanes- Argentina , 1,5 ha), El Destino (A.V Destino 24.4 ha), Uval 01 y La Toscana (A.V Aguas Doradas 11.3 ha), La Australia y Biter Nº13 ( A.V Aguas Claras Olarte 1.76 ha), Los Alisos-El Pardo (0.51 ha), Santa Inés-El Mortiño-La Graciela ( 1.52 Ha) Santa Cecilia (0.33 ha). Localidad de Ciudad Bolívar: El Salero (A.V Saltonal 17,5 ha), La Palma (A.V Pasquilla Centro 3,3 ha), El Recuerdo (A.V Piedra Parada 13 ha), La Riviera y Buenos Aires (A.V Asoporquera 1,7 ha), El Pedregal (28.5 ha), Oasis, Delirios (0.97 ha), predio Santa Cruz (11.5 ha) y predio El Triunfo (11.93 ha). Localidad de Sumapaz: La Pradera (A.V Asouan 0.72 ha), La Hungría (6.24 ha). Localidad de Santa Fé: Cima I, Cima II, Cima 2A (32.9 ha) estos predios corresponden a 178.74 Ha. </t>
  </si>
  <si>
    <t xml:space="preserve">En el segundo trimestre con corte 30 de junio de 2019   se reportan 349 predios de los cuales se reportan 36 predios acumulados con 8 nuevos predios identificados en el segundo trimestre, localizados en:  Cuenca de Río Tunjuelo: 2 predios , Predio Siberia Usuario Javier Perez y predio Patio Bonito usuario Sebastian Hurtado,  Cuenca Teusacá:  3 predios, Cafuerte Villa Nidia Usuario juan David Buitrago,  predio Lote 5 usuario Juan Reyes y  predio La Rosita usuario Emperatriz Quevedo, Cuenca Río Blanco: 1 Predio La Esmeralda usuario Erly Chaparro, y Cuenca Río Sumapaz: 2 predios, La Palma usuario Evangelio Rey  y La Francia usuario Willian Guevara.
En el primer trimestre con corte al 30 de marzo  se reportan 341 predios acumulados, de los cuales se identificaron 28  predios localizados en:  Cuenca de Río Blanco 6, Cuenca Río Tunjuelo 5,  Cuenca de Río Sumapaz 11  y  en la Cuenca de Rio Teusacá 6.  Durante el 2018,  se vincularon 132, en la vigencia de 2017 se vincularon 125 y  56 en la vigencia 2016.  Durante el 2018,  se vincularon 132, en la vigencia de 2017 se vincularon 125 y  556 en la vigencia 2016.
</t>
  </si>
  <si>
    <t xml:space="preserve">36 predios entran en proceso de conservación de sus bosques quebradas y nacimientos, igualmente mediante las acciones de implementación de buenas prácticas se reducirá el impacto ambiental en recursos como agua, suelo y biodiversidad.
</t>
  </si>
  <si>
    <t xml:space="preserve">Informes de OPS # 20181361, 20181247, 20181114, 20181228, 20181383 
</t>
  </si>
  <si>
    <t>Conservar, proteger y/o recuperar de áreas de interés estratégico para la zona rural y sus habitantes como también para la ciudad y la región.</t>
  </si>
  <si>
    <t xml:space="preserve">Se logra incluir  36 nuevos predios a los proceso de conservación de bosques, quebradas y nacimientos,  en los cuales se inicia con la implementación de buenas prácticas, mitigando  el impacto ambiental protegiendo los recursos de agua, suelo y biodiversidad. </t>
  </si>
  <si>
    <t>Se aporta en la  recuperación de la  la conectividad ecológica entre los ecosistemas de bosque altoandino y páramos integradores de la Estructura Ecológica Principal dentro del Distrito Capital a fin de generar sostenibilidad en el manejo de los bienes y servicios ambientales del Distrito Capital y mejorar su oferta ambiental.</t>
  </si>
  <si>
    <t xml:space="preserve">Se aporta en la  recuperación de la  la conectividad ecológica entre los ecosistemas de bosque altoandino y páramos integradores de la Estructura Ecológica Principal dentro del Distrito Capital a fin de generar sostenibilidad en el manejo de los bienes y servicios ambientales del Distrito Capital y mejorar su oferta ambiental.
</t>
  </si>
  <si>
    <t xml:space="preserve">Se logra incluir a 36 nuevos predios a los proceso de conservación de bosques, quebradas y nacimientos,  donde inican con la implementación de buenas prácticas, mitigando  el impacto ambiental protegiendo los recursos de agua, suelo y biodiversidad. </t>
  </si>
  <si>
    <t>10.5%</t>
  </si>
  <si>
    <t xml:space="preserve">En los meses de abril y finales de mayo se firmo un (1) acta de intervención en la localidad de Sumapaz, vereda Santo Domingo, predio el Parque para desarrollar acciones de Restauración Ecologica Participativa. En el último mes del trimestre se firmo un (1) acta de concertación e intervención del acueducto veredal Paso ancho en la localidad de Sumapaz, vereda San Juan  para desarrollar acciones de Restauración Ecologica Participativa. </t>
  </si>
  <si>
    <t xml:space="preserve">En los meses de abril y finales del mayo de mayo de 2019 se identificaron 3 nuevos predios de los cuales se anexan las actas de vinculacion distribuidos así: Cuenca de Río Tunjuelo: 2 predios Localidad de Usme, Predio El Porvenir Usuario Jorge Huertas, Predio Santa Isable Usuario Lucas Salazar,  Localidad de Ciudad Bolivar Predio – Villa Aurora Usuario Usuarios Martín Fonseca y Diana García.  
En el último mes del trimestre se identificaron 8 nuevos predios de los cuales se anexan las actas de vinculacion distribuidos así: Cuenca de Río Tunjuelo: 2 predios ubicados en la Localidad de Usme, Predio La Siberia y Predio Patio Bonito, Cuenca Río Blanco 1 nuevo predio ubicado en la vereda Betania Predio La Esmeralda, Cuenca Teusacá: 3 predios ubicados en Usaquen Predio Cafuerte Villa Nidia y Localidad de Suba Predios Lote 5 y Predio La Rosita, y en la Cuenca de Río Sumapaz: 2 predios ubicados en la vereda Chorreras 1 predio y tunal bajo 1 predio, con el fin de que adopten buenas prácticas ambientales. </t>
  </si>
  <si>
    <r>
      <t>En los meses de abril y mayo se ejecutaron las siguientes acciones:
a)</t>
    </r>
    <r>
      <rPr>
        <b/>
        <sz val="9"/>
        <rFont val="Arial"/>
        <family val="2"/>
      </rPr>
      <t xml:space="preserve"> </t>
    </r>
    <r>
      <rPr>
        <sz val="9"/>
        <rFont val="Arial"/>
        <family val="2"/>
      </rPr>
      <t>Implementación de invernaderos y apoyo: 
Cuenca Tunjuelo: Se apoya a 2  predios ( Getsemani II Lote El Progreso-Esmeralda Guzmán San Isidro- Teresa Molina). 
b) En Propagación de especies promisorias y/o ancestrales en predios y especies propagadas: Apoyó en 2 predios ( Getsemani II Lote El Progreso-Esmeralda Guzmán San Isidro- Teresa Molina ) y se apoya en Área implementada en huerta (incluido invernadero y aire libre): 25m2 en el predio EL Mirador Lote 1 de la usuaria Diana Rodríguez.
c</t>
    </r>
    <r>
      <rPr>
        <b/>
        <sz val="9"/>
        <rFont val="Arial"/>
        <family val="2"/>
      </rPr>
      <t>)</t>
    </r>
    <r>
      <rPr>
        <sz val="9"/>
        <rFont val="Arial"/>
        <family val="2"/>
      </rPr>
      <t xml:space="preserve"> Se capacitó a la comunidad de tres 3 predios en  la implementación de normativasobre Buenas Prácticas Pecuarias:  San Jacito-Carlos Díaz,  La Florida Maximino Salcedo,  El Rosal- Ismael Ladino. 
</t>
    </r>
    <r>
      <rPr>
        <b/>
        <sz val="9"/>
        <rFont val="Arial"/>
        <family val="2"/>
      </rPr>
      <t xml:space="preserve">Cuenca Teusacá: </t>
    </r>
    <r>
      <rPr>
        <sz val="9"/>
        <rFont val="Arial"/>
        <family val="2"/>
      </rPr>
      <t xml:space="preserve">
d) Se realizó apoyo en el invernadero del predio La Montañuela de Juan Orjuela, en el predio El Pedregal de Jaime Garzón y en el predio el Tawal 2 de la usuaria Alicia Ricaurte y seguimiento de acciones.
e) Mejoramiento instalaciones de especies menores: Se realiza apoyo en el predio  El Pantano de la usuaria Sandra Garzón.
En el mes de junio se ejecutaron las siguientes acciones:
f) Seguridad Alimentaria:  Cuenca Teusacá: Invernaderos apoyados: 8 Predios apoyados  se entregan insumos en los predios Estancia Qh , El Triunfo, Tijiki Rojo,  Bosque de Niebla,  Los Laguitos,  Cafuerte Villa,  La Esperanza 2,  El Pantano.  Cuenca Tunjuelo: Invernaderos apoyados: 2 Predios apoyados, Predio Palmira 30m2 y predio Media Luna 32M2. Cuenca Río Sumapaz: Invernaderos apoyados:  7 Predios apoyados, El Palmar, El Lucero, Media Luna, El Prado, La Selva, El Diamante, Pasoancho. 
g) Conservación de Bosques: Cuenca Teusacá: Se apoya en aislamiento de parches de bosques a 4 predios. El Triunfo,  La Montañuela,  San Gabriel y Santa Cecilia. 
h)Buenas Prácticas Pecuarias: Cuenca Teusacá: Se hace entrega de cinco (5) bebederos en la localidad de Santa Fé y uno en la localidad de Usaquen de la siguiente manera, en los siguientes predios: - Paul Remolina del predio Estancia QH,  Los Pinos, El Triunfo,  La Esperanza 2, Verde Vivo y Cafuerte Villa Nidia.  Cuenca Tunjuelo: Se hace entrega de cinco (5) bebederos en la localidad deCiudad Bolivar, en los sigueintes predios: El Rosal, Media Luna, La Cabaña, Corazoncito y El Triángulo.
i) Buenas Prácticas Agrícolas:   Cuenca Teusacá: Se entregan insumos para preparación de BIOL en los predios:  Bosque de Niebla,  Verde Vivo,  Tijiki Rojo, Los Laguitos y Cafuerte Villa.  Cuenca Tunjuelo: Se apoya en la implementación de Bodigestores a 3 predios ,  1 en ciudad bolívar Los Pinos  y 2 en Usme Las Brisas  y La Paz.
</t>
    </r>
  </si>
  <si>
    <t>En los meses de abril y mayo se realizan 80 visitas de seguimiento y se anexan las actas correspondientes a estas visitas de seguimiento distribuidas así: Cuenca Teusacá  22 ( Localidad de Santa Fe - Verjon Alto 12 visitas y Verjon Bajo 10 visitas-), Cuenca Río Tunjuelo 58 ( Localidad de Usme 36 visitas y Localidad de Ciudad Bolivar 22 visitas de seguimiento). Se logró verificar un avance en adopción de buenas prácticas en temas de diversificación de la huerta casera por medio de la seguridad alimentaria, por otro lado a través de la entrega se insumos se logró conservar bosques de importancia ecológica en la zona rural y se logró el cuidado, protección y conservación del recurso hídrico.
Para el mes de junio se realizan 64 visitas de seguimiento de los caules se anexan las actas correspondientes a estas visitas; distribuidas así: Cuenca Teusacá  25 ( Localidad de Santa Fe 22, Localidad de Chapinero 2 y Localidad de Usaquen 1 visitas), Cuenca Río Tunjuelo 19 (Localidad de Usme 3 y Localidad de Ciudad bolivar 16 visitas)  Localidad de Sumapaz 14 visitas (Cuenca Río Blanco 6 y Cuenca Río Sumapaz 14 visitas).  Por medio de las visitas de seguimiento se logró verificar un avance en adopción de buenas prácticas en temas de diversificación de la huerta casera por medio de la seguridad alimentaria, por otro lado a través de la entrega se insumos se logró conservar bosques de importancia ecológica en la zona rural y se logró el cuidado, protección y conservación del recurso hídrico.</t>
  </si>
  <si>
    <t xml:space="preserve">El acumulado de predios vinculados para buenas prácticas a junio del 2019 es de 852 de los cuales en el segundo trimestre del 2019, con corte al 30 de junio, se vincularon  11 nuevos predios localizados en:  Cuenca de Río Tunjuelo: 2 predios , Predio Siberia Usuario Javier Pérez y predio Patio Bonito usuario Sebastian Hurtado; 2 predios Localidad de Usme, Predio El Porvenir Usuario Jorge Huertas, Predio Santa Isable Usuario Lucas Salazar,  Cuenca Teusacá:  3 predios, Cafuerte Villa Nidia Usuario juan David Buitrago,  predio Lote 5 usuario Juan Reyes y  predio La Rosita usuario Emperatriz Quevedo, Cuenca Río Blanco: 1 Predio La Esmeralda usuario Erly Chaparro, y Cuenca Río Sumapaz: 2 predios, La Palma usuario Evangelio Rey  y La Francia usuario William Guevara. Localidad de Ciudad Bolívar Predio – Villa Aurora Usuario Usuarios Martín Fonseca y Diana García.  
En el primer trimestre del 2019, A marzo de 2019 se vincularon 28 nuevos predios en adopción de nuevas prácticas, distribuidos así: en la cuenca de Río Blanco 6, en la cuenca Río Tunjuelo 5, en la cuenca de Río Sumapaz 11  y en la cuenca de Rio Teusacá 6.  También, se realizaron 287 visitas de seguimiento distribuidas en las diferentes cuencas así:  Cuenca RíoTeusacá, localidad de Santa Fe ( 39), Chapinero (9), Franja de adecuación(2); Cuenca Río Tunjuelo, localidad de Usme (57), Ciudad Bolívar (50), Cuenca de Río Blanco (60), y Cuenca de Río Sumapaz (70), todos con acciones de Reconversión productiva. 
A diciembre del 2018 se contaba con 813 predios de los cuales 125 predios se vincularon durante el 2017 y  556 predios  en 2016.  
</t>
  </si>
  <si>
    <t>En el segundo trimestre, con corte al 30 de junio se ejecutaron acciones de restauración referidas a la protección en el predio La Esperanza, Vereda La Vega, Localidad de Sumapaz, firmando acta de entrega de insumos agropecuarios: 500 postes, 5 bebederos, 25 rollos de alambre de púa, 10 cajas de grapa y 10 bultos de humos, para iniciar proceso de Restauración Ecológica Participativa en el predio evidenciando un avance de 1.2 KM lineales de cerca con el ahoyado e hincado de 400 postes inmunizados. En el último tercio del trimestre se ejecutaron acciones de restauración referidas a la protección de áreas en este mismo predio con el levantamiento de aproximadamente 310 metros  lineales de cerca en la zona de ronda de la quebrada en un  área de 0.69 has como estrategia de restauración pasiva ( regeneración natural) en zona de ronda de quebrada. También, se realizó entrega de material vegetal en los siguientes predios para llevar a cabo procesos de siembra participativa: El Parque  vereda Santo Domingo(402 individuos)  y predio La Esperanza e, Vereda La Vega( 402 individuos) de la localidad de Sumapaz cuenca Río Sumapaz.
Para el primer trimestre del 2019 se ejecutaron acciones de restauración referidas a la protección de los predios intervenidos en 5,80 has con cercado, mediante ahoyados, hincados, instalación de postes para cerca de protección con alambre de púa así: Localidad de Santa Fé: predio CIMA I, predio CIMA II y predio CIMA II-A en la vereda Verjón Bajo, quebrada Hoya Honda, con un área total de 4.32 has, con la cual se finalizan las acciones de restauración en dichos predios, incluyendo plantación de coberturas (100% ejecutado);  Localidad de Usme: predio El Silencio, vereda Margaritas, con un área avanzada de 1.48 has se efectuó el levantamiento para la cerca de protección en un nacedero (77% de avance).</t>
  </si>
  <si>
    <r>
      <t>Para el segundo trimestre, con corte al 30 de junio se ejecutaron acciones de restauración consistentes en la protección de áreas de intervención en el predio La Esperanza, Vereda La Vega, Localidad de Sumapaz en la cual se firmó acta de entrega de insumos agropecuarios: 500 postes, 5 bebederos, 25 rollos de alambre de pua, 10 cajas de grapa y 10 bultos de humos para iniciar proceso de restauración ecologica participativa; se evidenció un avance de 1.2 km lineales de cerca con el ahoyado e hincado de 400 postes imnunizados; se ejecutaron acciones de restauración  en este mismo predio consistente en el  levantamiento de aproximadamente 310 metros  lineales de cerca en la zona de ronda de la quebrada en un  área de 0.69 has</t>
    </r>
    <r>
      <rPr>
        <b/>
        <sz val="11"/>
        <color rgb="FF000000"/>
        <rFont val="Calibri"/>
        <family val="2"/>
      </rPr>
      <t xml:space="preserve"> co</t>
    </r>
    <r>
      <rPr>
        <sz val="11"/>
        <color rgb="FF000000"/>
        <rFont val="Calibri"/>
        <family val="2"/>
      </rPr>
      <t>mo estrategia de restauración pasiva ( regeneración natural). También, se efectúo entrega de  material vegetal en los siguientes predios: El Parque  vereda Santo Domingo(402 individuos)  y predio La Esperanza e, Vereda La Vega( 402 individuos) de la localidad de Sumapaz cuenca Río Sumapaz para llevar a cabo procesos de siembra participativa.</t>
    </r>
    <r>
      <rPr>
        <sz val="11"/>
        <color rgb="FFFF0000"/>
        <rFont val="Calibri"/>
        <family val="2"/>
      </rPr>
      <t xml:space="preserve"> </t>
    </r>
    <r>
      <rPr>
        <sz val="11"/>
        <color rgb="FF000000"/>
        <rFont val="Calibri"/>
        <family val="2"/>
      </rPr>
      <t xml:space="preserve">
Para el primer trimestre del 2019 se ejecutaron acciones de restauración referidas a la protección de los predios intervenidos en 5,80 has con cercado, mediante ahoyados, hincados, instalación de postes para cerca de protección con alambre de púa así: Localidad de Santa Fé: predio CIMA I, predio CIMA II y predio CIMA II-A en la vereda Verjón Bajo, quebrada Hoya Honda, con un área total de 4.32 has, con la cual se finalizan las acciones de restauración en dichos predios, incluyendo plantación de coberturas (100% ejecutado);  Localidad de Usme: predio El Silencio, vereda Margaritas, con un área avanzada de 1.48 has se efectuó el levantamiento para la cerca de protección en un nacedero (77% de avance). ; También se firmaron 28 actas de intervención; </t>
    </r>
    <r>
      <rPr>
        <sz val="11"/>
        <rFont val="Calibri"/>
        <family val="2"/>
      </rPr>
      <t>con esto se tiene un consolidado a marzo de 2019 de 185,81.</t>
    </r>
  </si>
  <si>
    <t xml:space="preserve">En los meses de abril y finales de mayo no se efectuaron diagnósticos ambientales; en el último mes del trimestre se realizó 1 nuevo diagnóstico ambiental en el predio La Esperanza Vereda las Vegas localidad de Sumapaz.
</t>
  </si>
  <si>
    <t xml:space="preserve">En los meses de abril y finales de mayo se ejecutaron acciones de restauración referidas a la protección de zonas en el predio La Esperanza, Vereda La Vega, Localidad de Sumapaz, firmando acta de entrega de insumos agropecuarios: 500 postes, 5 bebederos, 25 rollos de alammbre de pua, 10 cajas de grapa y 10 bultos de humos, para inciar proceso de Restauración Ecologica Participativa. Elaboró acta de visita reportando acciones de restauración con un avance de 1.2 km lineales de cerca con el ahoyado e incado de 400 postes imnunizados; se suscribió acta de entrega de carpeta con la documentación de vinculación al Predio la Esperanza de la Localidad de Sumapaz.
Para el último mes del trimestre se ejecutaron acciones de restauración referidas a la protección en el predio La Esperanza, Vereda La Vega, Localidad de Sumapaz, evidenciándose un avance en actividades relacionadas con el levantamiento de cerca de 310 metros  lineales de cerca en la zona de ronda de la quebrada dentro del predio en un  área de 0.69 has como estrategia de restauración pasiva ( regeneración natural) en la zona de ronda de la quebrada que colinda con el predio.  Se realizó entrega de material vegetal en los siguientes predios para llevar a cabo procesos de siembra participativa: El Parque  vereda Santo Domingo(402 individuos)  y predio La Esperanza e, Vereda La Vega( 402 individuos) de la localidad de Sumapaz cuenca Río Sumapaz.
</t>
  </si>
  <si>
    <t xml:space="preserve">En el segundo trimestre,  con corte al 30 de junio se vincularon  8 nuevos predios localizados en:  Cuenca de Río Tunjuelo: 2 predios , Predio Siberia Usuario Javier Perez y predio Patio Bonito usuario Sebastian Hurtado,  Cuenca Teusacá:  3 predios, Cafuerte Villa Nidia Usuario juan David Buitrago,  predio Lote 5 usuario Juan Reyes y  predio La Rosita usuario Emperatriz Quevedo, Cuenca Río Blanco: 1 Predio La Esmeralda usuario Erly Chaparro, y Cuenca Río Sumapaz: 2 predios, La Palma usuario Evangelio Rey  y La Francia usuario Willian Guevara.  Posterior para el periodo entre el 01 de abril y el 22 de mayo de 2019 se identificaron 3 nuevos predios distribuidos así: Cuenca de Río Tunjuelo: 2 predios Localidad de Usme, Predio El Porvenir Usuario Jorge Huertas, Predio Santa Isable Usuario Lucas Salazar y 1 predio en la Localidad de Ciudad Bolivar Predio – Villa Aurora Usuario Usuarios Martín Fonseca y Diana García., Total 11
En el segundo trimestre con corte al 30 de junio se realizan 80 visitas de seguimiento distribuidas así: Cuenca Teusacá  22 Localidad de Santa Fe - Verjon Alto 12 visitas y Verjon Bajo 10 visitas , Cuenca Río Tunjuelo 58 - Localidad de Usme 36 visitas, Localidad de Ciudad Bolivar 22 vistas de seguimiento.  Se logró verificar un avance en adopción de buenas prácticas en temas de diversificación de la huerta casera por medio de la seguridad alimetaria, por otro lado a traves de la entrega se insumos se logró conservar bosques de importancia ecologica en la zona rural y se logró el ciudado, protección y conservación del recurso hídrico. 
En el primer trimestre del 2019, A marzo de 2019 se vincularon 28 nuevos predios en adopción de nuevas prácticas, distribuidos así: en la cuenca de Río Blanco 6, en la cuenca Río Tunjuelo 5, en la cuenca de Río Sumapaz 11  y en la cuenca de Rio Teusacá 6.  También, se realizaron 287 visitas de seguimiento distribuidas en las diferentes cuencas así:  Cuenca RíoTeusacá, localidad de Santa Fe ( 39), Chapinero (9), Franja de adecuación(2); Cuenca Río Tunjuelo, localidad de Usme (57), Ciudad Bolívar (50), Cuenca de Río Blanco (60), y Cuenca de Río Sumapaz (70), todos con acciones de Reconversión productiva. 
</t>
  </si>
  <si>
    <t>Se elaboró el plan de capacitaciones para las cuencas en las cuales se están llevando a cabo acciones.</t>
  </si>
  <si>
    <t>8. Capacitación en buenas prácticas productivas, como estrategia de extensión rural</t>
  </si>
  <si>
    <t xml:space="preserve">Esta actividad no se programó </t>
  </si>
  <si>
    <r>
      <t xml:space="preserve">7, OBSERVACIONES AVANCE TRIMESTRE </t>
    </r>
    <r>
      <rPr>
        <b/>
        <u/>
        <sz val="10"/>
        <rFont val="Arial"/>
        <family val="2"/>
      </rPr>
      <t xml:space="preserve"> </t>
    </r>
    <r>
      <rPr>
        <b/>
        <u/>
        <sz val="10"/>
        <color theme="1"/>
        <rFont val="Arial"/>
        <family val="2"/>
      </rPr>
      <t>II</t>
    </r>
    <r>
      <rPr>
        <b/>
        <u/>
        <sz val="10"/>
        <rFont val="Arial"/>
        <family val="2"/>
      </rPr>
      <t xml:space="preserve"> </t>
    </r>
    <r>
      <rPr>
        <b/>
        <sz val="10"/>
        <rFont val="Arial"/>
        <family val="2"/>
      </rPr>
      <t xml:space="preserve"> DE _</t>
    </r>
    <r>
      <rPr>
        <b/>
        <u/>
        <sz val="10"/>
        <rFont val="Arial"/>
        <family val="2"/>
      </rPr>
      <t>2019</t>
    </r>
    <r>
      <rPr>
        <b/>
        <sz val="10"/>
        <rFont val="Arial"/>
        <family val="2"/>
      </rPr>
      <t>_</t>
    </r>
  </si>
  <si>
    <t>PROGRAMACIÓN, ACTUALIZACIÓN Y SEGUIMIENTO DEL PLAN DE ACCIÓN
Actualización y seguimiento a territorialización de la inversión</t>
  </si>
  <si>
    <t>PROYECTO:</t>
  </si>
  <si>
    <t>PERIODO:</t>
  </si>
  <si>
    <t>1, COD. META</t>
  </si>
  <si>
    <t>2, Meta Proyecto</t>
  </si>
  <si>
    <t>3, Nombre -Punto de inversión (Escala: Localidad, Especial, Distrital)
Breve descripción del punto de inversión.</t>
  </si>
  <si>
    <t>4, Variable</t>
  </si>
  <si>
    <t>5, Programación-Actualización</t>
  </si>
  <si>
    <t xml:space="preserve">6, ACTUALIZACIÓN </t>
  </si>
  <si>
    <t>7,EJECUTADO</t>
  </si>
  <si>
    <t>8, LOCALIZACIÓN GEOGRÁFICA</t>
  </si>
  <si>
    <t>9,  POBLACIÓN</t>
  </si>
  <si>
    <t>Marzo</t>
  </si>
  <si>
    <t>Junio</t>
  </si>
  <si>
    <t>Septiembre</t>
  </si>
  <si>
    <t>Diciembre</t>
  </si>
  <si>
    <t>8,1 LOCALIDADES</t>
  </si>
  <si>
    <t>8,2 UPZ</t>
  </si>
  <si>
    <t>8,3 BARRIO</t>
  </si>
  <si>
    <t>8,4 PUNTO, LÍNEA O POLÍGONO</t>
  </si>
  <si>
    <t>8,5 ÁREA DE INFLUENCIA</t>
  </si>
  <si>
    <t>9,1 NUMERO DE HOMBRES</t>
  </si>
  <si>
    <t>9,2 NUMERO DE MUJERES</t>
  </si>
  <si>
    <t xml:space="preserve">NUMERO INTERSEXUAL </t>
  </si>
  <si>
    <t>9,3 GRUPO ETARIO</t>
  </si>
  <si>
    <t>9,4 CONDICION POBLACIONAL</t>
  </si>
  <si>
    <t>9,5 GRUPOS ETNICOS</t>
  </si>
  <si>
    <t>9,6 TOTAL POBLACIÓN
PERSONAS/CANTIDAD</t>
  </si>
  <si>
    <t>Aumentar a 200 hectáreas las áreas con procesos de restauración ecológica participativa o conservación y/o mantenimiento en la ruralidad de Bogotana.</t>
  </si>
  <si>
    <t>Localidad de sumapaz</t>
  </si>
  <si>
    <t>Magnitud Vigencia</t>
  </si>
  <si>
    <t>Sumapaz</t>
  </si>
  <si>
    <t xml:space="preserve"> Upr Rio Blanco, </t>
  </si>
  <si>
    <t>Polígono</t>
  </si>
  <si>
    <t>cuencas  Río Blanco</t>
  </si>
  <si>
    <t>N.D.</t>
  </si>
  <si>
    <t>Recursos Vigencia</t>
  </si>
  <si>
    <t>Magnitud Reservas</t>
  </si>
  <si>
    <t>Reservas Presupuestales</t>
  </si>
  <si>
    <t xml:space="preserve">Localidad de Usme </t>
  </si>
  <si>
    <t>Usme</t>
  </si>
  <si>
    <t>Upr Rio Tunjuelo</t>
  </si>
  <si>
    <t>cuencas Rio Tunjuelo</t>
  </si>
  <si>
    <t>Localidad Ciudad Bolívar</t>
  </si>
  <si>
    <t>Ciudad Bolívar</t>
  </si>
  <si>
    <t>cuenca río Tunjuelo</t>
  </si>
  <si>
    <t>Localidad  de Santa Fe</t>
  </si>
  <si>
    <t xml:space="preserve">Santa Fe </t>
  </si>
  <si>
    <t>No Aplica</t>
  </si>
  <si>
    <t>cuenca del Teusacá</t>
  </si>
  <si>
    <t>Localidad  de Chapinero</t>
  </si>
  <si>
    <t>Chapinero</t>
  </si>
  <si>
    <t>TOTAL MP1</t>
  </si>
  <si>
    <t>TOTAL MAGNITUD</t>
  </si>
  <si>
    <t>TOTAL RECURSOS VIGENCIA</t>
  </si>
  <si>
    <t>106,399,000.00</t>
  </si>
  <si>
    <t>TOTAL RECURSOS RESERVAS</t>
  </si>
  <si>
    <t xml:space="preserve"> Localidad de Usme: Cuenca Río  Tunjuelo 4: Vereda El Destino-Predio El povernir-Jorge Huertas, Vereda Agualinda Chiguaza-Predio Santa Isabel, Lucas Salazar, Vereda El Destino-Predio Siberia-Hector Perez, Vereda El Hato-Predio Patio Bonito Sebastian Hurtado</t>
  </si>
  <si>
    <t>cuencas Río Tunjuelo</t>
  </si>
  <si>
    <t>Localidad de Ciudad Bolívar: Cuenca Río  Tunjuelo 1: Vereda mochuelo Alto-Predio Villa Aurora-Martin Fonseca</t>
  </si>
  <si>
    <t xml:space="preserve">Localidad Suba : 2,   Predio La Rosita- Emperatirz Quevedo, Predio Lote 5 Juan Reyes 
</t>
  </si>
  <si>
    <t>Suba</t>
  </si>
  <si>
    <t>No aplica</t>
  </si>
  <si>
    <t>cuenca Teusacá</t>
  </si>
  <si>
    <t>Localidad Usaquen: 1, Predio Cafuerte Villa Nidia-Juan David Buitrago</t>
  </si>
  <si>
    <t>Usaquen</t>
  </si>
  <si>
    <t xml:space="preserve">Localidad de Sumapaz: Cuenca Río Blanco: 1  Predio vereda Betania-Predio La Esmeralda usuario Erly Chaparro, y Cuenca Río Sumapaz: 2 predios, vereda Chorreras- Predio La Palma usuario Evangelio Rey , Vereda tunal bajo- predio La Francia usuario Willian Guevara.   </t>
  </si>
  <si>
    <t>Sumapaz,</t>
  </si>
  <si>
    <t xml:space="preserve"> Upr Rio Blanco, Upr Rio Sumapaz </t>
  </si>
  <si>
    <t>cuencas río Sumapaz</t>
  </si>
  <si>
    <t>Localidad Chapinero: Cuenca de Rio Teusacá:Vereda Verjón bajo-predio San Pedro</t>
  </si>
  <si>
    <t xml:space="preserve">Localidad de Santa Fe: Cuenca de Rio Teusacá 5: Vereda Verjón Alto-predio Junta de Acción Comunal, Vereda Verjón Alto-predio El Pantano, Vereda Verjón Alto-predio Los Laguitos, Vereda Verjón Alto-predio lote 19 Hoya del Teusacá, Vereda Verjón Alto-predio La esperanza 3. </t>
  </si>
  <si>
    <t>Recursos vigencia</t>
  </si>
  <si>
    <t>Recursos reservas</t>
  </si>
  <si>
    <t>TOTALES - PROYECTO</t>
  </si>
  <si>
    <t>TOTALES Rec. Vigencia</t>
  </si>
  <si>
    <t>TOTALES Rec. Reservas</t>
  </si>
  <si>
    <t>TOTAL PRESUPUESTO</t>
  </si>
  <si>
    <t>30 Junio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</si>
</sst>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1" formatCode="_-* #,##0_-;\-* #,##0_-;_-* &quot;-&quot;_-;_-@_-"/>
    <numFmt numFmtId="43" formatCode="_-* #,##0.00_-;\-* #,##0.00_-;_-* &quot;-&quot;??_-;_-@_-"/>
    <numFmt numFmtId="164" formatCode="_-&quot;$&quot;* #,##0.00_-;\-&quot;$&quot;* #,##0.00_-;_-&quot;$&quot;* &quot;-&quot;??_-;_-@_-"/>
    <numFmt numFmtId="165" formatCode="_-&quot;$&quot;\ * #,##0_-;\-&quot;$&quot;\ * #,##0_-;_-&quot;$&quot;\ * &quot;-&quot;_-;_-@_-"/>
    <numFmt numFmtId="166" formatCode="_-&quot;$&quot;\ * #,##0.00_-;\-&quot;$&quot;\ * #,##0.00_-;_-&quot;$&quot;\ * &quot;-&quot;??_-;_-@_-"/>
    <numFmt numFmtId="167" formatCode="_(&quot;$&quot;\ * #,##0.00_);_(&quot;$&quot;\ * \(#,##0.00\);_(&quot;$&quot;\ * &quot;-&quot;??_);_(@_)"/>
    <numFmt numFmtId="168" formatCode="_(* #,##0.00_);_(* \(#,##0.00\);_(*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_([$$-240A]\ * #,##0_);_([$$-240A]\ * \(#,##0\);_([$$-240A]\ * &quot;-&quot;??_);_(@_)"/>
    <numFmt numFmtId="174" formatCode="0.0%"/>
    <numFmt numFmtId="175" formatCode="_ * #,##0_ ;_ * \-#,##0_ ;_ * &quot;-&quot;??_ ;_ @_ "/>
    <numFmt numFmtId="176" formatCode="_(&quot;$&quot;* #,##0.00_);_(&quot;$&quot;* \(#,##0.00\);_(&quot;$&quot;* &quot;-&quot;??_);_(@_)"/>
    <numFmt numFmtId="177" formatCode="_-* #,##0\ _€_-;\-* #,##0\ _€_-;_-* &quot;-&quot;??\ _€_-;_-@_-"/>
    <numFmt numFmtId="178" formatCode="_(&quot;$&quot;\ * #,##0_);_(&quot;$&quot;\ * \(#,##0\);_(&quot;$&quot;\ * &quot;-&quot;_);_(@_)"/>
    <numFmt numFmtId="179" formatCode="&quot;$&quot;\ #,##0.00"/>
    <numFmt numFmtId="180" formatCode="&quot;$&quot;\ #,##0"/>
    <numFmt numFmtId="181" formatCode="#,##0.0"/>
    <numFmt numFmtId="182" formatCode="_-* #,##0\ _€_-;\-* #,##0\ _€_-;_-* &quot;-&quot;??\ _€_-;_-@"/>
    <numFmt numFmtId="183" formatCode="_-* #,##0.00\ _€_-;\-* #,##0.00\ _€_-;_-* &quot;-&quot;??\ _€_-;_-@"/>
    <numFmt numFmtId="184" formatCode="_-* #,##0_-;\-* #,##0_-;_-* &quot;-&quot;_-;_-@_-"/>
    <numFmt numFmtId="187" formatCode="_-* #,##0.00_-;\-* #,##0.00_-;_-* &quot;-&quot;_-;_-@_-"/>
    <numFmt numFmtId="188" formatCode="_(* #,##0_);_(* \(#,##0\);_(* &quot;-&quot;??_);_(@_)"/>
    <numFmt numFmtId="189" formatCode="[$$-240A]\ #,##0"/>
    <numFmt numFmtId="190" formatCode="_-&quot;$&quot;\ * #,##0.00_-;\-&quot;$&quot;\ * #,##0.00_-;_-&quot;$&quot;\ * &quot;-&quot;_-;_-@_-"/>
  </numFmts>
  <fonts count="61"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2"/>
      <color indexed="8"/>
      <name val="Arial"/>
      <family val="2"/>
    </font>
    <font>
      <sz val="8"/>
      <name val="Calibri"/>
      <family val="2"/>
    </font>
    <font>
      <sz val="10"/>
      <name val="Arial"/>
      <family val="2"/>
    </font>
    <font>
      <b/>
      <sz val="14"/>
      <name val="Arial"/>
      <family val="2"/>
    </font>
    <font>
      <sz val="8"/>
      <name val="Arial"/>
      <family val="2"/>
    </font>
    <font>
      <sz val="10"/>
      <name val="Arial"/>
      <family val="2"/>
    </font>
    <font>
      <b/>
      <sz val="8"/>
      <name val="Arial"/>
      <family val="2"/>
    </font>
    <font>
      <sz val="7"/>
      <name val="Arial"/>
      <family val="2"/>
    </font>
    <font>
      <sz val="9"/>
      <name val="Arial"/>
      <family val="2"/>
    </font>
    <font>
      <b/>
      <sz val="9"/>
      <name val="Arial"/>
      <family val="2"/>
    </font>
    <font>
      <sz val="11"/>
      <color theme="1"/>
      <name val="Calibri"/>
      <family val="2"/>
      <scheme val="minor"/>
    </font>
    <font>
      <sz val="10"/>
      <color theme="1"/>
      <name val="Calibri"/>
      <family val="2"/>
      <scheme val="minor"/>
    </font>
    <font>
      <sz val="11"/>
      <color theme="1"/>
      <name val="Arial"/>
      <family val="2"/>
    </font>
    <font>
      <sz val="11"/>
      <color theme="1"/>
      <name val="Arial Narrow"/>
      <family val="2"/>
    </font>
    <font>
      <sz val="12"/>
      <color theme="1"/>
      <name val="Arial"/>
      <family val="2"/>
    </font>
    <font>
      <b/>
      <sz val="11"/>
      <color theme="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0"/>
      <color theme="1"/>
      <name val="Calibri"/>
      <family val="2"/>
      <scheme val="minor"/>
    </font>
    <font>
      <sz val="24"/>
      <name val="Arial"/>
      <family val="2"/>
    </font>
    <font>
      <sz val="11"/>
      <color theme="0"/>
      <name val="Calibri"/>
      <family val="2"/>
      <scheme val="minor"/>
    </font>
    <font>
      <sz val="9"/>
      <color theme="1"/>
      <name val="Arial"/>
      <family val="2"/>
    </font>
    <font>
      <sz val="12"/>
      <color theme="1"/>
      <name val="Calibri"/>
      <family val="2"/>
      <scheme val="minor"/>
    </font>
    <font>
      <sz val="12"/>
      <color theme="0"/>
      <name val="Calibri"/>
      <family val="2"/>
      <scheme val="minor"/>
    </font>
    <font>
      <b/>
      <u/>
      <sz val="10"/>
      <name val="Arial"/>
      <family val="2"/>
    </font>
    <font>
      <sz val="10"/>
      <color theme="1"/>
      <name val="Arial"/>
      <family val="2"/>
    </font>
    <font>
      <sz val="12"/>
      <color rgb="FF000000"/>
      <name val="Arial"/>
      <family val="2"/>
    </font>
    <font>
      <sz val="11"/>
      <color rgb="FF000000"/>
      <name val="Calibri"/>
      <family val="2"/>
    </font>
    <font>
      <sz val="10"/>
      <color rgb="FF000000"/>
      <name val="Arial"/>
      <family val="2"/>
    </font>
    <font>
      <sz val="11"/>
      <name val="Calibri"/>
      <family val="2"/>
    </font>
    <font>
      <sz val="9"/>
      <color rgb="FF000000"/>
      <name val="Arial"/>
      <family val="2"/>
    </font>
    <font>
      <sz val="11"/>
      <color rgb="FF000000"/>
      <name val="Arial"/>
      <family val="2"/>
    </font>
    <font>
      <b/>
      <sz val="10"/>
      <color theme="1"/>
      <name val="Arial"/>
      <family val="2"/>
    </font>
    <font>
      <sz val="11"/>
      <color theme="1"/>
      <name val="Calibri"/>
      <family val="2"/>
    </font>
    <font>
      <b/>
      <sz val="22"/>
      <name val="Arial"/>
      <family val="2"/>
    </font>
    <font>
      <sz val="20"/>
      <name val="Arial"/>
      <family val="2"/>
    </font>
    <font>
      <sz val="11"/>
      <color rgb="FFFF0000"/>
      <name val="Calibri"/>
      <family val="2"/>
    </font>
    <font>
      <b/>
      <sz val="11"/>
      <color rgb="FF000000"/>
      <name val="Calibri"/>
      <family val="2"/>
    </font>
    <font>
      <sz val="12"/>
      <color rgb="FFFF0000"/>
      <name val="Arial"/>
      <family val="2"/>
    </font>
    <font>
      <b/>
      <u/>
      <sz val="10"/>
      <color theme="1"/>
      <name val="Arial"/>
      <family val="2"/>
    </font>
    <font>
      <b/>
      <sz val="14"/>
      <color indexed="8"/>
      <name val="Arial"/>
      <family val="2"/>
    </font>
    <font>
      <b/>
      <sz val="12"/>
      <color indexed="8"/>
      <name val="Arial"/>
      <family val="2"/>
    </font>
    <font>
      <sz val="8"/>
      <color indexed="8"/>
      <name val="Arial"/>
      <family val="2"/>
    </font>
    <font>
      <sz val="7"/>
      <name val="Calibri"/>
      <family val="2"/>
    </font>
    <font>
      <sz val="9"/>
      <color indexed="8"/>
      <name val="Arial"/>
      <family val="2"/>
    </font>
    <font>
      <sz val="9"/>
      <color indexed="10"/>
      <name val="Arial"/>
      <family val="2"/>
    </font>
    <font>
      <sz val="9"/>
      <color indexed="9"/>
      <name val="Arial"/>
      <family val="2"/>
    </font>
    <font>
      <b/>
      <sz val="7"/>
      <name val="Calibri"/>
      <family val="2"/>
    </font>
    <font>
      <b/>
      <sz val="9"/>
      <color indexed="8"/>
      <name val="Arial"/>
      <family val="2"/>
    </font>
    <font>
      <sz val="14"/>
      <name val="Tahoma"/>
      <family val="2"/>
    </font>
    <font>
      <sz val="14"/>
      <name val="Arial"/>
      <family val="2"/>
    </font>
    <font>
      <b/>
      <sz val="11"/>
      <color indexed="8"/>
      <name val="Calibri"/>
      <family val="2"/>
    </font>
    <font>
      <b/>
      <sz val="14"/>
      <name val="Tahoma"/>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theme="4"/>
      </patternFill>
    </fill>
    <fill>
      <patternFill patternType="solid">
        <fgColor theme="0"/>
        <bgColor rgb="FFFFFFFF"/>
      </patternFill>
    </fill>
    <fill>
      <patternFill patternType="solid">
        <fgColor rgb="FFFFFFFF"/>
        <bgColor rgb="FFFFFFFF"/>
      </patternFill>
    </fill>
    <fill>
      <patternFill patternType="solid">
        <fgColor theme="0" tint="-0.249977111117893"/>
        <bgColor indexed="64"/>
      </patternFill>
    </fill>
    <fill>
      <patternFill patternType="solid">
        <fgColor rgb="FFFFFFFF"/>
        <bgColor indexed="64"/>
      </patternFill>
    </fill>
    <fill>
      <patternFill patternType="solid">
        <fgColor rgb="FFD9D9D9"/>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style="thin">
        <color auto="1"/>
      </bottom>
      <diagonal/>
    </border>
    <border>
      <left style="thin">
        <color rgb="FF000000"/>
      </left>
      <right style="thin">
        <color rgb="FF000000"/>
      </right>
      <top style="medium">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diagonal/>
    </border>
    <border>
      <left style="thin">
        <color rgb="FF000000"/>
      </left>
      <right/>
      <top style="medium">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medium">
        <color auto="1"/>
      </left>
      <right style="thin">
        <color auto="1"/>
      </right>
      <top style="medium">
        <color auto="1"/>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auto="1"/>
      </left>
      <right style="thin">
        <color auto="1"/>
      </right>
      <top/>
      <bottom/>
      <diagonal/>
    </border>
    <border>
      <left style="thin">
        <color rgb="FF000000"/>
      </left>
      <right style="medium">
        <color rgb="FF000000"/>
      </right>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bottom style="thin">
        <color auto="1"/>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auto="1"/>
      </left>
      <right style="medium">
        <color auto="1"/>
      </right>
      <top/>
      <bottom style="thin">
        <color auto="1"/>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top/>
      <bottom/>
      <diagonal/>
    </border>
    <border>
      <left style="thin">
        <color auto="1"/>
      </left>
      <right style="medium">
        <color auto="1"/>
      </right>
      <top/>
      <bottom/>
      <diagonal/>
    </border>
    <border>
      <left style="thin">
        <color rgb="FF000000"/>
      </left>
      <right style="thin">
        <color auto="1"/>
      </right>
      <top style="thin">
        <color auto="1"/>
      </top>
      <bottom style="thin">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auto="1"/>
      </right>
      <top style="thin">
        <color rgb="FF000000"/>
      </top>
      <bottom/>
      <diagonal/>
    </border>
    <border>
      <left style="thin">
        <color indexed="64"/>
      </left>
      <right style="thin">
        <color auto="1"/>
      </right>
      <top/>
      <bottom style="medium">
        <color rgb="FF000000"/>
      </bottom>
      <diagonal/>
    </border>
  </borders>
  <cellStyleXfs count="312">
    <xf numFmtId="0" fontId="0" fillId="0" borderId="0"/>
    <xf numFmtId="172" fontId="8" fillId="0" borderId="0" applyFont="0" applyFill="0" applyBorder="0" applyAlignment="0" applyProtection="0"/>
    <xf numFmtId="172" fontId="4" fillId="0" borderId="0" applyFont="0" applyFill="0" applyBorder="0" applyAlignment="0" applyProtection="0"/>
    <xf numFmtId="168" fontId="16"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5" fontId="4" fillId="0" borderId="0" applyFont="0" applyFill="0" applyBorder="0" applyAlignment="0" applyProtection="0"/>
    <xf numFmtId="167" fontId="16" fillId="0" borderId="0" applyFont="0" applyFill="0" applyBorder="0" applyAlignment="0" applyProtection="0"/>
    <xf numFmtId="176" fontId="11"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1" fillId="0" borderId="0"/>
    <xf numFmtId="0" fontId="4" fillId="0" borderId="0"/>
    <xf numFmtId="0" fontId="4" fillId="0" borderId="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9"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70" fontId="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9" fontId="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0" fontId="30" fillId="0" borderId="0"/>
    <xf numFmtId="164" fontId="30" fillId="0" borderId="0" applyFont="0" applyFill="0" applyBorder="0" applyAlignment="0" applyProtection="0"/>
    <xf numFmtId="43" fontId="30" fillId="0" borderId="0" applyFont="0" applyFill="0" applyBorder="0" applyAlignment="0" applyProtection="0"/>
    <xf numFmtId="0" fontId="28" fillId="7" borderId="0" applyNumberFormat="0" applyBorder="0" applyAlignment="0" applyProtection="0"/>
    <xf numFmtId="0" fontId="16" fillId="0" borderId="0"/>
    <xf numFmtId="167" fontId="16"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78" fontId="1" fillId="0" borderId="0" applyFont="0" applyFill="0" applyBorder="0" applyAlignment="0" applyProtection="0"/>
    <xf numFmtId="167" fontId="16" fillId="0" borderId="0" applyFont="0" applyFill="0" applyBorder="0" applyAlignment="0" applyProtection="0"/>
    <xf numFmtId="0" fontId="31" fillId="7" borderId="0" applyNumberFormat="0" applyBorder="0" applyAlignment="0" applyProtection="0"/>
    <xf numFmtId="0" fontId="30" fillId="0" borderId="0"/>
    <xf numFmtId="164" fontId="30"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9" fontId="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9" fontId="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9" fontId="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 fillId="0" borderId="0" applyFont="0" applyFill="0" applyBorder="0" applyAlignment="0" applyProtection="0"/>
    <xf numFmtId="178" fontId="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5" fontId="16" fillId="0" borderId="0" applyFont="0" applyFill="0" applyBorder="0" applyAlignment="0" applyProtection="0"/>
    <xf numFmtId="9" fontId="16" fillId="0" borderId="0" applyFont="0" applyFill="0" applyBorder="0" applyAlignment="0" applyProtection="0"/>
    <xf numFmtId="41" fontId="16" fillId="0" borderId="0" applyFont="0" applyFill="0" applyBorder="0" applyAlignment="0" applyProtection="0"/>
    <xf numFmtId="184" fontId="16" fillId="0" borderId="0" applyFont="0" applyFill="0" applyBorder="0" applyAlignment="0" applyProtection="0"/>
  </cellStyleXfs>
  <cellXfs count="668">
    <xf numFmtId="0" fontId="0" fillId="0" borderId="0" xfId="0"/>
    <xf numFmtId="0" fontId="0" fillId="0" borderId="0" xfId="0" applyFill="1"/>
    <xf numFmtId="0" fontId="5" fillId="0" borderId="0" xfId="14" applyFont="1" applyBorder="1" applyAlignment="1">
      <alignment vertical="center"/>
    </xf>
    <xf numFmtId="0" fontId="6" fillId="0" borderId="0" xfId="0" applyFont="1"/>
    <xf numFmtId="0" fontId="0" fillId="3" borderId="0" xfId="0" applyFill="1"/>
    <xf numFmtId="0" fontId="4" fillId="0" borderId="0" xfId="0" applyFont="1" applyFill="1"/>
    <xf numFmtId="0" fontId="5" fillId="0" borderId="0" xfId="0" applyFont="1" applyFill="1" applyAlignment="1">
      <alignment horizontal="center"/>
    </xf>
    <xf numFmtId="0" fontId="4" fillId="0" borderId="0" xfId="14" applyAlignment="1">
      <alignment vertical="center"/>
    </xf>
    <xf numFmtId="10" fontId="4" fillId="0" borderId="0" xfId="14" applyNumberFormat="1" applyAlignment="1">
      <alignment vertical="center"/>
    </xf>
    <xf numFmtId="0" fontId="4" fillId="0" borderId="0" xfId="14" applyBorder="1" applyAlignment="1">
      <alignment vertical="center"/>
    </xf>
    <xf numFmtId="0" fontId="4" fillId="2" borderId="0" xfId="14" applyFill="1" applyBorder="1" applyAlignment="1">
      <alignment vertical="center"/>
    </xf>
    <xf numFmtId="0" fontId="4" fillId="2" borderId="0" xfId="14" applyFill="1" applyAlignment="1">
      <alignment vertical="center"/>
    </xf>
    <xf numFmtId="0" fontId="10" fillId="2" borderId="0" xfId="14" applyFont="1" applyFill="1" applyAlignment="1">
      <alignment vertical="center"/>
    </xf>
    <xf numFmtId="0" fontId="10" fillId="0" borderId="0" xfId="14" applyFont="1" applyAlignment="1">
      <alignment vertical="center"/>
    </xf>
    <xf numFmtId="10" fontId="4" fillId="2" borderId="0" xfId="14"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4" applyFill="1" applyAlignment="1">
      <alignment horizontal="left" vertical="center"/>
    </xf>
    <xf numFmtId="0" fontId="4" fillId="0" borderId="0" xfId="14" applyAlignment="1">
      <alignment horizontal="left" vertical="center"/>
    </xf>
    <xf numFmtId="0" fontId="10" fillId="0" borderId="0" xfId="0" applyFont="1" applyFill="1"/>
    <xf numFmtId="0" fontId="4" fillId="3" borderId="0" xfId="14" applyFill="1" applyAlignment="1">
      <alignment vertical="center"/>
    </xf>
    <xf numFmtId="0" fontId="0" fillId="0" borderId="0" xfId="0" applyFill="1" applyAlignment="1">
      <alignment horizontal="center"/>
    </xf>
    <xf numFmtId="0" fontId="0" fillId="0" borderId="0" xfId="0" applyFill="1" applyAlignment="1">
      <alignment horizontal="center"/>
    </xf>
    <xf numFmtId="0" fontId="19" fillId="0" borderId="0" xfId="0" applyFont="1" applyFill="1" applyAlignment="1">
      <alignment horizontal="center" vertical="center"/>
    </xf>
    <xf numFmtId="0" fontId="5" fillId="3" borderId="0" xfId="0" applyFont="1" applyFill="1" applyBorder="1" applyAlignment="1">
      <alignment horizontal="center" vertical="center" wrapText="1"/>
    </xf>
    <xf numFmtId="0" fontId="20" fillId="3" borderId="0" xfId="0" applyFont="1" applyFill="1" applyBorder="1"/>
    <xf numFmtId="0" fontId="20" fillId="3" borderId="22" xfId="0" applyFont="1" applyFill="1" applyBorder="1"/>
    <xf numFmtId="0" fontId="22" fillId="0" borderId="0" xfId="0" applyFont="1" applyFill="1"/>
    <xf numFmtId="0" fontId="24" fillId="0" borderId="0" xfId="0" applyFont="1" applyFill="1"/>
    <xf numFmtId="0" fontId="13" fillId="4" borderId="4"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protection locked="0"/>
    </xf>
    <xf numFmtId="0" fontId="2" fillId="4" borderId="45" xfId="14" applyFont="1" applyFill="1" applyBorder="1" applyAlignment="1">
      <alignment horizontal="center" vertical="center" wrapText="1"/>
    </xf>
    <xf numFmtId="0" fontId="21" fillId="0" borderId="0" xfId="0" applyFont="1" applyFill="1"/>
    <xf numFmtId="0" fontId="0" fillId="0" borderId="1" xfId="0" applyFill="1" applyBorder="1" applyAlignment="1">
      <alignment horizontal="center" vertical="center"/>
    </xf>
    <xf numFmtId="0" fontId="21" fillId="6" borderId="1" xfId="0" applyFont="1" applyFill="1" applyBorder="1" applyAlignment="1">
      <alignment horizontal="center" vertical="center"/>
    </xf>
    <xf numFmtId="0" fontId="26" fillId="6" borderId="1" xfId="0" applyFont="1" applyFill="1" applyBorder="1" applyAlignment="1">
      <alignment horizontal="center" vertical="center"/>
    </xf>
    <xf numFmtId="0" fontId="17" fillId="0" borderId="1" xfId="0" applyFont="1" applyFill="1" applyBorder="1" applyAlignment="1">
      <alignment horizontal="center" vertical="center"/>
    </xf>
    <xf numFmtId="0" fontId="21" fillId="3" borderId="0" xfId="0" applyFont="1" applyFill="1"/>
    <xf numFmtId="0" fontId="4" fillId="3" borderId="0" xfId="0" applyFont="1" applyFill="1"/>
    <xf numFmtId="0" fontId="10" fillId="3" borderId="0" xfId="0" applyFont="1" applyFill="1"/>
    <xf numFmtId="0" fontId="5" fillId="3" borderId="0" xfId="0" applyFont="1" applyFill="1" applyAlignment="1">
      <alignment horizontal="center"/>
    </xf>
    <xf numFmtId="177" fontId="0" fillId="3" borderId="0" xfId="0" applyNumberFormat="1" applyFill="1" applyAlignment="1">
      <alignment horizontal="center"/>
    </xf>
    <xf numFmtId="0" fontId="0" fillId="3" borderId="0" xfId="0" applyFill="1"/>
    <xf numFmtId="0" fontId="18" fillId="0" borderId="0" xfId="0" applyFont="1" applyFill="1" applyAlignment="1">
      <alignment horizontal="center" vertical="center"/>
    </xf>
    <xf numFmtId="0" fontId="18" fillId="0" borderId="0" xfId="0" applyFont="1" applyFill="1"/>
    <xf numFmtId="0" fontId="33" fillId="0" borderId="0" xfId="0" applyFont="1" applyFill="1"/>
    <xf numFmtId="9" fontId="2" fillId="4" borderId="32" xfId="309" applyFont="1" applyFill="1" applyBorder="1" applyAlignment="1">
      <alignment horizontal="center" vertical="center" wrapText="1"/>
    </xf>
    <xf numFmtId="0" fontId="21" fillId="6" borderId="1" xfId="0" applyFont="1" applyFill="1" applyBorder="1" applyAlignment="1">
      <alignment horizontal="center" vertical="center"/>
    </xf>
    <xf numFmtId="0" fontId="0" fillId="0" borderId="1" xfId="0" applyFill="1" applyBorder="1" applyAlignment="1">
      <alignment horizontal="center" vertical="center"/>
    </xf>
    <xf numFmtId="0" fontId="34" fillId="8" borderId="49" xfId="0" applyFont="1" applyFill="1" applyBorder="1" applyAlignment="1">
      <alignment horizontal="center" vertical="center" wrapText="1"/>
    </xf>
    <xf numFmtId="0" fontId="34" fillId="8" borderId="49" xfId="0" applyFont="1" applyFill="1" applyBorder="1" applyAlignment="1">
      <alignment horizontal="left" vertical="center" wrapText="1"/>
    </xf>
    <xf numFmtId="0" fontId="5" fillId="3" borderId="49" xfId="0" applyFont="1" applyFill="1" applyBorder="1" applyAlignment="1">
      <alignment horizontal="center" vertical="center" wrapText="1"/>
    </xf>
    <xf numFmtId="0" fontId="34" fillId="3" borderId="49" xfId="0" applyFont="1" applyFill="1" applyBorder="1" applyAlignment="1">
      <alignment horizontal="center" vertical="center"/>
    </xf>
    <xf numFmtId="0" fontId="34" fillId="3" borderId="49" xfId="0" applyFont="1" applyFill="1" applyBorder="1" applyAlignment="1">
      <alignment horizontal="center" vertical="center" wrapText="1"/>
    </xf>
    <xf numFmtId="182" fontId="34" fillId="3" borderId="49" xfId="0" applyNumberFormat="1" applyFont="1" applyFill="1" applyBorder="1" applyAlignment="1">
      <alignment horizontal="center" vertical="center"/>
    </xf>
    <xf numFmtId="182" fontId="34" fillId="3" borderId="51" xfId="0" applyNumberFormat="1" applyFont="1" applyFill="1" applyBorder="1" applyAlignment="1">
      <alignment vertical="center"/>
    </xf>
    <xf numFmtId="182" fontId="5" fillId="3" borderId="49" xfId="0" applyNumberFormat="1" applyFont="1" applyFill="1" applyBorder="1" applyAlignment="1">
      <alignment horizontal="center" vertical="center"/>
    </xf>
    <xf numFmtId="0" fontId="14" fillId="9" borderId="0" xfId="0" applyFont="1" applyFill="1" applyBorder="1" applyAlignment="1">
      <alignment vertical="center"/>
    </xf>
    <xf numFmtId="0" fontId="29" fillId="0" borderId="0" xfId="0" applyFont="1" applyAlignment="1"/>
    <xf numFmtId="0" fontId="3" fillId="4" borderId="4" xfId="0" applyFont="1" applyFill="1" applyBorder="1" applyAlignment="1">
      <alignment horizontal="center" vertical="center" wrapText="1"/>
    </xf>
    <xf numFmtId="0" fontId="39" fillId="3" borderId="49" xfId="0" applyFont="1" applyFill="1" applyBorder="1" applyAlignment="1">
      <alignment horizontal="center" vertical="center"/>
    </xf>
    <xf numFmtId="0" fontId="4" fillId="4" borderId="4"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49" xfId="0" applyFont="1" applyFill="1" applyBorder="1" applyAlignment="1">
      <alignment horizontal="center" vertical="center"/>
    </xf>
    <xf numFmtId="179" fontId="14" fillId="0" borderId="1" xfId="8" applyNumberFormat="1" applyFont="1" applyFill="1" applyBorder="1" applyAlignment="1">
      <alignment horizontal="center" vertical="center"/>
    </xf>
    <xf numFmtId="179" fontId="4" fillId="0" borderId="1" xfId="8" applyNumberFormat="1" applyFont="1" applyFill="1" applyBorder="1" applyAlignment="1">
      <alignment horizontal="center" vertical="center"/>
    </xf>
    <xf numFmtId="179" fontId="14" fillId="0" borderId="4" xfId="8" applyNumberFormat="1" applyFont="1" applyFill="1" applyBorder="1" applyAlignment="1">
      <alignment horizontal="center" vertical="center"/>
    </xf>
    <xf numFmtId="179" fontId="14" fillId="10" borderId="1" xfId="8" applyNumberFormat="1" applyFont="1" applyFill="1" applyBorder="1" applyAlignment="1">
      <alignment horizontal="center" vertical="center"/>
    </xf>
    <xf numFmtId="179" fontId="14" fillId="10" borderId="4" xfId="8" applyNumberFormat="1" applyFont="1" applyFill="1" applyBorder="1" applyAlignment="1">
      <alignment horizontal="center"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wrapText="1"/>
    </xf>
    <xf numFmtId="182" fontId="5" fillId="3" borderId="51" xfId="0" applyNumberFormat="1" applyFont="1" applyFill="1" applyBorder="1" applyAlignment="1">
      <alignment horizontal="left" vertical="center"/>
    </xf>
    <xf numFmtId="182" fontId="5" fillId="3" borderId="51" xfId="0" applyNumberFormat="1" applyFont="1" applyFill="1" applyBorder="1" applyAlignment="1">
      <alignment vertical="center"/>
    </xf>
    <xf numFmtId="0" fontId="34" fillId="3" borderId="49" xfId="0" applyFont="1" applyFill="1" applyBorder="1"/>
    <xf numFmtId="0" fontId="5" fillId="3" borderId="60" xfId="0" applyFont="1" applyFill="1" applyBorder="1" applyAlignment="1">
      <alignment horizontal="center" vertical="center" wrapText="1"/>
    </xf>
    <xf numFmtId="0" fontId="46" fillId="3" borderId="60" xfId="0" applyFont="1" applyFill="1" applyBorder="1" applyAlignment="1">
      <alignment horizontal="center" vertical="center" wrapText="1"/>
    </xf>
    <xf numFmtId="10" fontId="5" fillId="3" borderId="50" xfId="0" applyNumberFormat="1" applyFont="1" applyFill="1" applyBorder="1" applyAlignment="1">
      <alignment horizontal="center" vertical="center" wrapText="1"/>
    </xf>
    <xf numFmtId="182" fontId="5" fillId="3" borderId="61" xfId="0" applyNumberFormat="1" applyFont="1" applyFill="1" applyBorder="1" applyAlignment="1">
      <alignment vertical="center"/>
    </xf>
    <xf numFmtId="0" fontId="34" fillId="3" borderId="49" xfId="0" applyFont="1" applyFill="1" applyBorder="1" applyAlignment="1">
      <alignment vertical="center"/>
    </xf>
    <xf numFmtId="0" fontId="5" fillId="3" borderId="61" xfId="0" applyFont="1" applyFill="1" applyBorder="1" applyAlignment="1">
      <alignment horizontal="center" vertical="center" wrapText="1"/>
    </xf>
    <xf numFmtId="0" fontId="46" fillId="3" borderId="61" xfId="0" applyFont="1" applyFill="1" applyBorder="1" applyAlignment="1">
      <alignment horizontal="center" vertical="center" wrapText="1"/>
    </xf>
    <xf numFmtId="183" fontId="5" fillId="3" borderId="51" xfId="0" applyNumberFormat="1" applyFont="1" applyFill="1" applyBorder="1" applyAlignment="1">
      <alignment vertical="center"/>
    </xf>
    <xf numFmtId="183" fontId="5" fillId="3" borderId="61" xfId="0" applyNumberFormat="1" applyFont="1" applyFill="1" applyBorder="1" applyAlignment="1">
      <alignment vertical="center"/>
    </xf>
    <xf numFmtId="183" fontId="5" fillId="3" borderId="50" xfId="0" applyNumberFormat="1" applyFont="1" applyFill="1" applyBorder="1" applyAlignment="1">
      <alignment horizontal="center" vertical="center"/>
    </xf>
    <xf numFmtId="0" fontId="46" fillId="3" borderId="49" xfId="0" applyFont="1" applyFill="1" applyBorder="1" applyAlignment="1">
      <alignment horizontal="center" vertical="center"/>
    </xf>
    <xf numFmtId="10" fontId="4" fillId="3" borderId="5" xfId="21" applyNumberFormat="1" applyFont="1" applyFill="1" applyBorder="1" applyAlignment="1">
      <alignment horizontal="center" vertical="center"/>
    </xf>
    <xf numFmtId="10" fontId="14" fillId="3" borderId="1" xfId="21" applyNumberFormat="1" applyFont="1" applyFill="1" applyBorder="1" applyAlignment="1">
      <alignment horizontal="center" vertical="center"/>
    </xf>
    <xf numFmtId="10" fontId="4" fillId="3" borderId="75" xfId="21" applyNumberFormat="1" applyFont="1" applyFill="1" applyBorder="1" applyAlignment="1">
      <alignment horizontal="center" vertical="center"/>
    </xf>
    <xf numFmtId="10" fontId="14" fillId="3" borderId="75" xfId="21" applyNumberFormat="1" applyFont="1" applyFill="1" applyBorder="1" applyAlignment="1">
      <alignment horizontal="center" vertical="center"/>
    </xf>
    <xf numFmtId="10" fontId="4" fillId="3" borderId="77" xfId="21" applyNumberFormat="1" applyFont="1" applyFill="1" applyBorder="1" applyAlignment="1">
      <alignment horizontal="center" vertical="center"/>
    </xf>
    <xf numFmtId="10" fontId="14" fillId="3" borderId="77" xfId="21" applyNumberFormat="1" applyFont="1" applyFill="1" applyBorder="1" applyAlignment="1">
      <alignment horizontal="center" vertical="center"/>
    </xf>
    <xf numFmtId="179" fontId="14" fillId="3" borderId="1" xfId="8" applyNumberFormat="1" applyFont="1" applyFill="1" applyBorder="1" applyAlignment="1">
      <alignment horizontal="center" vertical="center"/>
    </xf>
    <xf numFmtId="179" fontId="14" fillId="3" borderId="8" xfId="8" applyNumberFormat="1" applyFont="1" applyFill="1" applyBorder="1" applyAlignment="1">
      <alignment horizontal="center" vertical="center"/>
    </xf>
    <xf numFmtId="179" fontId="4" fillId="3" borderId="15" xfId="8" applyNumberFormat="1" applyFont="1" applyFill="1" applyBorder="1" applyAlignment="1">
      <alignment horizontal="center" vertical="center"/>
    </xf>
    <xf numFmtId="179" fontId="14" fillId="3" borderId="4" xfId="8" applyNumberFormat="1" applyFont="1" applyFill="1" applyBorder="1" applyAlignment="1">
      <alignment horizontal="center" vertical="center"/>
    </xf>
    <xf numFmtId="179" fontId="14" fillId="3" borderId="35" xfId="8" applyNumberFormat="1" applyFont="1" applyFill="1" applyBorder="1" applyAlignment="1">
      <alignment horizontal="center" vertical="center"/>
    </xf>
    <xf numFmtId="179" fontId="14" fillId="3" borderId="16" xfId="8" applyNumberFormat="1" applyFont="1" applyFill="1" applyBorder="1" applyAlignment="1">
      <alignment horizontal="center" vertical="center"/>
    </xf>
    <xf numFmtId="174" fontId="14" fillId="5" borderId="83" xfId="0" applyNumberFormat="1" applyFont="1" applyFill="1" applyBorder="1" applyAlignment="1">
      <alignment vertical="center"/>
    </xf>
    <xf numFmtId="174" fontId="14" fillId="5" borderId="81" xfId="0" applyNumberFormat="1" applyFont="1" applyFill="1" applyBorder="1" applyAlignment="1">
      <alignment vertical="center"/>
    </xf>
    <xf numFmtId="10" fontId="14" fillId="5" borderId="81" xfId="0" applyNumberFormat="1" applyFont="1" applyFill="1" applyBorder="1" applyAlignment="1">
      <alignment vertical="center"/>
    </xf>
    <xf numFmtId="0" fontId="2" fillId="4" borderId="83" xfId="14" applyFont="1" applyFill="1" applyBorder="1" applyAlignment="1">
      <alignment horizontal="center" vertical="center" wrapText="1"/>
    </xf>
    <xf numFmtId="174" fontId="14" fillId="4" borderId="81" xfId="0" applyNumberFormat="1" applyFont="1" applyFill="1" applyBorder="1" applyAlignment="1">
      <alignment vertical="center"/>
    </xf>
    <xf numFmtId="0" fontId="12" fillId="4" borderId="83" xfId="14" applyFont="1" applyFill="1" applyBorder="1" applyAlignment="1">
      <alignment horizontal="center" vertical="center" textRotation="90" wrapText="1"/>
    </xf>
    <xf numFmtId="10" fontId="4" fillId="4" borderId="83" xfId="14" applyNumberFormat="1" applyFont="1" applyFill="1" applyBorder="1" applyAlignment="1">
      <alignment horizontal="center" vertical="center" wrapText="1"/>
    </xf>
    <xf numFmtId="174" fontId="14" fillId="4" borderId="77" xfId="0" applyNumberFormat="1" applyFont="1" applyFill="1" applyBorder="1" applyAlignment="1">
      <alignment vertical="center"/>
    </xf>
    <xf numFmtId="174" fontId="14" fillId="4" borderId="79" xfId="0" applyNumberFormat="1" applyFont="1" applyFill="1" applyBorder="1" applyAlignment="1">
      <alignment vertical="center"/>
    </xf>
    <xf numFmtId="174" fontId="14" fillId="4" borderId="74" xfId="0" applyNumberFormat="1" applyFont="1" applyFill="1" applyBorder="1" applyAlignment="1">
      <alignment vertical="center"/>
    </xf>
    <xf numFmtId="174" fontId="14" fillId="5" borderId="82" xfId="0" applyNumberFormat="1" applyFont="1" applyFill="1" applyBorder="1" applyAlignment="1">
      <alignment vertical="center"/>
    </xf>
    <xf numFmtId="174" fontId="14" fillId="5" borderId="75" xfId="0" applyNumberFormat="1" applyFont="1" applyFill="1" applyBorder="1" applyAlignment="1">
      <alignment vertical="center"/>
    </xf>
    <xf numFmtId="10" fontId="14" fillId="5" borderId="75" xfId="0" applyNumberFormat="1" applyFont="1" applyFill="1" applyBorder="1" applyAlignment="1">
      <alignment vertical="center"/>
    </xf>
    <xf numFmtId="0" fontId="4" fillId="3" borderId="0" xfId="14" applyFill="1" applyAlignment="1">
      <alignment horizontal="left" vertical="center"/>
    </xf>
    <xf numFmtId="0" fontId="34" fillId="3" borderId="49" xfId="0" applyFont="1" applyFill="1" applyBorder="1" applyAlignment="1">
      <alignment horizontal="left" vertical="center" wrapText="1"/>
    </xf>
    <xf numFmtId="0" fontId="35" fillId="3" borderId="1" xfId="0" applyFont="1" applyFill="1" applyBorder="1" applyAlignment="1">
      <alignment horizontal="left" vertical="top" wrapText="1"/>
    </xf>
    <xf numFmtId="0" fontId="18" fillId="3" borderId="53"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35" fillId="3" borderId="1"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41" fillId="3" borderId="1" xfId="0" applyFont="1" applyFill="1" applyBorder="1" applyAlignment="1">
      <alignment horizontal="left" vertical="top" wrapText="1"/>
    </xf>
    <xf numFmtId="183" fontId="5" fillId="3" borderId="60" xfId="0" applyNumberFormat="1" applyFont="1" applyFill="1" applyBorder="1" applyAlignment="1">
      <alignment vertical="center"/>
    </xf>
    <xf numFmtId="2" fontId="5" fillId="3" borderId="49" xfId="0" applyNumberFormat="1" applyFont="1" applyFill="1" applyBorder="1" applyAlignment="1">
      <alignment horizontal="center" vertical="center" wrapText="1"/>
    </xf>
    <xf numFmtId="1" fontId="5" fillId="3" borderId="49" xfId="0" applyNumberFormat="1" applyFont="1" applyFill="1" applyBorder="1" applyAlignment="1">
      <alignment horizontal="center" vertical="center" wrapText="1"/>
    </xf>
    <xf numFmtId="0" fontId="5" fillId="4" borderId="83" xfId="0" applyFont="1" applyFill="1" applyBorder="1" applyAlignment="1">
      <alignment horizontal="center" vertical="center" wrapText="1"/>
    </xf>
    <xf numFmtId="0" fontId="4" fillId="4" borderId="83" xfId="0" applyFont="1" applyFill="1" applyBorder="1" applyAlignment="1">
      <alignment horizontal="center" vertical="center" wrapText="1"/>
    </xf>
    <xf numFmtId="0" fontId="13" fillId="4" borderId="77" xfId="0" applyFont="1" applyFill="1" applyBorder="1" applyAlignment="1" applyProtection="1">
      <alignment horizontal="left" vertical="center" wrapText="1"/>
      <protection locked="0"/>
    </xf>
    <xf numFmtId="0" fontId="13" fillId="4" borderId="81" xfId="0" applyFont="1" applyFill="1" applyBorder="1" applyAlignment="1" applyProtection="1">
      <alignment horizontal="left" vertical="center" wrapText="1"/>
      <protection locked="0"/>
    </xf>
    <xf numFmtId="3" fontId="14" fillId="0" borderId="81" xfId="0" applyNumberFormat="1" applyFont="1" applyFill="1" applyBorder="1" applyAlignment="1">
      <alignment horizontal="center" vertical="center" wrapText="1"/>
    </xf>
    <xf numFmtId="3" fontId="14" fillId="10" borderId="81" xfId="21" applyNumberFormat="1" applyFont="1" applyFill="1" applyBorder="1" applyAlignment="1">
      <alignment horizontal="center" vertical="center" wrapText="1"/>
    </xf>
    <xf numFmtId="4" fontId="14" fillId="0" borderId="81" xfId="21" applyNumberFormat="1" applyFont="1" applyFill="1" applyBorder="1" applyAlignment="1">
      <alignment horizontal="center" vertical="center"/>
    </xf>
    <xf numFmtId="3" fontId="14" fillId="0" borderId="81" xfId="21" applyNumberFormat="1" applyFont="1" applyFill="1" applyBorder="1" applyAlignment="1">
      <alignment horizontal="center" vertical="center"/>
    </xf>
    <xf numFmtId="3" fontId="14" fillId="3" borderId="81" xfId="21" applyNumberFormat="1" applyFont="1" applyFill="1" applyBorder="1" applyAlignment="1">
      <alignment horizontal="center" vertical="center"/>
    </xf>
    <xf numFmtId="4" fontId="14" fillId="3" borderId="81" xfId="21" applyNumberFormat="1" applyFont="1" applyFill="1" applyBorder="1" applyAlignment="1">
      <alignment horizontal="center" vertical="center"/>
    </xf>
    <xf numFmtId="0" fontId="14" fillId="3" borderId="81" xfId="21" applyNumberFormat="1" applyFont="1" applyFill="1" applyBorder="1" applyAlignment="1">
      <alignment horizontal="center" vertical="center"/>
    </xf>
    <xf numFmtId="10" fontId="4" fillId="3" borderId="81" xfId="21" applyNumberFormat="1" applyFont="1" applyFill="1" applyBorder="1" applyAlignment="1">
      <alignment horizontal="center" vertical="center"/>
    </xf>
    <xf numFmtId="0" fontId="13" fillId="5" borderId="81" xfId="0" applyFont="1" applyFill="1" applyBorder="1" applyAlignment="1" applyProtection="1">
      <alignment horizontal="left" vertical="center" wrapText="1"/>
      <protection locked="0"/>
    </xf>
    <xf numFmtId="37" fontId="14" fillId="0" borderId="81" xfId="8" applyNumberFormat="1" applyFont="1" applyFill="1" applyBorder="1" applyAlignment="1">
      <alignment horizontal="center" vertical="center"/>
    </xf>
    <xf numFmtId="37" fontId="14" fillId="10" borderId="81" xfId="8" applyNumberFormat="1" applyFont="1" applyFill="1" applyBorder="1" applyAlignment="1">
      <alignment horizontal="center" vertical="center"/>
    </xf>
    <xf numFmtId="37" fontId="14" fillId="3" borderId="81" xfId="8" applyNumberFormat="1" applyFont="1" applyFill="1" applyBorder="1" applyAlignment="1">
      <alignment horizontal="center" vertical="center"/>
    </xf>
    <xf numFmtId="37" fontId="4" fillId="3" borderId="81" xfId="8" applyNumberFormat="1" applyFont="1" applyFill="1" applyBorder="1" applyAlignment="1">
      <alignment horizontal="center" vertical="center"/>
    </xf>
    <xf numFmtId="0" fontId="14" fillId="3" borderId="81" xfId="8" applyNumberFormat="1" applyFont="1" applyFill="1" applyBorder="1" applyAlignment="1">
      <alignment horizontal="center" vertical="center"/>
    </xf>
    <xf numFmtId="165" fontId="4" fillId="3" borderId="81" xfId="24" applyFont="1" applyFill="1" applyBorder="1" applyAlignment="1">
      <alignment horizontal="center" vertical="center"/>
    </xf>
    <xf numFmtId="10" fontId="14" fillId="3" borderId="81" xfId="21" applyNumberFormat="1" applyFont="1" applyFill="1" applyBorder="1" applyAlignment="1">
      <alignment horizontal="center" vertical="center"/>
    </xf>
    <xf numFmtId="4" fontId="14" fillId="10" borderId="81" xfId="0" applyNumberFormat="1" applyFont="1" applyFill="1" applyBorder="1" applyAlignment="1">
      <alignment horizontal="center" vertical="center"/>
    </xf>
    <xf numFmtId="0" fontId="14" fillId="10" borderId="81" xfId="0" applyFont="1" applyFill="1" applyBorder="1" applyAlignment="1">
      <alignment horizontal="center" vertical="center"/>
    </xf>
    <xf numFmtId="0" fontId="14" fillId="10" borderId="81" xfId="8" applyNumberFormat="1" applyFont="1" applyFill="1" applyBorder="1" applyAlignment="1">
      <alignment horizontal="center" vertical="center"/>
    </xf>
    <xf numFmtId="0" fontId="14" fillId="3" borderId="81" xfId="0" applyFont="1" applyFill="1" applyBorder="1" applyAlignment="1">
      <alignment horizontal="center" vertical="center"/>
    </xf>
    <xf numFmtId="4" fontId="14" fillId="3" borderId="81" xfId="0" applyNumberFormat="1" applyFont="1" applyFill="1" applyBorder="1" applyAlignment="1">
      <alignment horizontal="center" vertical="center"/>
    </xf>
    <xf numFmtId="182" fontId="14" fillId="3" borderId="81" xfId="0" applyNumberFormat="1" applyFont="1" applyFill="1" applyBorder="1" applyAlignment="1">
      <alignment horizontal="center" vertical="center"/>
    </xf>
    <xf numFmtId="3" fontId="14" fillId="0" borderId="81" xfId="8" applyNumberFormat="1" applyFont="1" applyFill="1" applyBorder="1" applyAlignment="1">
      <alignment horizontal="center" vertical="center"/>
    </xf>
    <xf numFmtId="3" fontId="14" fillId="10" borderId="81" xfId="8" applyNumberFormat="1" applyFont="1" applyFill="1" applyBorder="1" applyAlignment="1">
      <alignment horizontal="center" vertical="center"/>
    </xf>
    <xf numFmtId="173" fontId="14" fillId="10" borderId="81" xfId="8" applyNumberFormat="1" applyFont="1" applyFill="1" applyBorder="1" applyAlignment="1">
      <alignment horizontal="center" vertical="center"/>
    </xf>
    <xf numFmtId="173" fontId="14" fillId="0" borderId="81" xfId="8" applyNumberFormat="1" applyFont="1" applyFill="1" applyBorder="1" applyAlignment="1">
      <alignment horizontal="center" vertical="center"/>
    </xf>
    <xf numFmtId="173" fontId="4" fillId="0" borderId="81" xfId="8" applyNumberFormat="1" applyFont="1" applyFill="1" applyBorder="1" applyAlignment="1">
      <alignment horizontal="center" vertical="center"/>
    </xf>
    <xf numFmtId="173" fontId="14" fillId="3" borderId="81" xfId="8" applyNumberFormat="1" applyFont="1" applyFill="1" applyBorder="1" applyAlignment="1">
      <alignment horizontal="center" vertical="center"/>
    </xf>
    <xf numFmtId="3" fontId="14" fillId="0" borderId="81" xfId="8" applyNumberFormat="1" applyFont="1" applyFill="1" applyBorder="1" applyAlignment="1">
      <alignment horizontal="center" vertical="center" wrapText="1"/>
    </xf>
    <xf numFmtId="3" fontId="14" fillId="10" borderId="81" xfId="8" applyNumberFormat="1" applyFont="1" applyFill="1" applyBorder="1" applyAlignment="1">
      <alignment horizontal="center" vertical="center" wrapText="1"/>
    </xf>
    <xf numFmtId="0" fontId="13" fillId="4" borderId="74" xfId="0" applyFont="1" applyFill="1" applyBorder="1" applyAlignment="1" applyProtection="1">
      <alignment horizontal="left" vertical="center" wrapText="1"/>
      <protection locked="0"/>
    </xf>
    <xf numFmtId="3" fontId="14" fillId="0" borderId="74" xfId="0" applyNumberFormat="1" applyFont="1" applyFill="1" applyBorder="1" applyAlignment="1">
      <alignment horizontal="center" vertical="center" wrapText="1"/>
    </xf>
    <xf numFmtId="3" fontId="14" fillId="10" borderId="74" xfId="0" applyNumberFormat="1" applyFont="1" applyFill="1" applyBorder="1" applyAlignment="1">
      <alignment horizontal="center" vertical="center" wrapText="1"/>
    </xf>
    <xf numFmtId="3" fontId="14" fillId="10" borderId="74" xfId="21" applyNumberFormat="1" applyFont="1" applyFill="1" applyBorder="1" applyAlignment="1">
      <alignment horizontal="center" vertical="center" wrapText="1"/>
    </xf>
    <xf numFmtId="181" fontId="14" fillId="0" borderId="74" xfId="21" applyNumberFormat="1" applyFont="1" applyFill="1" applyBorder="1" applyAlignment="1">
      <alignment horizontal="center" vertical="center"/>
    </xf>
    <xf numFmtId="4" fontId="14" fillId="0" borderId="74" xfId="21" applyNumberFormat="1" applyFont="1" applyFill="1" applyBorder="1" applyAlignment="1">
      <alignment horizontal="center" vertical="center"/>
    </xf>
    <xf numFmtId="3" fontId="14" fillId="0" borderId="74" xfId="21" applyNumberFormat="1" applyFont="1" applyFill="1" applyBorder="1" applyAlignment="1">
      <alignment horizontal="center" vertical="center"/>
    </xf>
    <xf numFmtId="3" fontId="14" fillId="3" borderId="74" xfId="21" applyNumberFormat="1" applyFont="1" applyFill="1" applyBorder="1" applyAlignment="1">
      <alignment horizontal="center" vertical="center"/>
    </xf>
    <xf numFmtId="4" fontId="14" fillId="3" borderId="74" xfId="21" applyNumberFormat="1" applyFont="1" applyFill="1" applyBorder="1" applyAlignment="1">
      <alignment horizontal="center" vertical="center"/>
    </xf>
    <xf numFmtId="0" fontId="14" fillId="3" borderId="74" xfId="21" applyNumberFormat="1" applyFont="1" applyFill="1" applyBorder="1" applyAlignment="1">
      <alignment horizontal="center" vertical="center"/>
    </xf>
    <xf numFmtId="10" fontId="4" fillId="3" borderId="74" xfId="21" applyNumberFormat="1" applyFont="1" applyFill="1" applyBorder="1" applyAlignment="1">
      <alignment horizontal="center" vertical="center"/>
    </xf>
    <xf numFmtId="0" fontId="13" fillId="5" borderId="75" xfId="0" applyFont="1" applyFill="1" applyBorder="1" applyAlignment="1" applyProtection="1">
      <alignment horizontal="left" vertical="center" wrapText="1"/>
      <protection locked="0"/>
    </xf>
    <xf numFmtId="37" fontId="14" fillId="0" borderId="75" xfId="8" applyNumberFormat="1" applyFont="1" applyFill="1" applyBorder="1" applyAlignment="1">
      <alignment horizontal="center" vertical="center"/>
    </xf>
    <xf numFmtId="37" fontId="14" fillId="10" borderId="75" xfId="8" applyNumberFormat="1" applyFont="1" applyFill="1" applyBorder="1" applyAlignment="1">
      <alignment horizontal="center" vertical="center"/>
    </xf>
    <xf numFmtId="37" fontId="14" fillId="3" borderId="75" xfId="8" applyNumberFormat="1" applyFont="1" applyFill="1" applyBorder="1" applyAlignment="1">
      <alignment horizontal="center" vertical="center"/>
    </xf>
    <xf numFmtId="0" fontId="14" fillId="3" borderId="75" xfId="8" applyNumberFormat="1" applyFont="1" applyFill="1" applyBorder="1" applyAlignment="1">
      <alignment horizontal="center" vertical="center"/>
    </xf>
    <xf numFmtId="0" fontId="13" fillId="5" borderId="83" xfId="0" applyFont="1" applyFill="1" applyBorder="1" applyAlignment="1" applyProtection="1">
      <alignment horizontal="left" vertical="center" wrapText="1"/>
      <protection locked="0"/>
    </xf>
    <xf numFmtId="37" fontId="14" fillId="0" borderId="83" xfId="8" applyNumberFormat="1" applyFont="1" applyFill="1" applyBorder="1" applyAlignment="1">
      <alignment horizontal="center" vertical="center"/>
    </xf>
    <xf numFmtId="37" fontId="14" fillId="10" borderId="83" xfId="8" applyNumberFormat="1" applyFont="1" applyFill="1" applyBorder="1" applyAlignment="1">
      <alignment horizontal="center" vertical="center"/>
    </xf>
    <xf numFmtId="37" fontId="14" fillId="3" borderId="83" xfId="8" applyNumberFormat="1" applyFont="1" applyFill="1" applyBorder="1" applyAlignment="1">
      <alignment horizontal="center" vertical="center"/>
    </xf>
    <xf numFmtId="0" fontId="14" fillId="3" borderId="83" xfId="8" applyNumberFormat="1" applyFont="1" applyFill="1" applyBorder="1" applyAlignment="1">
      <alignment horizontal="center" vertical="center"/>
    </xf>
    <xf numFmtId="10" fontId="4" fillId="3" borderId="83" xfId="21" applyNumberFormat="1" applyFont="1" applyFill="1" applyBorder="1" applyAlignment="1">
      <alignment horizontal="center" vertical="center"/>
    </xf>
    <xf numFmtId="10" fontId="14" fillId="3" borderId="83" xfId="21" applyNumberFormat="1" applyFont="1" applyFill="1" applyBorder="1" applyAlignment="1">
      <alignment horizontal="center" vertical="center"/>
    </xf>
    <xf numFmtId="179" fontId="14" fillId="0" borderId="77" xfId="8" applyNumberFormat="1" applyFont="1" applyFill="1" applyBorder="1" applyAlignment="1">
      <alignment horizontal="center" vertical="center"/>
    </xf>
    <xf numFmtId="179" fontId="14" fillId="10" borderId="77" xfId="8" applyNumberFormat="1" applyFont="1" applyFill="1" applyBorder="1" applyAlignment="1">
      <alignment horizontal="center" vertical="center"/>
    </xf>
    <xf numFmtId="180" fontId="4" fillId="0" borderId="77" xfId="8" applyNumberFormat="1" applyFont="1" applyFill="1" applyBorder="1" applyAlignment="1">
      <alignment horizontal="center" vertical="center"/>
    </xf>
    <xf numFmtId="179" fontId="14" fillId="3" borderId="77" xfId="8" applyNumberFormat="1" applyFont="1" applyFill="1" applyBorder="1" applyAlignment="1">
      <alignment horizontal="center" vertical="center"/>
    </xf>
    <xf numFmtId="179" fontId="14" fillId="3" borderId="70" xfId="8" applyNumberFormat="1" applyFont="1" applyFill="1" applyBorder="1" applyAlignment="1">
      <alignment horizontal="center" vertical="center"/>
    </xf>
    <xf numFmtId="179" fontId="4" fillId="3" borderId="76" xfId="8" applyNumberFormat="1" applyFont="1" applyFill="1" applyBorder="1" applyAlignment="1">
      <alignment horizontal="center" vertical="center"/>
    </xf>
    <xf numFmtId="3" fontId="15" fillId="3" borderId="81" xfId="0" applyNumberFormat="1" applyFont="1" applyFill="1" applyBorder="1" applyAlignment="1">
      <alignment horizontal="center" vertical="center" wrapText="1"/>
    </xf>
    <xf numFmtId="37" fontId="4" fillId="0" borderId="81" xfId="8" applyNumberFormat="1" applyFont="1" applyFill="1" applyBorder="1" applyAlignment="1">
      <alignment horizontal="center" vertical="center"/>
    </xf>
    <xf numFmtId="37" fontId="14" fillId="0" borderId="81" xfId="0" applyNumberFormat="1" applyFont="1" applyFill="1" applyBorder="1" applyAlignment="1">
      <alignment horizontal="center" vertical="center"/>
    </xf>
    <xf numFmtId="4" fontId="15" fillId="3" borderId="81" xfId="0" applyNumberFormat="1" applyFont="1" applyFill="1" applyBorder="1" applyAlignment="1">
      <alignment horizontal="center" vertical="center"/>
    </xf>
    <xf numFmtId="3" fontId="14" fillId="0" borderId="81" xfId="0" applyNumberFormat="1" applyFont="1" applyFill="1" applyBorder="1" applyAlignment="1">
      <alignment horizontal="center" vertical="center"/>
    </xf>
    <xf numFmtId="173" fontId="14" fillId="10" borderId="81" xfId="0" applyNumberFormat="1" applyFont="1" applyFill="1" applyBorder="1" applyAlignment="1">
      <alignment horizontal="center" vertical="center"/>
    </xf>
    <xf numFmtId="3" fontId="14" fillId="10" borderId="81" xfId="0" applyNumberFormat="1" applyFont="1" applyFill="1" applyBorder="1" applyAlignment="1">
      <alignment horizontal="center" vertical="center"/>
    </xf>
    <xf numFmtId="173" fontId="14" fillId="0" borderId="81" xfId="0" applyNumberFormat="1" applyFont="1" applyFill="1" applyBorder="1" applyAlignment="1">
      <alignment horizontal="center" vertical="center"/>
    </xf>
    <xf numFmtId="173" fontId="4" fillId="0" borderId="81" xfId="0" applyNumberFormat="1" applyFont="1" applyFill="1" applyBorder="1" applyAlignment="1">
      <alignment horizontal="center" vertical="center"/>
    </xf>
    <xf numFmtId="173" fontId="4" fillId="3" borderId="81" xfId="0" applyNumberFormat="1" applyFont="1" applyFill="1" applyBorder="1" applyAlignment="1">
      <alignment horizontal="center" vertical="center"/>
    </xf>
    <xf numFmtId="173" fontId="14" fillId="3" borderId="81" xfId="0" applyNumberFormat="1" applyFont="1" applyFill="1" applyBorder="1" applyAlignment="1">
      <alignment horizontal="center" vertical="center"/>
    </xf>
    <xf numFmtId="37" fontId="14" fillId="3" borderId="81" xfId="0" applyNumberFormat="1" applyFont="1" applyFill="1" applyBorder="1" applyAlignment="1">
      <alignment horizontal="center" vertical="center"/>
    </xf>
    <xf numFmtId="4" fontId="14" fillId="0" borderId="81" xfId="8" applyNumberFormat="1" applyFont="1" applyFill="1" applyBorder="1" applyAlignment="1">
      <alignment horizontal="center" vertical="center" wrapText="1"/>
    </xf>
    <xf numFmtId="3" fontId="14" fillId="3" borderId="81" xfId="8" applyNumberFormat="1" applyFont="1" applyFill="1" applyBorder="1" applyAlignment="1">
      <alignment horizontal="center" vertical="center" wrapText="1"/>
    </xf>
    <xf numFmtId="0" fontId="14" fillId="3" borderId="81" xfId="8" applyNumberFormat="1" applyFont="1" applyFill="1" applyBorder="1" applyAlignment="1">
      <alignment horizontal="center" vertical="center" wrapText="1"/>
    </xf>
    <xf numFmtId="3" fontId="14" fillId="3" borderId="81" xfId="0" applyNumberFormat="1" applyFont="1" applyFill="1" applyBorder="1" applyAlignment="1">
      <alignment horizontal="center" vertical="center"/>
    </xf>
    <xf numFmtId="3" fontId="15" fillId="3" borderId="81" xfId="8" applyNumberFormat="1" applyFont="1" applyFill="1" applyBorder="1" applyAlignment="1">
      <alignment horizontal="center" vertical="center" wrapText="1"/>
    </xf>
    <xf numFmtId="4" fontId="14" fillId="3" borderId="81" xfId="8" applyNumberFormat="1" applyFont="1" applyFill="1" applyBorder="1" applyAlignment="1">
      <alignment horizontal="center" vertical="center" wrapText="1"/>
    </xf>
    <xf numFmtId="4" fontId="14" fillId="0" borderId="74" xfId="0" applyNumberFormat="1" applyFont="1" applyFill="1" applyBorder="1" applyAlignment="1">
      <alignment horizontal="center" vertical="center" wrapText="1"/>
    </xf>
    <xf numFmtId="4" fontId="4" fillId="0" borderId="74" xfId="0" applyNumberFormat="1" applyFont="1" applyFill="1" applyBorder="1" applyAlignment="1">
      <alignment horizontal="center" vertical="center"/>
    </xf>
    <xf numFmtId="3" fontId="4" fillId="0" borderId="74" xfId="0" applyNumberFormat="1" applyFont="1" applyFill="1" applyBorder="1" applyAlignment="1">
      <alignment horizontal="center" vertical="center"/>
    </xf>
    <xf numFmtId="3" fontId="3" fillId="0" borderId="74" xfId="0" applyNumberFormat="1" applyFont="1" applyFill="1" applyBorder="1" applyAlignment="1">
      <alignment horizontal="center" vertical="center"/>
    </xf>
    <xf numFmtId="3" fontId="3" fillId="3" borderId="74" xfId="0" applyNumberFormat="1" applyFont="1" applyFill="1" applyBorder="1" applyAlignment="1">
      <alignment horizontal="center" vertical="center"/>
    </xf>
    <xf numFmtId="3" fontId="14" fillId="3" borderId="74" xfId="0" applyNumberFormat="1" applyFont="1" applyFill="1" applyBorder="1" applyAlignment="1">
      <alignment horizontal="center" vertical="center" wrapText="1"/>
    </xf>
    <xf numFmtId="3" fontId="15" fillId="3" borderId="74" xfId="0" applyNumberFormat="1" applyFont="1" applyFill="1" applyBorder="1" applyAlignment="1">
      <alignment horizontal="center" vertical="center" wrapText="1"/>
    </xf>
    <xf numFmtId="0" fontId="14" fillId="3" borderId="74" xfId="0" applyFont="1" applyFill="1" applyBorder="1" applyAlignment="1">
      <alignment horizontal="center" vertical="center" wrapText="1"/>
    </xf>
    <xf numFmtId="10" fontId="14" fillId="3" borderId="74" xfId="21" applyNumberFormat="1" applyFont="1" applyFill="1" applyBorder="1" applyAlignment="1">
      <alignment horizontal="center" vertical="center"/>
    </xf>
    <xf numFmtId="10" fontId="14" fillId="3" borderId="55" xfId="0" applyNumberFormat="1" applyFont="1" applyFill="1" applyBorder="1" applyAlignment="1">
      <alignment horizontal="center" vertical="center" wrapText="1"/>
    </xf>
    <xf numFmtId="10" fontId="14" fillId="3" borderId="89" xfId="0" applyNumberFormat="1" applyFont="1" applyFill="1" applyBorder="1" applyAlignment="1">
      <alignment horizontal="center" vertical="center" wrapText="1"/>
    </xf>
    <xf numFmtId="10" fontId="14" fillId="3" borderId="49" xfId="0" applyNumberFormat="1" applyFont="1" applyFill="1" applyBorder="1" applyAlignment="1">
      <alignment horizontal="center" vertical="center" wrapText="1"/>
    </xf>
    <xf numFmtId="10" fontId="15" fillId="3" borderId="49" xfId="0" applyNumberFormat="1" applyFont="1" applyFill="1" applyBorder="1" applyAlignment="1">
      <alignment horizontal="center" vertical="center" wrapText="1"/>
    </xf>
    <xf numFmtId="10" fontId="14" fillId="3" borderId="90" xfId="0" applyNumberFormat="1" applyFont="1" applyFill="1" applyBorder="1" applyAlignment="1">
      <alignment horizontal="center" vertical="center" wrapText="1"/>
    </xf>
    <xf numFmtId="10" fontId="14" fillId="3" borderId="59" xfId="0" applyNumberFormat="1" applyFont="1" applyFill="1" applyBorder="1" applyAlignment="1">
      <alignment horizontal="center" vertical="center" wrapText="1"/>
    </xf>
    <xf numFmtId="10" fontId="15" fillId="3" borderId="59" xfId="0" applyNumberFormat="1" applyFont="1" applyFill="1" applyBorder="1" applyAlignment="1">
      <alignment horizontal="center" vertical="center" wrapText="1"/>
    </xf>
    <xf numFmtId="10" fontId="14" fillId="3" borderId="91" xfId="0" applyNumberFormat="1" applyFont="1" applyFill="1" applyBorder="1" applyAlignment="1">
      <alignment horizontal="center" vertical="center" wrapText="1"/>
    </xf>
    <xf numFmtId="10" fontId="38" fillId="3" borderId="49" xfId="0" applyNumberFormat="1" applyFont="1" applyFill="1" applyBorder="1" applyAlignment="1">
      <alignment horizontal="center" vertical="center" wrapText="1"/>
    </xf>
    <xf numFmtId="10" fontId="38" fillId="3" borderId="90" xfId="0" applyNumberFormat="1" applyFont="1" applyFill="1" applyBorder="1" applyAlignment="1">
      <alignment horizontal="center" vertical="center" wrapText="1"/>
    </xf>
    <xf numFmtId="10" fontId="14" fillId="3" borderId="52" xfId="0" applyNumberFormat="1" applyFont="1" applyFill="1" applyBorder="1" applyAlignment="1">
      <alignment horizontal="center" vertical="center" wrapText="1"/>
    </xf>
    <xf numFmtId="10" fontId="15" fillId="3" borderId="52" xfId="0" applyNumberFormat="1" applyFont="1" applyFill="1" applyBorder="1" applyAlignment="1">
      <alignment horizontal="center" vertical="center" wrapText="1"/>
    </xf>
    <xf numFmtId="10" fontId="14" fillId="3" borderId="88" xfId="0" applyNumberFormat="1" applyFont="1" applyFill="1" applyBorder="1" applyAlignment="1">
      <alignment horizontal="center" vertical="center" wrapText="1"/>
    </xf>
    <xf numFmtId="10" fontId="14" fillId="3" borderId="81" xfId="0" applyNumberFormat="1" applyFont="1" applyFill="1" applyBorder="1" applyAlignment="1">
      <alignment horizontal="center" vertical="center" wrapText="1"/>
    </xf>
    <xf numFmtId="10" fontId="14" fillId="3" borderId="75" xfId="0" applyNumberFormat="1" applyFont="1" applyFill="1" applyBorder="1" applyAlignment="1">
      <alignment horizontal="center" vertical="center" wrapText="1"/>
    </xf>
    <xf numFmtId="10" fontId="15" fillId="3" borderId="75" xfId="0" applyNumberFormat="1" applyFont="1" applyFill="1" applyBorder="1" applyAlignment="1">
      <alignment horizontal="center" vertical="center" wrapText="1"/>
    </xf>
    <xf numFmtId="10" fontId="14" fillId="3" borderId="69" xfId="0" applyNumberFormat="1" applyFont="1" applyFill="1" applyBorder="1" applyAlignment="1">
      <alignment horizontal="center" vertical="center" wrapText="1"/>
    </xf>
    <xf numFmtId="0" fontId="5" fillId="4" borderId="3"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5" fillId="4" borderId="10"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42" fillId="0" borderId="13" xfId="0" applyFont="1" applyFill="1" applyBorder="1" applyAlignment="1">
      <alignment horizontal="center" vertical="center" wrapText="1"/>
    </xf>
    <xf numFmtId="0" fontId="42" fillId="0" borderId="27" xfId="0" applyFont="1" applyFill="1" applyBorder="1" applyAlignment="1">
      <alignment horizontal="center" vertical="center" wrapText="1"/>
    </xf>
    <xf numFmtId="0" fontId="42" fillId="0" borderId="28" xfId="0" applyFont="1" applyFill="1" applyBorder="1" applyAlignment="1">
      <alignment horizontal="center" vertical="center" wrapText="1"/>
    </xf>
    <xf numFmtId="0" fontId="9" fillId="4" borderId="13" xfId="0" applyFont="1" applyFill="1" applyBorder="1" applyAlignment="1">
      <alignment horizontal="left" vertical="center" wrapText="1"/>
    </xf>
    <xf numFmtId="0" fontId="9" fillId="4" borderId="27" xfId="0" applyFont="1" applyFill="1" applyBorder="1" applyAlignment="1">
      <alignment horizontal="left" vertical="center" wrapText="1"/>
    </xf>
    <xf numFmtId="0" fontId="9" fillId="4" borderId="28"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29" xfId="0" applyFont="1" applyFill="1" applyBorder="1" applyAlignment="1">
      <alignment horizontal="left" vertical="center" wrapText="1"/>
    </xf>
    <xf numFmtId="0" fontId="23" fillId="3" borderId="35" xfId="0" applyFont="1" applyFill="1" applyBorder="1" applyAlignment="1">
      <alignment horizontal="left" vertical="center" wrapText="1"/>
    </xf>
    <xf numFmtId="0" fontId="23" fillId="3" borderId="25" xfId="0" applyFont="1" applyFill="1" applyBorder="1" applyAlignment="1">
      <alignment horizontal="left" vertical="center" wrapText="1"/>
    </xf>
    <xf numFmtId="0" fontId="23" fillId="3" borderId="43" xfId="0" applyFont="1" applyFill="1" applyBorder="1" applyAlignment="1">
      <alignment horizontal="left" vertical="center" wrapText="1"/>
    </xf>
    <xf numFmtId="0" fontId="23" fillId="3" borderId="26" xfId="0" applyFont="1" applyFill="1" applyBorder="1" applyAlignment="1">
      <alignment horizontal="left" vertical="center" wrapText="1"/>
    </xf>
    <xf numFmtId="0" fontId="24" fillId="0" borderId="18" xfId="0" applyFont="1" applyFill="1" applyBorder="1" applyAlignment="1">
      <alignment horizontal="center"/>
    </xf>
    <xf numFmtId="0" fontId="24" fillId="0" borderId="19" xfId="0" applyFont="1" applyFill="1" applyBorder="1" applyAlignment="1">
      <alignment horizontal="center"/>
    </xf>
    <xf numFmtId="0" fontId="24" fillId="0" borderId="20" xfId="0" applyFont="1" applyFill="1" applyBorder="1" applyAlignment="1">
      <alignment horizontal="center"/>
    </xf>
    <xf numFmtId="0" fontId="24" fillId="0" borderId="21" xfId="0" applyFont="1" applyFill="1" applyBorder="1" applyAlignment="1">
      <alignment horizontal="center"/>
    </xf>
    <xf numFmtId="0" fontId="24" fillId="0" borderId="0" xfId="0" applyFont="1" applyFill="1" applyBorder="1" applyAlignment="1">
      <alignment horizontal="center"/>
    </xf>
    <xf numFmtId="0" fontId="24" fillId="0" borderId="9" xfId="0" applyFont="1" applyFill="1" applyBorder="1" applyAlignment="1">
      <alignment horizontal="center"/>
    </xf>
    <xf numFmtId="0" fontId="24" fillId="0" borderId="23" xfId="0" applyFont="1" applyFill="1" applyBorder="1" applyAlignment="1">
      <alignment horizontal="center"/>
    </xf>
    <xf numFmtId="0" fontId="24" fillId="0" borderId="24" xfId="0" applyFont="1" applyFill="1" applyBorder="1" applyAlignment="1">
      <alignment horizontal="center"/>
    </xf>
    <xf numFmtId="0" fontId="24" fillId="0" borderId="30" xfId="0" applyFont="1" applyFill="1" applyBorder="1" applyAlignment="1">
      <alignment horizontal="center"/>
    </xf>
    <xf numFmtId="0" fontId="26" fillId="6" borderId="1" xfId="0" applyFont="1" applyFill="1" applyBorder="1" applyAlignment="1">
      <alignment horizontal="center" vertical="center" wrapText="1"/>
    </xf>
    <xf numFmtId="0" fontId="17" fillId="0" borderId="1" xfId="0" applyFont="1" applyFill="1" applyBorder="1" applyAlignment="1">
      <alignment horizontal="left"/>
    </xf>
    <xf numFmtId="0" fontId="0" fillId="0" borderId="21" xfId="0" applyFill="1" applyBorder="1" applyAlignment="1">
      <alignment horizontal="center"/>
    </xf>
    <xf numFmtId="0" fontId="0" fillId="0" borderId="0" xfId="0" applyFill="1" applyBorder="1" applyAlignment="1">
      <alignment horizontal="center"/>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26" fillId="6" borderId="1" xfId="0" applyFont="1" applyFill="1" applyBorder="1" applyAlignment="1">
      <alignment horizontal="center" vertical="center"/>
    </xf>
    <xf numFmtId="0" fontId="17" fillId="0" borderId="1" xfId="0" applyFont="1" applyFill="1" applyBorder="1" applyAlignment="1">
      <alignment horizontal="left" vertical="center"/>
    </xf>
    <xf numFmtId="0" fontId="21" fillId="6" borderId="1" xfId="0" applyFont="1" applyFill="1" applyBorder="1" applyAlignment="1">
      <alignment horizontal="center" vertical="center"/>
    </xf>
    <xf numFmtId="0" fontId="0" fillId="0" borderId="1" xfId="0" applyFill="1" applyBorder="1" applyAlignment="1">
      <alignment horizontal="center" vertical="center"/>
    </xf>
    <xf numFmtId="0" fontId="21" fillId="6" borderId="1" xfId="0" applyFont="1" applyFill="1" applyBorder="1" applyAlignment="1">
      <alignment horizontal="center" vertical="center" wrapText="1"/>
    </xf>
    <xf numFmtId="0" fontId="0" fillId="0" borderId="1" xfId="0" applyFill="1" applyBorder="1" applyAlignment="1">
      <alignment horizontal="left" vertical="center"/>
    </xf>
    <xf numFmtId="0" fontId="5" fillId="4" borderId="83" xfId="0" applyFont="1" applyFill="1" applyBorder="1" applyAlignment="1">
      <alignment horizontal="center" vertical="center" wrapText="1"/>
    </xf>
    <xf numFmtId="0" fontId="5" fillId="4" borderId="83" xfId="0" applyFont="1" applyFill="1" applyBorder="1" applyAlignment="1">
      <alignment horizontal="center"/>
    </xf>
    <xf numFmtId="0" fontId="5" fillId="4" borderId="8"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7" xfId="0" applyFont="1" applyFill="1" applyBorder="1" applyAlignment="1">
      <alignment horizontal="center" vertical="center"/>
    </xf>
    <xf numFmtId="0" fontId="5" fillId="4" borderId="67" xfId="0" applyFont="1" applyFill="1" applyBorder="1" applyAlignment="1">
      <alignment horizontal="center" vertical="center"/>
    </xf>
    <xf numFmtId="0" fontId="5" fillId="4" borderId="86" xfId="0" applyFont="1" applyFill="1" applyBorder="1" applyAlignment="1">
      <alignment horizontal="center" vertical="center"/>
    </xf>
    <xf numFmtId="0" fontId="36" fillId="8" borderId="74" xfId="0" applyFont="1" applyFill="1" applyBorder="1" applyAlignment="1">
      <alignment horizontal="center" vertical="center" wrapText="1"/>
    </xf>
    <xf numFmtId="0" fontId="37" fillId="3" borderId="81" xfId="0" applyFont="1" applyFill="1" applyBorder="1"/>
    <xf numFmtId="0" fontId="37" fillId="3" borderId="83" xfId="0" applyFont="1" applyFill="1" applyBorder="1"/>
    <xf numFmtId="0" fontId="4" fillId="8" borderId="74" xfId="0" applyFont="1" applyFill="1" applyBorder="1" applyAlignment="1">
      <alignment horizontal="center" vertical="center" wrapText="1"/>
    </xf>
    <xf numFmtId="0" fontId="3" fillId="4" borderId="66"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21" xfId="0" applyFont="1" applyFill="1" applyBorder="1" applyAlignment="1" applyProtection="1">
      <alignment horizontal="center" vertical="center" wrapText="1"/>
      <protection locked="0"/>
    </xf>
    <xf numFmtId="0" fontId="3" fillId="4" borderId="23" xfId="0" applyFont="1" applyFill="1" applyBorder="1" applyAlignment="1" applyProtection="1">
      <alignment horizontal="center" vertical="center" wrapText="1"/>
      <protection locked="0"/>
    </xf>
    <xf numFmtId="0" fontId="3" fillId="4" borderId="24"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4" fillId="9" borderId="14" xfId="0" applyFont="1" applyFill="1" applyBorder="1" applyAlignment="1">
      <alignment horizontal="center" vertical="center" wrapText="1"/>
    </xf>
    <xf numFmtId="0" fontId="37" fillId="0" borderId="15" xfId="0" applyFont="1" applyBorder="1"/>
    <xf numFmtId="0" fontId="37" fillId="0" borderId="17" xfId="0" applyFont="1" applyBorder="1"/>
    <xf numFmtId="0" fontId="36" fillId="9" borderId="14" xfId="0" applyFont="1" applyFill="1" applyBorder="1" applyAlignment="1">
      <alignment horizontal="center" vertical="center" wrapText="1"/>
    </xf>
    <xf numFmtId="0" fontId="37" fillId="0" borderId="16" xfId="0" applyFont="1" applyBorder="1"/>
    <xf numFmtId="0" fontId="37" fillId="3" borderId="75" xfId="0" applyFont="1" applyFill="1" applyBorder="1"/>
    <xf numFmtId="0" fontId="25" fillId="0" borderId="13" xfId="0" applyFont="1" applyFill="1" applyBorder="1" applyAlignment="1">
      <alignment horizontal="center" vertical="center" wrapText="1"/>
    </xf>
    <xf numFmtId="0" fontId="25" fillId="0" borderId="27" xfId="0" applyFont="1" applyFill="1" applyBorder="1" applyAlignment="1">
      <alignment horizontal="center" vertical="center" wrapText="1"/>
    </xf>
    <xf numFmtId="0" fontId="9" fillId="3" borderId="38"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9" fillId="3" borderId="44" xfId="0" applyFont="1" applyFill="1" applyBorder="1" applyAlignment="1">
      <alignment horizontal="left" vertical="center" wrapText="1"/>
    </xf>
    <xf numFmtId="0" fontId="9" fillId="3" borderId="35"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27" fillId="3" borderId="8"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0" fillId="0" borderId="18" xfId="0"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0" fillId="0" borderId="9" xfId="0" applyFill="1" applyBorder="1" applyAlignment="1">
      <alignment horizontal="center"/>
    </xf>
    <xf numFmtId="0" fontId="0" fillId="0" borderId="23" xfId="0" applyFill="1" applyBorder="1" applyAlignment="1">
      <alignment horizontal="center"/>
    </xf>
    <xf numFmtId="0" fontId="0" fillId="0" borderId="24" xfId="0" applyFill="1" applyBorder="1" applyAlignment="1">
      <alignment horizontal="center"/>
    </xf>
    <xf numFmtId="0" fontId="0" fillId="0" borderId="30" xfId="0" applyFill="1" applyBorder="1" applyAlignment="1">
      <alignment horizontal="center"/>
    </xf>
    <xf numFmtId="0" fontId="9" fillId="4" borderId="41" xfId="0" applyFont="1" applyFill="1" applyBorder="1" applyAlignment="1">
      <alignment horizontal="right" vertical="center" wrapText="1"/>
    </xf>
    <xf numFmtId="0" fontId="9" fillId="4" borderId="39" xfId="0" applyFont="1" applyFill="1" applyBorder="1" applyAlignment="1">
      <alignment horizontal="right" vertical="center" wrapText="1"/>
    </xf>
    <xf numFmtId="0" fontId="9" fillId="4" borderId="40" xfId="0" applyFont="1" applyFill="1" applyBorder="1" applyAlignment="1">
      <alignment horizontal="right" vertical="center" wrapText="1"/>
    </xf>
    <xf numFmtId="0" fontId="9" fillId="4" borderId="42" xfId="0" applyFont="1" applyFill="1" applyBorder="1" applyAlignment="1">
      <alignment horizontal="right" vertical="center" wrapText="1"/>
    </xf>
    <xf numFmtId="0" fontId="9" fillId="4" borderId="25" xfId="0" applyFont="1" applyFill="1" applyBorder="1" applyAlignment="1">
      <alignment horizontal="right" vertical="center" wrapText="1"/>
    </xf>
    <xf numFmtId="0" fontId="9" fillId="4" borderId="43" xfId="0" applyFont="1" applyFill="1" applyBorder="1" applyAlignment="1">
      <alignment horizontal="right" vertical="center" wrapText="1"/>
    </xf>
    <xf numFmtId="0" fontId="5" fillId="4" borderId="15"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83" xfId="0" applyFont="1" applyFill="1" applyBorder="1" applyAlignment="1">
      <alignment horizontal="center" vertical="center" wrapText="1"/>
    </xf>
    <xf numFmtId="0" fontId="5" fillId="4" borderId="13"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84" xfId="0" applyFont="1" applyFill="1" applyBorder="1" applyAlignment="1">
      <alignment horizontal="center" vertical="center" wrapText="1"/>
    </xf>
    <xf numFmtId="177" fontId="14" fillId="3" borderId="0" xfId="0" applyNumberFormat="1" applyFont="1" applyFill="1" applyBorder="1" applyAlignment="1">
      <alignment horizontal="center"/>
    </xf>
    <xf numFmtId="177" fontId="14" fillId="3" borderId="85" xfId="0" applyNumberFormat="1" applyFont="1" applyFill="1" applyBorder="1" applyAlignment="1">
      <alignment horizontal="center"/>
    </xf>
    <xf numFmtId="177" fontId="14" fillId="3" borderId="22" xfId="0" applyNumberFormat="1" applyFont="1" applyFill="1" applyBorder="1" applyAlignment="1">
      <alignment horizontal="center"/>
    </xf>
    <xf numFmtId="177" fontId="14" fillId="3" borderId="24" xfId="0" applyNumberFormat="1" applyFont="1" applyFill="1" applyBorder="1" applyAlignment="1">
      <alignment horizontal="center"/>
    </xf>
    <xf numFmtId="177" fontId="14" fillId="3" borderId="34" xfId="0" applyNumberFormat="1" applyFont="1" applyFill="1" applyBorder="1" applyAlignment="1">
      <alignment horizont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4"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4" fillId="3" borderId="81" xfId="0" applyFont="1" applyFill="1" applyBorder="1" applyAlignment="1">
      <alignment horizontal="center" vertical="center" wrapText="1"/>
    </xf>
    <xf numFmtId="0" fontId="4" fillId="3" borderId="83" xfId="0" applyFont="1" applyFill="1" applyBorder="1" applyAlignment="1">
      <alignment horizontal="center" vertical="center" wrapText="1"/>
    </xf>
    <xf numFmtId="0" fontId="4" fillId="3" borderId="74" xfId="0" applyFont="1" applyFill="1" applyBorder="1" applyAlignment="1">
      <alignment horizontal="justify" vertical="top" wrapText="1"/>
    </xf>
    <xf numFmtId="0" fontId="4" fillId="3" borderId="81" xfId="0" applyFont="1" applyFill="1" applyBorder="1" applyAlignment="1">
      <alignment horizontal="justify" vertical="top" wrapText="1"/>
    </xf>
    <xf numFmtId="0" fontId="4" fillId="3" borderId="83" xfId="0" applyFont="1" applyFill="1" applyBorder="1" applyAlignment="1">
      <alignment horizontal="justify" vertical="top" wrapText="1"/>
    </xf>
    <xf numFmtId="0" fontId="4" fillId="3" borderId="75" xfId="0" applyFont="1" applyFill="1" applyBorder="1" applyAlignment="1">
      <alignment horizontal="justify" vertical="top" wrapText="1"/>
    </xf>
    <xf numFmtId="0" fontId="4" fillId="3" borderId="75" xfId="0" applyFont="1" applyFill="1" applyBorder="1" applyAlignment="1">
      <alignment horizontal="center" vertical="center" wrapText="1"/>
    </xf>
    <xf numFmtId="0" fontId="4" fillId="3" borderId="68" xfId="0" applyFont="1" applyFill="1" applyBorder="1" applyAlignment="1">
      <alignment horizontal="center" vertical="center" wrapText="1"/>
    </xf>
    <xf numFmtId="0" fontId="14" fillId="3" borderId="93" xfId="0" applyFont="1" applyFill="1" applyBorder="1" applyAlignment="1">
      <alignment horizontal="left" vertical="center" wrapText="1"/>
    </xf>
    <xf numFmtId="0" fontId="14" fillId="3" borderId="57" xfId="0" applyFont="1" applyFill="1" applyBorder="1"/>
    <xf numFmtId="0" fontId="14" fillId="3" borderId="92" xfId="0" applyFont="1" applyFill="1" applyBorder="1"/>
    <xf numFmtId="0" fontId="15" fillId="0" borderId="52" xfId="0" applyFont="1" applyBorder="1" applyAlignment="1">
      <alignment horizontal="center" vertical="center" wrapText="1"/>
    </xf>
    <xf numFmtId="0" fontId="14" fillId="0" borderId="50" xfId="0" applyFont="1" applyBorder="1"/>
    <xf numFmtId="0" fontId="14" fillId="0" borderId="46" xfId="0" applyFont="1" applyBorder="1" applyAlignment="1">
      <alignment horizontal="center" vertical="center" wrapText="1"/>
    </xf>
    <xf numFmtId="0" fontId="14" fillId="0" borderId="47" xfId="0" applyFont="1" applyBorder="1"/>
    <xf numFmtId="0" fontId="14" fillId="0" borderId="48" xfId="0" applyFont="1" applyBorder="1"/>
    <xf numFmtId="0" fontId="14" fillId="3" borderId="62" xfId="0" applyFont="1" applyFill="1" applyBorder="1" applyAlignment="1">
      <alignment horizontal="center" vertical="center" wrapText="1"/>
    </xf>
    <xf numFmtId="0" fontId="14" fillId="3" borderId="66" xfId="0" applyFont="1" applyFill="1" applyBorder="1"/>
    <xf numFmtId="0" fontId="14" fillId="3" borderId="64" xfId="0" applyFont="1" applyFill="1" applyBorder="1"/>
    <xf numFmtId="0" fontId="14" fillId="3" borderId="54" xfId="0" applyFont="1" applyFill="1" applyBorder="1" applyAlignment="1">
      <alignment horizontal="left" vertical="center" wrapText="1"/>
    </xf>
    <xf numFmtId="0" fontId="14" fillId="3" borderId="56" xfId="0" applyFont="1" applyFill="1" applyBorder="1"/>
    <xf numFmtId="0" fontId="15" fillId="0" borderId="80" xfId="0" applyFont="1" applyBorder="1" applyAlignment="1">
      <alignment horizontal="center" vertical="center" wrapText="1"/>
    </xf>
    <xf numFmtId="0" fontId="2" fillId="4" borderId="10" xfId="14" applyFont="1" applyFill="1" applyBorder="1" applyAlignment="1">
      <alignment horizontal="center" vertical="center" wrapText="1"/>
    </xf>
    <xf numFmtId="0" fontId="2" fillId="4" borderId="84" xfId="14" applyFont="1" applyFill="1" applyBorder="1" applyAlignment="1">
      <alignment horizontal="center" vertical="center" wrapText="1"/>
    </xf>
    <xf numFmtId="0" fontId="14" fillId="3" borderId="10" xfId="0" applyFont="1" applyFill="1" applyBorder="1" applyAlignment="1" applyProtection="1">
      <alignment horizontal="left" vertical="center" wrapText="1"/>
      <protection locked="0"/>
    </xf>
    <xf numFmtId="0" fontId="14" fillId="3" borderId="11" xfId="0" applyFont="1" applyFill="1" applyBorder="1" applyProtection="1">
      <protection locked="0"/>
    </xf>
    <xf numFmtId="10" fontId="15" fillId="0" borderId="63" xfId="0" applyNumberFormat="1" applyFont="1" applyBorder="1" applyAlignment="1">
      <alignment horizontal="center" vertical="center" wrapText="1"/>
    </xf>
    <xf numFmtId="0" fontId="14" fillId="0" borderId="0" xfId="0" applyFont="1" applyBorder="1"/>
    <xf numFmtId="0" fontId="14" fillId="0" borderId="65" xfId="0" applyFont="1" applyBorder="1"/>
    <xf numFmtId="0" fontId="14" fillId="0" borderId="58" xfId="0" applyFont="1" applyBorder="1"/>
    <xf numFmtId="0" fontId="14" fillId="3" borderId="11" xfId="0" applyFont="1" applyFill="1" applyBorder="1" applyAlignment="1" applyProtection="1">
      <alignment horizontal="left" vertical="center" wrapText="1"/>
      <protection locked="0"/>
    </xf>
    <xf numFmtId="0" fontId="14" fillId="3" borderId="68" xfId="0" applyFont="1" applyFill="1" applyBorder="1" applyProtection="1">
      <protection locked="0"/>
    </xf>
    <xf numFmtId="9" fontId="14" fillId="3" borderId="81" xfId="0" applyNumberFormat="1" applyFont="1" applyFill="1" applyBorder="1" applyAlignment="1">
      <alignment horizontal="center" vertical="center" wrapText="1"/>
    </xf>
    <xf numFmtId="0" fontId="14" fillId="3" borderId="81" xfId="0" applyFont="1" applyFill="1" applyBorder="1"/>
    <xf numFmtId="0" fontId="14" fillId="3" borderId="75" xfId="0" applyFont="1" applyFill="1" applyBorder="1"/>
    <xf numFmtId="0" fontId="23" fillId="3" borderId="42" xfId="0" applyFont="1" applyFill="1" applyBorder="1" applyAlignment="1">
      <alignment horizontal="left" vertical="center" wrapText="1"/>
    </xf>
    <xf numFmtId="0" fontId="2" fillId="4" borderId="3" xfId="14" applyFont="1" applyFill="1" applyBorder="1" applyAlignment="1">
      <alignment horizontal="center" vertical="center" wrapText="1"/>
    </xf>
    <xf numFmtId="9" fontId="14" fillId="3" borderId="74" xfId="0" applyNumberFormat="1"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43" fillId="3" borderId="15"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11" xfId="0" applyFont="1" applyFill="1" applyBorder="1" applyAlignment="1">
      <alignment horizontal="center" vertical="center" wrapText="1"/>
    </xf>
    <xf numFmtId="0" fontId="2" fillId="4" borderId="31" xfId="14" applyFont="1" applyFill="1" applyBorder="1" applyAlignment="1">
      <alignment horizontal="center" vertical="center" wrapText="1"/>
    </xf>
    <xf numFmtId="0" fontId="2" fillId="4" borderId="78" xfId="14" applyFont="1" applyFill="1" applyBorder="1" applyAlignment="1">
      <alignment horizontal="center" vertical="center" wrapText="1"/>
    </xf>
    <xf numFmtId="0" fontId="12" fillId="4" borderId="13" xfId="14" applyFont="1" applyFill="1" applyBorder="1" applyAlignment="1">
      <alignment horizontal="center" vertical="center" wrapText="1"/>
    </xf>
    <xf numFmtId="0" fontId="12" fillId="4" borderId="33" xfId="14" applyFont="1" applyFill="1" applyBorder="1" applyAlignment="1">
      <alignment horizontal="center" vertical="center" wrapText="1"/>
    </xf>
    <xf numFmtId="0" fontId="40" fillId="4" borderId="3" xfId="14" applyFont="1" applyFill="1" applyBorder="1" applyAlignment="1">
      <alignment horizontal="center" vertical="center" wrapText="1"/>
    </xf>
    <xf numFmtId="0" fontId="9" fillId="4" borderId="42" xfId="0" applyFont="1" applyFill="1" applyBorder="1" applyAlignment="1">
      <alignment horizontal="left" vertical="center" wrapText="1"/>
    </xf>
    <xf numFmtId="0" fontId="9" fillId="4" borderId="25" xfId="0" applyFont="1" applyFill="1" applyBorder="1" applyAlignment="1">
      <alignment horizontal="left" vertical="center" wrapText="1"/>
    </xf>
    <xf numFmtId="0" fontId="9" fillId="4" borderId="26"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4" borderId="36" xfId="0" applyFont="1" applyFill="1" applyBorder="1" applyAlignment="1">
      <alignment horizontal="left" vertical="center" wrapText="1"/>
    </xf>
    <xf numFmtId="0" fontId="2" fillId="4" borderId="18" xfId="14" applyFont="1" applyFill="1" applyBorder="1" applyAlignment="1">
      <alignment horizontal="center" vertical="center" wrapText="1"/>
    </xf>
    <xf numFmtId="0" fontId="2" fillId="4" borderId="23" xfId="14" applyFont="1" applyFill="1" applyBorder="1" applyAlignment="1">
      <alignment horizontal="center" vertical="center" wrapText="1"/>
    </xf>
    <xf numFmtId="0" fontId="2" fillId="4" borderId="4" xfId="14" applyFont="1" applyFill="1" applyBorder="1" applyAlignment="1">
      <alignment horizontal="center" vertical="center" wrapText="1"/>
    </xf>
    <xf numFmtId="0" fontId="0" fillId="0" borderId="8"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2" fillId="4" borderId="64" xfId="14" applyFont="1" applyFill="1" applyBorder="1" applyAlignment="1">
      <alignment horizontal="center" vertical="center" wrapText="1"/>
    </xf>
    <xf numFmtId="0" fontId="2" fillId="4" borderId="65" xfId="14" applyFont="1" applyFill="1" applyBorder="1" applyAlignment="1">
      <alignment horizontal="center" vertical="center" wrapText="1"/>
    </xf>
    <xf numFmtId="0" fontId="2" fillId="4" borderId="30" xfId="14" applyFont="1" applyFill="1" applyBorder="1" applyAlignment="1">
      <alignment horizontal="center" vertical="center" wrapText="1"/>
    </xf>
    <xf numFmtId="10" fontId="14" fillId="3" borderId="81" xfId="0" applyNumberFormat="1" applyFont="1" applyFill="1" applyBorder="1" applyAlignment="1">
      <alignment horizontal="center" vertical="center"/>
    </xf>
    <xf numFmtId="0" fontId="14" fillId="3" borderId="75" xfId="0" applyFont="1" applyFill="1" applyBorder="1" applyAlignment="1">
      <alignment horizontal="center" vertical="center"/>
    </xf>
    <xf numFmtId="0" fontId="0" fillId="0" borderId="87" xfId="0" applyFill="1" applyBorder="1" applyAlignment="1">
      <alignment horizontal="left" vertical="center"/>
    </xf>
    <xf numFmtId="0" fontId="0" fillId="0" borderId="67" xfId="0" applyFill="1" applyBorder="1" applyAlignment="1">
      <alignment horizontal="left" vertical="center"/>
    </xf>
    <xf numFmtId="0" fontId="0" fillId="0" borderId="86" xfId="0" applyFill="1" applyBorder="1" applyAlignment="1">
      <alignment horizontal="left" vertical="center"/>
    </xf>
    <xf numFmtId="0" fontId="21" fillId="6" borderId="87" xfId="0" applyFont="1" applyFill="1" applyBorder="1" applyAlignment="1">
      <alignment horizontal="center" vertical="center"/>
    </xf>
    <xf numFmtId="0" fontId="21" fillId="6" borderId="67" xfId="0" applyFont="1" applyFill="1" applyBorder="1" applyAlignment="1">
      <alignment horizontal="center" vertical="center"/>
    </xf>
    <xf numFmtId="0" fontId="21" fillId="6" borderId="86" xfId="0" applyFont="1" applyFill="1" applyBorder="1" applyAlignment="1">
      <alignment horizontal="center" vertical="center"/>
    </xf>
    <xf numFmtId="0" fontId="14" fillId="3" borderId="17" xfId="0" applyFont="1" applyFill="1" applyBorder="1" applyAlignment="1">
      <alignment horizontal="left" vertical="center" wrapText="1"/>
    </xf>
    <xf numFmtId="0" fontId="14" fillId="3" borderId="71" xfId="0" applyFont="1" applyFill="1" applyBorder="1"/>
    <xf numFmtId="0" fontId="15" fillId="0" borderId="83" xfId="0" applyFont="1" applyBorder="1" applyAlignment="1">
      <alignment horizontal="center" vertical="center"/>
    </xf>
    <xf numFmtId="0" fontId="15" fillId="0" borderId="73" xfId="0" applyFont="1" applyBorder="1" applyAlignment="1">
      <alignment horizontal="center" vertical="center"/>
    </xf>
    <xf numFmtId="0" fontId="14" fillId="0" borderId="83" xfId="0" applyFont="1" applyBorder="1" applyAlignment="1">
      <alignment horizontal="center"/>
    </xf>
    <xf numFmtId="0" fontId="14" fillId="0" borderId="73" xfId="0" applyFont="1" applyBorder="1" applyAlignment="1">
      <alignment horizontal="center"/>
    </xf>
    <xf numFmtId="10" fontId="15" fillId="0" borderId="72" xfId="0" applyNumberFormat="1" applyFont="1" applyBorder="1" applyAlignment="1">
      <alignment horizontal="center" vertical="center" wrapText="1"/>
    </xf>
    <xf numFmtId="10" fontId="15" fillId="0" borderId="78" xfId="0" applyNumberFormat="1" applyFont="1" applyBorder="1" applyAlignment="1">
      <alignment horizontal="center" vertical="center" wrapText="1"/>
    </xf>
    <xf numFmtId="10" fontId="15" fillId="0" borderId="73" xfId="0" applyNumberFormat="1" applyFont="1" applyBorder="1" applyAlignment="1">
      <alignment horizontal="center" vertical="center" wrapText="1"/>
    </xf>
    <xf numFmtId="0" fontId="14" fillId="3" borderId="46"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0" borderId="62"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51" xfId="0" applyFont="1" applyBorder="1"/>
    <xf numFmtId="0" fontId="21" fillId="6" borderId="8"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59" fillId="12" borderId="87" xfId="0" applyNumberFormat="1" applyFont="1" applyFill="1" applyBorder="1" applyAlignment="1" applyProtection="1">
      <alignment horizontal="center" vertical="center"/>
    </xf>
    <xf numFmtId="0" fontId="59" fillId="12" borderId="67" xfId="0" applyNumberFormat="1" applyFont="1" applyFill="1" applyBorder="1" applyAlignment="1" applyProtection="1">
      <alignment horizontal="center" vertical="center"/>
    </xf>
    <xf numFmtId="0" fontId="59" fillId="12" borderId="86" xfId="0" applyNumberFormat="1" applyFont="1" applyFill="1" applyBorder="1" applyAlignment="1" applyProtection="1">
      <alignment horizontal="center" vertical="center"/>
    </xf>
    <xf numFmtId="0" fontId="59" fillId="12" borderId="87" xfId="0" applyNumberFormat="1" applyFont="1" applyFill="1" applyBorder="1" applyAlignment="1" applyProtection="1">
      <alignment horizontal="center" vertical="center" wrapText="1"/>
    </xf>
    <xf numFmtId="0" fontId="59" fillId="12" borderId="67" xfId="0" applyNumberFormat="1" applyFont="1" applyFill="1" applyBorder="1" applyAlignment="1" applyProtection="1">
      <alignment horizontal="center" vertical="center" wrapText="1"/>
    </xf>
    <xf numFmtId="0" fontId="59" fillId="12" borderId="86" xfId="0" applyNumberFormat="1" applyFont="1" applyFill="1" applyBorder="1" applyAlignment="1" applyProtection="1">
      <alignment horizontal="center" vertical="center" wrapText="1"/>
    </xf>
    <xf numFmtId="0" fontId="1" fillId="0" borderId="87" xfId="0" applyNumberFormat="1" applyFont="1" applyFill="1" applyBorder="1" applyAlignment="1" applyProtection="1">
      <alignment horizontal="center" vertical="center"/>
    </xf>
    <xf numFmtId="0" fontId="1" fillId="0" borderId="67" xfId="0" applyNumberFormat="1" applyFont="1" applyFill="1" applyBorder="1" applyAlignment="1" applyProtection="1">
      <alignment horizontal="center" vertical="center"/>
    </xf>
    <xf numFmtId="0" fontId="1" fillId="0" borderId="86" xfId="0" applyNumberFormat="1" applyFont="1" applyFill="1" applyBorder="1" applyAlignment="1" applyProtection="1">
      <alignment horizontal="center" vertical="center"/>
    </xf>
    <xf numFmtId="0" fontId="10" fillId="0" borderId="83" xfId="0" applyNumberFormat="1" applyFont="1" applyFill="1" applyBorder="1" applyAlignment="1" applyProtection="1">
      <alignment horizontal="left" vertical="center" wrapText="1"/>
    </xf>
    <xf numFmtId="0" fontId="10" fillId="0" borderId="78" xfId="0" applyNumberFormat="1" applyFont="1" applyFill="1" applyBorder="1" applyAlignment="1" applyProtection="1">
      <alignment horizontal="left" vertical="center" wrapText="1"/>
    </xf>
    <xf numFmtId="0" fontId="10" fillId="0" borderId="84" xfId="0" applyNumberFormat="1" applyFont="1" applyFill="1" applyBorder="1" applyAlignment="1" applyProtection="1">
      <alignment horizontal="left" vertical="center" wrapText="1"/>
    </xf>
    <xf numFmtId="0" fontId="10" fillId="0" borderId="108" xfId="0" applyNumberFormat="1" applyFont="1" applyFill="1" applyBorder="1" applyAlignment="1" applyProtection="1">
      <alignment horizontal="left" vertical="center" wrapText="1"/>
    </xf>
    <xf numFmtId="0" fontId="12" fillId="4" borderId="66" xfId="0" applyNumberFormat="1" applyFont="1" applyFill="1" applyBorder="1" applyAlignment="1" applyProtection="1">
      <alignment horizontal="center" vertical="center" wrapText="1"/>
    </xf>
    <xf numFmtId="0" fontId="12" fillId="4" borderId="0" xfId="0" applyNumberFormat="1" applyFont="1" applyFill="1" applyBorder="1" applyAlignment="1" applyProtection="1">
      <alignment horizontal="center" vertical="center" wrapText="1"/>
    </xf>
    <xf numFmtId="0" fontId="12" fillId="4" borderId="85" xfId="0" applyNumberFormat="1" applyFont="1" applyFill="1" applyBorder="1" applyAlignment="1" applyProtection="1">
      <alignment horizontal="center" vertical="center" wrapText="1"/>
    </xf>
    <xf numFmtId="0" fontId="12" fillId="4" borderId="64" xfId="0" applyNumberFormat="1" applyFont="1" applyFill="1" applyBorder="1" applyAlignment="1" applyProtection="1">
      <alignment horizontal="center" vertical="center" wrapText="1"/>
    </xf>
    <xf numFmtId="0" fontId="12" fillId="4" borderId="65" xfId="0" applyNumberFormat="1" applyFont="1" applyFill="1" applyBorder="1" applyAlignment="1" applyProtection="1">
      <alignment horizontal="center" vertical="center" wrapText="1"/>
    </xf>
    <xf numFmtId="0" fontId="12" fillId="4" borderId="34" xfId="0" applyNumberFormat="1" applyFont="1" applyFill="1" applyBorder="1" applyAlignment="1" applyProtection="1">
      <alignment horizontal="center" vertical="center" wrapText="1"/>
    </xf>
    <xf numFmtId="0" fontId="2" fillId="4" borderId="105" xfId="0" applyNumberFormat="1" applyFont="1" applyFill="1" applyBorder="1" applyAlignment="1" applyProtection="1">
      <alignment horizontal="center" vertical="center" wrapText="1"/>
    </xf>
    <xf numFmtId="0" fontId="2" fillId="4" borderId="63" xfId="0" applyNumberFormat="1" applyFont="1" applyFill="1" applyBorder="1" applyAlignment="1" applyProtection="1">
      <alignment horizontal="center" vertical="center" wrapText="1"/>
    </xf>
    <xf numFmtId="0" fontId="2" fillId="4" borderId="112" xfId="0" applyNumberFormat="1" applyFont="1" applyFill="1" applyBorder="1" applyAlignment="1" applyProtection="1">
      <alignment horizontal="center" vertical="center" wrapText="1"/>
    </xf>
    <xf numFmtId="0" fontId="2" fillId="4" borderId="107" xfId="0" applyNumberFormat="1" applyFont="1" applyFill="1" applyBorder="1" applyAlignment="1" applyProtection="1">
      <alignment horizontal="center" vertical="center" wrapText="1"/>
    </xf>
    <xf numFmtId="0" fontId="2" fillId="4" borderId="0" xfId="0" applyNumberFormat="1" applyFont="1" applyFill="1" applyBorder="1" applyAlignment="1" applyProtection="1">
      <alignment horizontal="center" vertical="center" wrapText="1"/>
    </xf>
    <xf numFmtId="0" fontId="2" fillId="4" borderId="85" xfId="0" applyNumberFormat="1" applyFont="1" applyFill="1" applyBorder="1" applyAlignment="1" applyProtection="1">
      <alignment horizontal="center" vertical="center" wrapText="1"/>
    </xf>
    <xf numFmtId="0" fontId="2" fillId="4" borderId="110" xfId="0" applyNumberFormat="1" applyFont="1" applyFill="1" applyBorder="1" applyAlignment="1" applyProtection="1">
      <alignment horizontal="center" vertical="center" wrapText="1"/>
    </xf>
    <xf numFmtId="0" fontId="2" fillId="4" borderId="65" xfId="0" applyNumberFormat="1" applyFont="1" applyFill="1" applyBorder="1" applyAlignment="1" applyProtection="1">
      <alignment horizontal="center" vertical="center" wrapText="1"/>
    </xf>
    <xf numFmtId="0" fontId="2" fillId="4" borderId="34" xfId="0" applyNumberFormat="1" applyFont="1" applyFill="1" applyBorder="1" applyAlignment="1" applyProtection="1">
      <alignment horizontal="center" vertical="center" wrapText="1"/>
    </xf>
    <xf numFmtId="3" fontId="50" fillId="0" borderId="83" xfId="0" applyNumberFormat="1" applyFont="1" applyFill="1" applyBorder="1" applyAlignment="1" applyProtection="1">
      <alignment horizontal="center" vertical="center" wrapText="1"/>
    </xf>
    <xf numFmtId="3" fontId="50" fillId="0" borderId="78" xfId="0" applyNumberFormat="1" applyFont="1" applyFill="1" applyBorder="1" applyAlignment="1" applyProtection="1">
      <alignment horizontal="center" vertical="center" wrapText="1"/>
    </xf>
    <xf numFmtId="3" fontId="50" fillId="0" borderId="77" xfId="0" applyNumberFormat="1" applyFont="1" applyFill="1" applyBorder="1" applyAlignment="1" applyProtection="1">
      <alignment horizontal="center" vertical="center" wrapText="1"/>
    </xf>
    <xf numFmtId="0" fontId="10" fillId="0" borderId="81" xfId="0" applyNumberFormat="1" applyFont="1" applyFill="1" applyBorder="1" applyAlignment="1" applyProtection="1">
      <alignment horizontal="center" vertical="center" wrapText="1"/>
    </xf>
    <xf numFmtId="188" fontId="10" fillId="0" borderId="83" xfId="0" applyNumberFormat="1" applyFont="1" applyFill="1" applyBorder="1" applyAlignment="1" applyProtection="1">
      <alignment horizontal="center" vertical="center" wrapText="1"/>
    </xf>
    <xf numFmtId="188" fontId="10" fillId="0" borderId="78" xfId="0" applyNumberFormat="1" applyFont="1" applyFill="1" applyBorder="1" applyAlignment="1" applyProtection="1">
      <alignment horizontal="center" vertical="center" wrapText="1"/>
    </xf>
    <xf numFmtId="188" fontId="10" fillId="0" borderId="77" xfId="0" applyNumberFormat="1" applyFont="1" applyFill="1" applyBorder="1" applyAlignment="1" applyProtection="1">
      <alignment horizontal="center" vertical="center" wrapText="1"/>
    </xf>
    <xf numFmtId="0" fontId="10" fillId="0" borderId="83" xfId="0" applyNumberFormat="1" applyFont="1" applyFill="1" applyBorder="1" applyAlignment="1" applyProtection="1">
      <alignment horizontal="center" vertical="center" wrapText="1"/>
    </xf>
    <xf numFmtId="0" fontId="10" fillId="0" borderId="78" xfId="0" applyNumberFormat="1" applyFont="1" applyFill="1" applyBorder="1" applyAlignment="1" applyProtection="1">
      <alignment horizontal="center" vertical="center" wrapText="1"/>
    </xf>
    <xf numFmtId="0" fontId="10" fillId="0" borderId="77" xfId="0" applyNumberFormat="1" applyFont="1" applyFill="1" applyBorder="1" applyAlignment="1" applyProtection="1">
      <alignment horizontal="center" vertical="center" wrapText="1"/>
    </xf>
    <xf numFmtId="0" fontId="50" fillId="0" borderId="83" xfId="0" applyNumberFormat="1" applyFont="1" applyFill="1" applyBorder="1" applyAlignment="1" applyProtection="1">
      <alignment horizontal="center" vertical="center" wrapText="1"/>
    </xf>
    <xf numFmtId="0" fontId="50" fillId="0" borderId="78" xfId="0" applyNumberFormat="1" applyFont="1" applyFill="1" applyBorder="1" applyAlignment="1" applyProtection="1">
      <alignment horizontal="center" vertical="center" wrapText="1"/>
    </xf>
    <xf numFmtId="0" fontId="50" fillId="0" borderId="77" xfId="0" applyNumberFormat="1" applyFont="1" applyFill="1" applyBorder="1" applyAlignment="1" applyProtection="1">
      <alignment horizontal="center" vertical="center" wrapText="1"/>
    </xf>
    <xf numFmtId="3" fontId="10" fillId="0" borderId="84" xfId="0" applyNumberFormat="1" applyFont="1" applyFill="1" applyBorder="1" applyAlignment="1" applyProtection="1">
      <alignment horizontal="center" vertical="center" wrapText="1"/>
    </xf>
    <xf numFmtId="3" fontId="10" fillId="0" borderId="108" xfId="0" applyNumberFormat="1" applyFont="1" applyFill="1" applyBorder="1" applyAlignment="1" applyProtection="1">
      <alignment horizontal="center" vertical="center" wrapText="1"/>
    </xf>
    <xf numFmtId="3" fontId="10" fillId="0" borderId="104" xfId="0" applyNumberFormat="1" applyFont="1" applyFill="1" applyBorder="1" applyAlignment="1" applyProtection="1">
      <alignment horizontal="center" vertical="center" wrapText="1"/>
    </xf>
    <xf numFmtId="0" fontId="10" fillId="0" borderId="52" xfId="0" applyNumberFormat="1" applyFont="1" applyFill="1" applyBorder="1" applyAlignment="1" applyProtection="1">
      <alignment horizontal="center" vertical="center" wrapText="1"/>
    </xf>
    <xf numFmtId="0" fontId="10" fillId="0" borderId="51" xfId="0" applyNumberFormat="1" applyFont="1" applyFill="1" applyBorder="1" applyAlignment="1" applyProtection="1">
      <alignment horizontal="center" vertical="center" wrapText="1"/>
    </xf>
    <xf numFmtId="0" fontId="10" fillId="0" borderId="50" xfId="0" applyNumberFormat="1" applyFont="1" applyFill="1" applyBorder="1" applyAlignment="1" applyProtection="1">
      <alignment horizontal="center" vertical="center" wrapText="1"/>
    </xf>
    <xf numFmtId="0" fontId="10" fillId="0" borderId="72" xfId="0" applyNumberFormat="1" applyFont="1" applyFill="1" applyBorder="1" applyAlignment="1" applyProtection="1">
      <alignment horizontal="center" vertical="center" wrapText="1"/>
    </xf>
    <xf numFmtId="3" fontId="10" fillId="0" borderId="106" xfId="0" applyNumberFormat="1" applyFont="1" applyFill="1" applyBorder="1" applyAlignment="1" applyProtection="1">
      <alignment horizontal="center" vertical="center" wrapText="1"/>
    </xf>
    <xf numFmtId="188" fontId="10" fillId="0" borderId="72" xfId="0" applyNumberFormat="1" applyFont="1" applyFill="1" applyBorder="1" applyAlignment="1" applyProtection="1">
      <alignment horizontal="center" vertical="center" wrapText="1"/>
    </xf>
    <xf numFmtId="0" fontId="50" fillId="0" borderId="72" xfId="0" applyNumberFormat="1" applyFont="1" applyFill="1" applyBorder="1" applyAlignment="1" applyProtection="1">
      <alignment horizontal="center" vertical="center" wrapText="1"/>
    </xf>
    <xf numFmtId="3" fontId="50" fillId="0" borderId="72" xfId="0" applyNumberFormat="1" applyFont="1" applyFill="1" applyBorder="1" applyAlignment="1" applyProtection="1">
      <alignment horizontal="center" vertical="center" wrapText="1"/>
    </xf>
    <xf numFmtId="0" fontId="50" fillId="0" borderId="94" xfId="0" applyNumberFormat="1" applyFont="1" applyFill="1" applyBorder="1" applyAlignment="1" applyProtection="1">
      <alignment horizontal="center" vertical="center" wrapText="1"/>
    </xf>
    <xf numFmtId="0" fontId="50" fillId="0" borderId="98" xfId="0" applyNumberFormat="1" applyFont="1" applyFill="1" applyBorder="1" applyAlignment="1" applyProtection="1">
      <alignment horizontal="center" vertical="center" wrapText="1"/>
    </xf>
    <xf numFmtId="0" fontId="50" fillId="0" borderId="105" xfId="0" applyNumberFormat="1" applyFont="1" applyFill="1" applyBorder="1" applyAlignment="1" applyProtection="1">
      <alignment horizontal="center" vertical="center" wrapText="1"/>
    </xf>
    <xf numFmtId="0" fontId="50" fillId="0" borderId="107" xfId="0" applyNumberFormat="1" applyFont="1" applyFill="1" applyBorder="1" applyAlignment="1" applyProtection="1">
      <alignment horizontal="center" vertical="center" wrapText="1"/>
    </xf>
    <xf numFmtId="0" fontId="10" fillId="0" borderId="95" xfId="0" applyNumberFormat="1" applyFont="1" applyFill="1" applyBorder="1" applyAlignment="1" applyProtection="1">
      <alignment horizontal="center" vertical="center" wrapText="1"/>
    </xf>
    <xf numFmtId="0" fontId="50" fillId="0" borderId="76" xfId="0" applyNumberFormat="1" applyFont="1" applyFill="1" applyBorder="1" applyAlignment="1" applyProtection="1">
      <alignment horizontal="center" vertical="center" wrapText="1"/>
    </xf>
    <xf numFmtId="0" fontId="52" fillId="11" borderId="52" xfId="0" applyNumberFormat="1" applyFont="1" applyFill="1" applyBorder="1" applyAlignment="1" applyProtection="1">
      <alignment horizontal="center" vertical="center" wrapText="1"/>
    </xf>
    <xf numFmtId="0" fontId="52" fillId="11" borderId="51" xfId="0" applyNumberFormat="1" applyFont="1" applyFill="1" applyBorder="1" applyAlignment="1" applyProtection="1">
      <alignment horizontal="center" vertical="center" wrapText="1"/>
    </xf>
    <xf numFmtId="0" fontId="52" fillId="11" borderId="50" xfId="0" applyNumberFormat="1" applyFont="1" applyFill="1" applyBorder="1" applyAlignment="1" applyProtection="1">
      <alignment horizontal="center" vertical="center" wrapText="1"/>
    </xf>
    <xf numFmtId="3" fontId="14" fillId="11" borderId="52" xfId="0" applyNumberFormat="1" applyFont="1" applyFill="1" applyBorder="1" applyAlignment="1" applyProtection="1">
      <alignment horizontal="center" vertical="center" wrapText="1"/>
    </xf>
    <xf numFmtId="3" fontId="14" fillId="11" borderId="51" xfId="0" applyNumberFormat="1" applyFont="1" applyFill="1" applyBorder="1" applyAlignment="1" applyProtection="1">
      <alignment horizontal="center" vertical="center" wrapText="1"/>
    </xf>
    <xf numFmtId="3" fontId="14" fillId="11" borderId="50" xfId="0" applyNumberFormat="1" applyFont="1" applyFill="1" applyBorder="1" applyAlignment="1" applyProtection="1">
      <alignment horizontal="center" vertical="center" wrapText="1"/>
    </xf>
    <xf numFmtId="177" fontId="50" fillId="0" borderId="83" xfId="0" applyNumberFormat="1" applyFont="1" applyFill="1" applyBorder="1" applyAlignment="1" applyProtection="1">
      <alignment horizontal="center" vertical="center" wrapText="1"/>
    </xf>
    <xf numFmtId="177" fontId="50" fillId="0" borderId="78" xfId="0" applyNumberFormat="1" applyFont="1" applyFill="1" applyBorder="1" applyAlignment="1" applyProtection="1">
      <alignment horizontal="center" vertical="center" wrapText="1"/>
    </xf>
    <xf numFmtId="177" fontId="50" fillId="0" borderId="77" xfId="0" applyNumberFormat="1" applyFont="1" applyFill="1" applyBorder="1" applyAlignment="1" applyProtection="1">
      <alignment horizontal="center" vertical="center" wrapText="1"/>
    </xf>
    <xf numFmtId="3" fontId="14" fillId="11" borderId="102" xfId="0" applyNumberFormat="1" applyFont="1" applyFill="1" applyBorder="1" applyAlignment="1" applyProtection="1">
      <alignment horizontal="center" vertical="center" wrapText="1"/>
    </xf>
    <xf numFmtId="3" fontId="14" fillId="11" borderId="99" xfId="0" applyNumberFormat="1" applyFont="1" applyFill="1" applyBorder="1" applyAlignment="1" applyProtection="1">
      <alignment horizontal="center" vertical="center" wrapText="1"/>
    </xf>
    <xf numFmtId="1" fontId="50" fillId="0" borderId="83" xfId="0" applyNumberFormat="1" applyFont="1" applyFill="1" applyBorder="1" applyAlignment="1" applyProtection="1">
      <alignment horizontal="center" vertical="center" wrapText="1"/>
    </xf>
    <xf numFmtId="1" fontId="50" fillId="0" borderId="78" xfId="0" applyNumberFormat="1" applyFont="1" applyFill="1" applyBorder="1" applyAlignment="1" applyProtection="1">
      <alignment horizontal="center" vertical="center" wrapText="1"/>
    </xf>
    <xf numFmtId="188" fontId="14" fillId="11" borderId="52" xfId="0" applyNumberFormat="1" applyFont="1" applyFill="1" applyBorder="1" applyAlignment="1" applyProtection="1">
      <alignment horizontal="center" vertical="center" wrapText="1"/>
    </xf>
    <xf numFmtId="188" fontId="14" fillId="11" borderId="51" xfId="0" applyNumberFormat="1" applyFont="1" applyFill="1" applyBorder="1" applyAlignment="1" applyProtection="1">
      <alignment horizontal="center" vertical="center" wrapText="1"/>
    </xf>
    <xf numFmtId="0" fontId="14" fillId="11" borderId="52" xfId="0" applyNumberFormat="1" applyFont="1" applyFill="1" applyBorder="1" applyAlignment="1" applyProtection="1">
      <alignment horizontal="center" vertical="center" wrapText="1"/>
    </xf>
    <xf numFmtId="0" fontId="14" fillId="11" borderId="51" xfId="0" applyNumberFormat="1" applyFont="1" applyFill="1" applyBorder="1" applyAlignment="1" applyProtection="1">
      <alignment horizontal="center" vertical="center" wrapText="1"/>
    </xf>
    <xf numFmtId="3" fontId="50" fillId="0" borderId="84" xfId="0" applyNumberFormat="1" applyFont="1" applyFill="1" applyBorder="1" applyAlignment="1" applyProtection="1">
      <alignment horizontal="center" vertical="center" wrapText="1"/>
    </xf>
    <xf numFmtId="3" fontId="50" fillId="0" borderId="104" xfId="0" applyNumberFormat="1" applyFont="1" applyFill="1" applyBorder="1" applyAlignment="1" applyProtection="1">
      <alignment horizontal="center" vertical="center" wrapText="1"/>
    </xf>
    <xf numFmtId="0" fontId="14" fillId="11" borderId="50" xfId="0" applyNumberFormat="1" applyFont="1" applyFill="1" applyBorder="1" applyAlignment="1" applyProtection="1">
      <alignment horizontal="center" vertical="center" wrapText="1"/>
    </xf>
    <xf numFmtId="3" fontId="14" fillId="11" borderId="103" xfId="0" applyNumberFormat="1" applyFont="1" applyFill="1" applyBorder="1" applyAlignment="1" applyProtection="1">
      <alignment horizontal="center" vertical="center" wrapText="1"/>
    </xf>
    <xf numFmtId="188" fontId="14" fillId="11" borderId="50" xfId="0" applyNumberFormat="1" applyFont="1" applyFill="1" applyBorder="1" applyAlignment="1" applyProtection="1">
      <alignment horizontal="center" vertical="center" wrapText="1"/>
    </xf>
    <xf numFmtId="0" fontId="14" fillId="11" borderId="95" xfId="0" applyNumberFormat="1" applyFont="1" applyFill="1" applyBorder="1" applyAlignment="1" applyProtection="1">
      <alignment horizontal="center" vertical="center" wrapText="1"/>
    </xf>
    <xf numFmtId="0" fontId="14" fillId="11" borderId="101" xfId="0" applyNumberFormat="1" applyFont="1" applyFill="1" applyBorder="1" applyAlignment="1" applyProtection="1">
      <alignment horizontal="center" vertical="center" wrapText="1"/>
    </xf>
    <xf numFmtId="3" fontId="14" fillId="11" borderId="97" xfId="0" applyNumberFormat="1" applyFont="1" applyFill="1" applyBorder="1" applyAlignment="1" applyProtection="1">
      <alignment horizontal="center" vertical="center" wrapText="1"/>
    </xf>
    <xf numFmtId="0" fontId="52" fillId="11" borderId="80" xfId="0" applyNumberFormat="1" applyFont="1" applyFill="1" applyBorder="1" applyAlignment="1" applyProtection="1">
      <alignment horizontal="center" vertical="center" wrapText="1"/>
    </xf>
    <xf numFmtId="0" fontId="52" fillId="11" borderId="101" xfId="0" applyNumberFormat="1" applyFont="1" applyFill="1" applyBorder="1" applyAlignment="1" applyProtection="1">
      <alignment horizontal="center" vertical="center" wrapText="1"/>
    </xf>
    <xf numFmtId="3" fontId="14" fillId="11" borderId="95" xfId="0" applyNumberFormat="1" applyFont="1" applyFill="1" applyBorder="1" applyAlignment="1" applyProtection="1">
      <alignment horizontal="center" vertical="center" wrapText="1"/>
    </xf>
    <xf numFmtId="0" fontId="52" fillId="11" borderId="95" xfId="0" applyNumberFormat="1" applyFont="1" applyFill="1" applyBorder="1" applyAlignment="1" applyProtection="1">
      <alignment horizontal="center" vertical="center" wrapText="1"/>
    </xf>
    <xf numFmtId="0" fontId="1" fillId="0" borderId="62" xfId="0" applyNumberFormat="1" applyFont="1" applyFill="1" applyBorder="1" applyAlignment="1" applyProtection="1">
      <alignment horizontal="center"/>
    </xf>
    <xf numFmtId="0" fontId="1" fillId="0" borderId="63" xfId="0" applyNumberFormat="1" applyFont="1" applyFill="1" applyBorder="1" applyAlignment="1" applyProtection="1">
      <alignment horizontal="center"/>
    </xf>
    <xf numFmtId="0" fontId="1" fillId="0" borderId="66" xfId="0" applyNumberFormat="1" applyFont="1" applyFill="1" applyBorder="1" applyAlignment="1" applyProtection="1">
      <alignment horizontal="center"/>
    </xf>
    <xf numFmtId="0" fontId="1" fillId="0" borderId="0" xfId="0" applyNumberFormat="1" applyFont="1" applyFill="1" applyBorder="1" applyAlignment="1" applyProtection="1">
      <alignment horizontal="center"/>
    </xf>
    <xf numFmtId="0" fontId="1" fillId="0" borderId="64" xfId="0" applyNumberFormat="1" applyFont="1" applyFill="1" applyBorder="1" applyAlignment="1" applyProtection="1">
      <alignment horizontal="center"/>
    </xf>
    <xf numFmtId="0" fontId="1" fillId="0" borderId="65" xfId="0" applyNumberFormat="1" applyFont="1" applyFill="1" applyBorder="1" applyAlignment="1" applyProtection="1">
      <alignment horizontal="center"/>
    </xf>
    <xf numFmtId="0" fontId="9" fillId="0" borderId="36" xfId="0" applyNumberFormat="1"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xf>
    <xf numFmtId="0" fontId="9" fillId="0" borderId="28" xfId="0" applyNumberFormat="1" applyFont="1" applyFill="1" applyBorder="1" applyAlignment="1" applyProtection="1">
      <alignment horizontal="center" vertical="center" wrapText="1"/>
    </xf>
    <xf numFmtId="0" fontId="58" fillId="11" borderId="37" xfId="0" applyNumberFormat="1" applyFont="1" applyFill="1" applyBorder="1" applyAlignment="1" applyProtection="1">
      <alignment horizontal="center" vertical="center" wrapText="1"/>
    </xf>
    <xf numFmtId="0" fontId="58" fillId="11" borderId="67" xfId="0" applyNumberFormat="1" applyFont="1" applyFill="1" applyBorder="1" applyAlignment="1" applyProtection="1">
      <alignment horizontal="center" vertical="center" wrapText="1"/>
    </xf>
    <xf numFmtId="0" fontId="58" fillId="11" borderId="29" xfId="0" applyNumberFormat="1" applyFont="1" applyFill="1" applyBorder="1" applyAlignment="1" applyProtection="1">
      <alignment horizontal="center" vertical="center" wrapText="1"/>
    </xf>
    <xf numFmtId="0" fontId="9" fillId="11" borderId="42" xfId="0" applyNumberFormat="1" applyFont="1" applyFill="1" applyBorder="1" applyAlignment="1" applyProtection="1">
      <alignment horizontal="left" vertical="center" wrapText="1"/>
    </xf>
    <xf numFmtId="0" fontId="9" fillId="11" borderId="25" xfId="0" applyNumberFormat="1" applyFont="1" applyFill="1" applyBorder="1" applyAlignment="1" applyProtection="1">
      <alignment horizontal="left" vertical="center" wrapText="1"/>
    </xf>
    <xf numFmtId="0" fontId="9" fillId="11" borderId="43" xfId="0" applyNumberFormat="1" applyFont="1" applyFill="1" applyBorder="1" applyAlignment="1" applyProtection="1">
      <alignment horizontal="left" vertical="center" wrapText="1"/>
    </xf>
    <xf numFmtId="0" fontId="9" fillId="11" borderId="69" xfId="0" applyNumberFormat="1" applyFont="1" applyFill="1" applyBorder="1" applyAlignment="1" applyProtection="1">
      <alignment horizontal="center" vertical="center" wrapText="1"/>
    </xf>
    <xf numFmtId="0" fontId="9" fillId="11" borderId="25" xfId="0" applyNumberFormat="1" applyFont="1" applyFill="1" applyBorder="1" applyAlignment="1" applyProtection="1">
      <alignment horizontal="center" vertical="center" wrapText="1"/>
    </xf>
    <xf numFmtId="0" fontId="9" fillId="11" borderId="26" xfId="0" applyNumberFormat="1" applyFont="1" applyFill="1" applyBorder="1" applyAlignment="1" applyProtection="1">
      <alignment horizontal="center" vertical="center" wrapText="1"/>
    </xf>
    <xf numFmtId="0" fontId="48" fillId="4" borderId="36" xfId="0" applyNumberFormat="1" applyFont="1" applyFill="1" applyBorder="1" applyAlignment="1" applyProtection="1">
      <alignment horizontal="right" vertical="center" wrapText="1"/>
    </xf>
    <xf numFmtId="0" fontId="48" fillId="4" borderId="27" xfId="0" applyNumberFormat="1" applyFont="1" applyFill="1" applyBorder="1" applyAlignment="1" applyProtection="1">
      <alignment horizontal="right" vertical="center" wrapText="1"/>
    </xf>
    <xf numFmtId="0" fontId="48" fillId="4" borderId="33" xfId="0" applyNumberFormat="1" applyFont="1" applyFill="1" applyBorder="1" applyAlignment="1" applyProtection="1">
      <alignment horizontal="right" vertical="center" wrapText="1"/>
    </xf>
    <xf numFmtId="0" fontId="49" fillId="11" borderId="70" xfId="0" applyNumberFormat="1" applyFont="1" applyFill="1" applyBorder="1" applyAlignment="1" applyProtection="1">
      <alignment vertical="center" wrapText="1"/>
    </xf>
    <xf numFmtId="0" fontId="49" fillId="11" borderId="39" xfId="0" applyNumberFormat="1" applyFont="1" applyFill="1" applyBorder="1" applyAlignment="1" applyProtection="1">
      <alignment vertical="center" wrapText="1"/>
    </xf>
    <xf numFmtId="0" fontId="49" fillId="11" borderId="44" xfId="0" applyNumberFormat="1" applyFont="1" applyFill="1" applyBorder="1" applyAlignment="1" applyProtection="1">
      <alignment vertical="center" wrapText="1"/>
    </xf>
    <xf numFmtId="0" fontId="50" fillId="0" borderId="110" xfId="0" applyNumberFormat="1" applyFont="1" applyFill="1" applyBorder="1" applyAlignment="1" applyProtection="1">
      <alignment horizontal="center" vertical="center" wrapText="1"/>
    </xf>
    <xf numFmtId="0" fontId="50" fillId="11" borderId="115" xfId="0" applyNumberFormat="1" applyFont="1" applyFill="1" applyBorder="1" applyAlignment="1" applyProtection="1">
      <alignment horizontal="center" vertical="center" wrapText="1"/>
    </xf>
    <xf numFmtId="0" fontId="50" fillId="11" borderId="78" xfId="0" applyNumberFormat="1" applyFont="1" applyFill="1" applyBorder="1" applyAlignment="1" applyProtection="1">
      <alignment horizontal="center" vertical="center" wrapText="1"/>
    </xf>
    <xf numFmtId="0" fontId="50" fillId="11" borderId="116" xfId="0" applyNumberFormat="1" applyFont="1" applyFill="1" applyBorder="1" applyAlignment="1" applyProtection="1">
      <alignment horizontal="center" vertical="center" wrapText="1"/>
    </xf>
    <xf numFmtId="0" fontId="48" fillId="4" borderId="42" xfId="0" applyNumberFormat="1" applyFont="1" applyFill="1" applyBorder="1" applyAlignment="1" applyProtection="1">
      <alignment horizontal="right" vertical="center" wrapText="1"/>
    </xf>
    <xf numFmtId="0" fontId="48" fillId="4" borderId="25" xfId="0" applyNumberFormat="1" applyFont="1" applyFill="1" applyBorder="1" applyAlignment="1" applyProtection="1">
      <alignment horizontal="right" vertical="center" wrapText="1"/>
    </xf>
    <xf numFmtId="0" fontId="48" fillId="4" borderId="43" xfId="0" applyNumberFormat="1" applyFont="1" applyFill="1" applyBorder="1" applyAlignment="1" applyProtection="1">
      <alignment horizontal="right" vertical="center" wrapText="1"/>
    </xf>
    <xf numFmtId="0" fontId="49" fillId="11" borderId="69" xfId="0" applyNumberFormat="1" applyFont="1" applyFill="1" applyBorder="1" applyAlignment="1" applyProtection="1">
      <alignment vertical="center" wrapText="1"/>
    </xf>
    <xf numFmtId="0" fontId="49" fillId="11" borderId="25" xfId="0" applyNumberFormat="1" applyFont="1" applyFill="1" applyBorder="1" applyAlignment="1" applyProtection="1">
      <alignment vertical="center" wrapText="1"/>
    </xf>
    <xf numFmtId="0" fontId="49" fillId="11" borderId="26" xfId="0" applyNumberFormat="1" applyFont="1" applyFill="1" applyBorder="1" applyAlignment="1" applyProtection="1">
      <alignment vertical="center" wrapText="1"/>
    </xf>
    <xf numFmtId="0" fontId="12" fillId="4" borderId="94" xfId="0" applyNumberFormat="1" applyFont="1" applyFill="1" applyBorder="1" applyAlignment="1" applyProtection="1">
      <alignment horizontal="center" vertical="center" wrapText="1"/>
    </xf>
    <xf numFmtId="0" fontId="12" fillId="4" borderId="71" xfId="0" applyNumberFormat="1" applyFont="1" applyFill="1" applyBorder="1" applyAlignment="1" applyProtection="1">
      <alignment horizontal="center" vertical="center" wrapText="1"/>
    </xf>
    <xf numFmtId="0" fontId="12" fillId="4" borderId="72" xfId="0" applyNumberFormat="1" applyFont="1" applyFill="1" applyBorder="1" applyAlignment="1" applyProtection="1">
      <alignment horizontal="center" vertical="center" wrapText="1"/>
    </xf>
    <xf numFmtId="0" fontId="12" fillId="4" borderId="73" xfId="0" applyNumberFormat="1" applyFont="1" applyFill="1" applyBorder="1" applyAlignment="1" applyProtection="1">
      <alignment horizontal="center" vertical="center" wrapText="1"/>
    </xf>
    <xf numFmtId="0" fontId="12" fillId="4" borderId="13" xfId="0" applyNumberFormat="1" applyFont="1" applyFill="1" applyBorder="1" applyAlignment="1" applyProtection="1">
      <alignment horizontal="center" vertical="center" wrapText="1"/>
    </xf>
    <xf numFmtId="0" fontId="12" fillId="4" borderId="27" xfId="0" applyNumberFormat="1" applyFont="1" applyFill="1" applyBorder="1" applyAlignment="1" applyProtection="1">
      <alignment horizontal="center" vertical="center" wrapText="1"/>
    </xf>
    <xf numFmtId="0" fontId="12" fillId="4" borderId="33" xfId="0" applyNumberFormat="1" applyFont="1" applyFill="1" applyBorder="1" applyAlignment="1" applyProtection="1">
      <alignment horizontal="center" vertical="center" wrapText="1"/>
    </xf>
    <xf numFmtId="0" fontId="12" fillId="4" borderId="28" xfId="0" applyNumberFormat="1" applyFont="1" applyFill="1" applyBorder="1" applyAlignment="1" applyProtection="1">
      <alignment horizontal="center" vertical="center" wrapText="1"/>
    </xf>
    <xf numFmtId="165" fontId="56" fillId="5" borderId="86" xfId="0" applyNumberFormat="1" applyFont="1" applyFill="1" applyBorder="1" applyAlignment="1" applyProtection="1">
      <alignment horizontal="center" vertical="center" wrapText="1"/>
    </xf>
    <xf numFmtId="0" fontId="0" fillId="0" borderId="0" xfId="0"/>
    <xf numFmtId="0" fontId="1" fillId="0" borderId="0" xfId="0" applyNumberFormat="1" applyFont="1" applyFill="1" applyBorder="1" applyAlignment="1" applyProtection="1"/>
    <xf numFmtId="0" fontId="12" fillId="4" borderId="27" xfId="0" applyNumberFormat="1" applyFont="1" applyFill="1" applyBorder="1" applyAlignment="1" applyProtection="1">
      <alignment horizontal="center" vertical="center" wrapText="1"/>
    </xf>
    <xf numFmtId="0" fontId="12" fillId="4" borderId="74" xfId="0" applyNumberFormat="1" applyFont="1" applyFill="1" applyBorder="1" applyAlignment="1" applyProtection="1">
      <alignment horizontal="center" vertical="center" wrapText="1"/>
    </xf>
    <xf numFmtId="0" fontId="12" fillId="4" borderId="73" xfId="0" applyNumberFormat="1" applyFont="1" applyFill="1" applyBorder="1" applyAlignment="1" applyProtection="1">
      <alignment horizontal="center" vertical="center" wrapText="1"/>
    </xf>
    <xf numFmtId="0" fontId="12" fillId="4" borderId="75" xfId="0" applyNumberFormat="1" applyFont="1" applyFill="1" applyBorder="1" applyAlignment="1" applyProtection="1">
      <alignment horizontal="center" vertical="center" wrapText="1"/>
    </xf>
    <xf numFmtId="0" fontId="12" fillId="4" borderId="75" xfId="0" applyNumberFormat="1" applyFont="1" applyFill="1" applyBorder="1" applyAlignment="1" applyProtection="1">
      <alignment horizontal="center" vertical="center"/>
    </xf>
    <xf numFmtId="0" fontId="12" fillId="4" borderId="68" xfId="0" applyNumberFormat="1" applyFont="1" applyFill="1" applyBorder="1" applyAlignment="1" applyProtection="1">
      <alignment horizontal="center" vertical="center" wrapText="1"/>
    </xf>
    <xf numFmtId="174" fontId="51" fillId="4" borderId="74" xfId="0" applyNumberFormat="1" applyFont="1" applyFill="1" applyBorder="1" applyAlignment="1" applyProtection="1">
      <alignment vertical="center"/>
    </xf>
    <xf numFmtId="0" fontId="52" fillId="11" borderId="96" xfId="0" applyNumberFormat="1" applyFont="1" applyFill="1" applyBorder="1" applyAlignment="1" applyProtection="1">
      <alignment horizontal="center" vertical="center" wrapText="1"/>
    </xf>
    <xf numFmtId="2" fontId="14" fillId="0" borderId="49" xfId="0" applyNumberFormat="1" applyFont="1" applyFill="1" applyBorder="1" applyAlignment="1" applyProtection="1">
      <alignment horizontal="center" vertical="center" wrapText="1"/>
    </xf>
    <xf numFmtId="187" fontId="14" fillId="0" borderId="49" xfId="311" applyNumberFormat="1" applyFont="1" applyFill="1" applyBorder="1" applyAlignment="1" applyProtection="1">
      <alignment horizontal="center" vertical="center" wrapText="1"/>
    </xf>
    <xf numFmtId="0" fontId="50" fillId="0" borderId="98" xfId="0" applyNumberFormat="1" applyFont="1" applyFill="1" applyBorder="1" applyAlignment="1" applyProtection="1">
      <alignment horizontal="center" vertical="center" wrapText="1"/>
    </xf>
    <xf numFmtId="0" fontId="50" fillId="0" borderId="78" xfId="0" applyNumberFormat="1" applyFont="1" applyFill="1" applyBorder="1" applyAlignment="1" applyProtection="1">
      <alignment horizontal="center" vertical="center" wrapText="1"/>
    </xf>
    <xf numFmtId="174" fontId="51" fillId="5" borderId="81" xfId="0" applyNumberFormat="1" applyFont="1" applyFill="1" applyBorder="1" applyAlignment="1" applyProtection="1">
      <alignment vertical="center"/>
    </xf>
    <xf numFmtId="189" fontId="14" fillId="11" borderId="49" xfId="0" applyNumberFormat="1" applyFont="1" applyFill="1" applyBorder="1" applyAlignment="1" applyProtection="1">
      <alignment horizontal="center" vertical="center" wrapText="1"/>
    </xf>
    <xf numFmtId="189" fontId="14" fillId="0" borderId="49" xfId="0" applyNumberFormat="1" applyFont="1" applyFill="1" applyBorder="1" applyAlignment="1" applyProtection="1">
      <alignment horizontal="center" vertical="center" wrapText="1"/>
    </xf>
    <xf numFmtId="180" fontId="14" fillId="0" borderId="49" xfId="0" applyNumberFormat="1" applyFont="1" applyFill="1" applyBorder="1" applyAlignment="1" applyProtection="1">
      <alignment horizontal="center" vertical="center"/>
    </xf>
    <xf numFmtId="1" fontId="14" fillId="0" borderId="49" xfId="0" applyNumberFormat="1" applyFont="1" applyFill="1" applyBorder="1" applyAlignment="1" applyProtection="1">
      <alignment horizontal="center" vertical="center" wrapText="1"/>
    </xf>
    <xf numFmtId="174" fontId="51" fillId="4" borderId="81" xfId="0" applyNumberFormat="1" applyFont="1" applyFill="1" applyBorder="1" applyAlignment="1" applyProtection="1">
      <alignment vertical="center"/>
    </xf>
    <xf numFmtId="189" fontId="53" fillId="11" borderId="49" xfId="0" applyNumberFormat="1" applyFont="1" applyFill="1" applyBorder="1" applyAlignment="1" applyProtection="1">
      <alignment horizontal="center" vertical="center" wrapText="1"/>
    </xf>
    <xf numFmtId="3" fontId="14" fillId="0" borderId="49" xfId="0" applyNumberFormat="1" applyFont="1" applyFill="1" applyBorder="1" applyAlignment="1" applyProtection="1">
      <alignment horizontal="center" vertical="center" wrapText="1"/>
    </xf>
    <xf numFmtId="174" fontId="51" fillId="5" borderId="82" xfId="0" applyNumberFormat="1" applyFont="1" applyFill="1" applyBorder="1" applyAlignment="1" applyProtection="1">
      <alignment vertical="center"/>
    </xf>
    <xf numFmtId="189" fontId="14" fillId="11" borderId="100" xfId="0" applyNumberFormat="1" applyFont="1" applyFill="1" applyBorder="1" applyAlignment="1" applyProtection="1">
      <alignment horizontal="center" vertical="center" wrapText="1"/>
    </xf>
    <xf numFmtId="189" fontId="14" fillId="0" borderId="49" xfId="0" applyNumberFormat="1" applyFont="1" applyFill="1" applyBorder="1" applyAlignment="1" applyProtection="1">
      <alignment vertical="center" wrapText="1"/>
    </xf>
    <xf numFmtId="174" fontId="51" fillId="4" borderId="101" xfId="0" applyNumberFormat="1" applyFont="1" applyFill="1" applyBorder="1" applyAlignment="1" applyProtection="1">
      <alignment vertical="center"/>
    </xf>
    <xf numFmtId="0" fontId="52" fillId="11" borderId="50" xfId="0" applyNumberFormat="1" applyFont="1" applyFill="1" applyBorder="1" applyAlignment="1" applyProtection="1">
      <alignment horizontal="center" vertical="center" wrapText="1"/>
    </xf>
    <xf numFmtId="174" fontId="51" fillId="4" borderId="82" xfId="0" applyNumberFormat="1" applyFont="1" applyFill="1" applyBorder="1" applyAlignment="1" applyProtection="1">
      <alignment vertical="center"/>
    </xf>
    <xf numFmtId="165" fontId="14" fillId="0" borderId="49" xfId="24" applyFont="1" applyFill="1" applyBorder="1" applyAlignment="1" applyProtection="1">
      <alignment horizontal="center" vertical="center" wrapText="1"/>
    </xf>
    <xf numFmtId="4" fontId="14" fillId="0" borderId="49" xfId="0" applyNumberFormat="1" applyFont="1" applyFill="1" applyBorder="1" applyAlignment="1" applyProtection="1">
      <alignment horizontal="center" vertical="center" wrapText="1"/>
    </xf>
    <xf numFmtId="3" fontId="52" fillId="0" borderId="49" xfId="0" applyNumberFormat="1" applyFont="1" applyFill="1" applyBorder="1" applyAlignment="1" applyProtection="1">
      <alignment horizontal="center" vertical="center" wrapText="1"/>
    </xf>
    <xf numFmtId="165" fontId="52" fillId="0" borderId="49" xfId="24" applyFont="1" applyFill="1" applyBorder="1" applyAlignment="1" applyProtection="1">
      <alignment horizontal="center" vertical="center" wrapText="1"/>
    </xf>
    <xf numFmtId="187" fontId="52" fillId="0" borderId="49" xfId="311" applyNumberFormat="1" applyFont="1" applyFill="1" applyBorder="1" applyAlignment="1" applyProtection="1">
      <alignment horizontal="center" vertical="center" wrapText="1"/>
    </xf>
    <xf numFmtId="2" fontId="14" fillId="11" borderId="49" xfId="0" applyNumberFormat="1" applyFont="1" applyFill="1" applyBorder="1" applyAlignment="1" applyProtection="1">
      <alignment horizontal="center" vertical="center" wrapText="1"/>
    </xf>
    <xf numFmtId="3" fontId="54" fillId="0" borderId="49" xfId="0" applyNumberFormat="1" applyFont="1" applyFill="1" applyBorder="1" applyAlignment="1" applyProtection="1">
      <alignment horizontal="center" vertical="center" wrapText="1"/>
    </xf>
    <xf numFmtId="174" fontId="51" fillId="4" borderId="79" xfId="0" applyNumberFormat="1" applyFont="1" applyFill="1" applyBorder="1" applyAlignment="1" applyProtection="1">
      <alignment vertical="center"/>
    </xf>
    <xf numFmtId="174" fontId="55" fillId="4" borderId="81" xfId="0" applyNumberFormat="1" applyFont="1" applyFill="1" applyBorder="1" applyAlignment="1" applyProtection="1">
      <alignment vertical="center"/>
    </xf>
    <xf numFmtId="2" fontId="52" fillId="11" borderId="81" xfId="0" applyNumberFormat="1" applyFont="1" applyFill="1" applyBorder="1" applyAlignment="1" applyProtection="1">
      <alignment horizontal="center" vertical="center" wrapText="1"/>
    </xf>
    <xf numFmtId="2" fontId="52" fillId="0" borderId="81" xfId="0" applyNumberFormat="1" applyFont="1" applyFill="1" applyBorder="1" applyAlignment="1" applyProtection="1">
      <alignment horizontal="center" vertical="center" wrapText="1"/>
    </xf>
    <xf numFmtId="1" fontId="52" fillId="0" borderId="81" xfId="0" applyNumberFormat="1" applyFont="1" applyFill="1" applyBorder="1" applyAlignment="1" applyProtection="1">
      <alignment horizontal="center" vertical="center"/>
    </xf>
    <xf numFmtId="1" fontId="52" fillId="0" borderId="81" xfId="0" applyNumberFormat="1" applyFont="1" applyFill="1" applyBorder="1" applyAlignment="1" applyProtection="1">
      <alignment horizontal="center" vertical="center" wrapText="1"/>
    </xf>
    <xf numFmtId="187" fontId="52" fillId="0" borderId="81" xfId="311" applyNumberFormat="1" applyFont="1" applyFill="1" applyBorder="1" applyAlignment="1" applyProtection="1">
      <alignment horizontal="center" vertical="center" wrapText="1"/>
    </xf>
    <xf numFmtId="174" fontId="55" fillId="5" borderId="81" xfId="0" applyNumberFormat="1" applyFont="1" applyFill="1" applyBorder="1" applyAlignment="1" applyProtection="1">
      <alignment vertical="center" wrapText="1"/>
    </xf>
    <xf numFmtId="180" fontId="52" fillId="0" borderId="81" xfId="0" applyNumberFormat="1" applyFont="1" applyFill="1" applyBorder="1" applyAlignment="1" applyProtection="1">
      <alignment horizontal="center" vertical="center" wrapText="1"/>
    </xf>
    <xf numFmtId="37" fontId="52" fillId="0" borderId="81" xfId="0" applyNumberFormat="1" applyFont="1" applyFill="1" applyBorder="1" applyAlignment="1" applyProtection="1">
      <alignment horizontal="center" vertical="center"/>
    </xf>
    <xf numFmtId="1" fontId="50" fillId="0" borderId="78" xfId="0" applyNumberFormat="1" applyFont="1" applyFill="1" applyBorder="1" applyAlignment="1" applyProtection="1">
      <alignment horizontal="center" vertical="center" wrapText="1"/>
    </xf>
    <xf numFmtId="177" fontId="50" fillId="0" borderId="78" xfId="0" applyNumberFormat="1" applyFont="1" applyFill="1" applyBorder="1" applyAlignment="1" applyProtection="1">
      <alignment horizontal="center" vertical="center" wrapText="1"/>
    </xf>
    <xf numFmtId="4" fontId="52" fillId="0" borderId="74" xfId="0" applyNumberFormat="1" applyFont="1" applyFill="1" applyBorder="1" applyAlignment="1" applyProtection="1">
      <alignment horizontal="center" vertical="center" wrapText="1"/>
    </xf>
    <xf numFmtId="3" fontId="52" fillId="0" borderId="74" xfId="0" applyNumberFormat="1" applyFont="1" applyFill="1" applyBorder="1" applyAlignment="1" applyProtection="1">
      <alignment horizontal="center" vertical="center" wrapText="1"/>
    </xf>
    <xf numFmtId="0" fontId="52" fillId="0" borderId="74" xfId="0" applyNumberFormat="1" applyFont="1" applyFill="1" applyBorder="1" applyAlignment="1" applyProtection="1">
      <alignment horizontal="center" vertical="center" wrapText="1"/>
    </xf>
    <xf numFmtId="187" fontId="52" fillId="0" borderId="74" xfId="311" applyNumberFormat="1" applyFont="1" applyFill="1" applyBorder="1" applyAlignment="1" applyProtection="1">
      <alignment horizontal="center" vertical="center" wrapText="1"/>
    </xf>
    <xf numFmtId="189" fontId="52" fillId="0" borderId="81" xfId="0" applyNumberFormat="1" applyFont="1" applyFill="1" applyBorder="1" applyAlignment="1" applyProtection="1">
      <alignment horizontal="center" vertical="center" wrapText="1"/>
    </xf>
    <xf numFmtId="0" fontId="52" fillId="0" borderId="81" xfId="0" applyNumberFormat="1" applyFont="1" applyFill="1" applyBorder="1" applyAlignment="1" applyProtection="1">
      <alignment horizontal="center" vertical="center"/>
    </xf>
    <xf numFmtId="4" fontId="52" fillId="0" borderId="81" xfId="0" applyNumberFormat="1" applyFont="1" applyFill="1" applyBorder="1" applyAlignment="1" applyProtection="1">
      <alignment horizontal="center" vertical="center"/>
    </xf>
    <xf numFmtId="3" fontId="52" fillId="0" borderId="81" xfId="0" applyNumberFormat="1" applyFont="1" applyFill="1" applyBorder="1" applyAlignment="1" applyProtection="1">
      <alignment horizontal="center" vertical="center"/>
    </xf>
    <xf numFmtId="189" fontId="52" fillId="0" borderId="81" xfId="0" applyNumberFormat="1" applyFont="1" applyFill="1" applyBorder="1" applyAlignment="1" applyProtection="1">
      <alignment horizontal="center" vertical="center"/>
    </xf>
    <xf numFmtId="0" fontId="52" fillId="0" borderId="81" xfId="0" applyNumberFormat="1" applyFont="1" applyFill="1" applyBorder="1" applyAlignment="1" applyProtection="1">
      <alignment horizontal="center" vertical="center" wrapText="1"/>
    </xf>
    <xf numFmtId="0" fontId="56" fillId="0" borderId="81" xfId="0" applyNumberFormat="1" applyFont="1" applyFill="1" applyBorder="1" applyAlignment="1" applyProtection="1">
      <alignment horizontal="center" vertical="center"/>
    </xf>
    <xf numFmtId="173" fontId="52" fillId="0" borderId="81" xfId="0" applyNumberFormat="1" applyFont="1" applyFill="1" applyBorder="1" applyAlignment="1" applyProtection="1">
      <alignment horizontal="center" vertical="center"/>
    </xf>
    <xf numFmtId="4" fontId="56" fillId="0" borderId="81" xfId="0" applyNumberFormat="1" applyFont="1" applyFill="1" applyBorder="1" applyAlignment="1" applyProtection="1">
      <alignment horizontal="center" vertical="center"/>
    </xf>
    <xf numFmtId="3" fontId="52" fillId="0" borderId="81" xfId="0" applyNumberFormat="1" applyFont="1" applyFill="1" applyBorder="1" applyAlignment="1" applyProtection="1">
      <alignment horizontal="center" vertical="center" wrapText="1"/>
    </xf>
    <xf numFmtId="174" fontId="51" fillId="5" borderId="109" xfId="0" applyNumberFormat="1" applyFont="1" applyFill="1" applyBorder="1" applyAlignment="1" applyProtection="1">
      <alignment vertical="center"/>
    </xf>
    <xf numFmtId="174" fontId="51" fillId="4" borderId="77" xfId="0" applyNumberFormat="1" applyFont="1" applyFill="1" applyBorder="1" applyAlignment="1" applyProtection="1">
      <alignment vertical="center"/>
    </xf>
    <xf numFmtId="0" fontId="14" fillId="0" borderId="81" xfId="0" applyNumberFormat="1" applyFont="1" applyFill="1" applyBorder="1" applyAlignment="1" applyProtection="1">
      <alignment horizontal="center" vertical="center" wrapText="1"/>
    </xf>
    <xf numFmtId="4" fontId="52" fillId="0" borderId="81" xfId="0" applyNumberFormat="1" applyFont="1" applyFill="1" applyBorder="1" applyAlignment="1" applyProtection="1">
      <alignment horizontal="center" vertical="center" wrapText="1"/>
    </xf>
    <xf numFmtId="174" fontId="55" fillId="4" borderId="83" xfId="0" applyNumberFormat="1" applyFont="1" applyFill="1" applyBorder="1" applyAlignment="1" applyProtection="1">
      <alignment vertical="center"/>
    </xf>
    <xf numFmtId="2" fontId="52" fillId="11" borderId="83" xfId="0" applyNumberFormat="1" applyFont="1" applyFill="1" applyBorder="1" applyAlignment="1" applyProtection="1">
      <alignment horizontal="center" vertical="center" wrapText="1"/>
    </xf>
    <xf numFmtId="180" fontId="52" fillId="0" borderId="83" xfId="0" applyNumberFormat="1" applyFont="1" applyFill="1" applyBorder="1" applyAlignment="1" applyProtection="1">
      <alignment horizontal="center" vertical="center" wrapText="1"/>
    </xf>
    <xf numFmtId="165" fontId="52" fillId="0" borderId="83" xfId="24" applyFont="1" applyFill="1" applyBorder="1" applyAlignment="1" applyProtection="1">
      <alignment horizontal="center" vertical="center" wrapText="1"/>
    </xf>
    <xf numFmtId="0" fontId="56" fillId="4" borderId="111" xfId="0" applyNumberFormat="1" applyFont="1" applyFill="1" applyBorder="1" applyAlignment="1" applyProtection="1">
      <alignment horizontal="left" vertical="center" wrapText="1"/>
    </xf>
    <xf numFmtId="190" fontId="56" fillId="4" borderId="33" xfId="0" applyNumberFormat="1" applyFont="1" applyFill="1" applyBorder="1" applyAlignment="1" applyProtection="1">
      <alignment horizontal="center" vertical="center" wrapText="1"/>
    </xf>
    <xf numFmtId="0" fontId="56" fillId="5" borderId="113" xfId="0" applyNumberFormat="1" applyFont="1" applyFill="1" applyBorder="1" applyAlignment="1" applyProtection="1">
      <alignment horizontal="left" vertical="center" wrapText="1"/>
    </xf>
    <xf numFmtId="190" fontId="56" fillId="5" borderId="86" xfId="0" applyNumberFormat="1" applyFont="1" applyFill="1" applyBorder="1" applyAlignment="1" applyProtection="1">
      <alignment horizontal="center" vertical="center" wrapText="1"/>
    </xf>
    <xf numFmtId="0" fontId="56" fillId="4" borderId="114" xfId="0" applyNumberFormat="1" applyFont="1" applyFill="1" applyBorder="1" applyAlignment="1" applyProtection="1">
      <alignment horizontal="left" vertical="center" wrapText="1"/>
    </xf>
    <xf numFmtId="190" fontId="56" fillId="4" borderId="43" xfId="0" applyNumberFormat="1" applyFont="1" applyFill="1" applyBorder="1" applyAlignment="1" applyProtection="1">
      <alignment horizontal="left" vertical="center" wrapText="1"/>
    </xf>
    <xf numFmtId="0" fontId="1" fillId="11" borderId="0" xfId="0" applyNumberFormat="1" applyFont="1" applyFill="1" applyBorder="1" applyAlignment="1" applyProtection="1"/>
    <xf numFmtId="180" fontId="52" fillId="0" borderId="0" xfId="0" applyNumberFormat="1" applyFont="1" applyFill="1" applyBorder="1" applyAlignment="1" applyProtection="1">
      <alignment horizontal="center" vertical="center" wrapText="1"/>
    </xf>
    <xf numFmtId="0" fontId="57" fillId="11" borderId="0" xfId="0" applyNumberFormat="1" applyFont="1" applyFill="1" applyBorder="1" applyAlignment="1" applyProtection="1">
      <protection locked="0"/>
    </xf>
    <xf numFmtId="0" fontId="58" fillId="11" borderId="0" xfId="0" applyNumberFormat="1" applyFont="1" applyFill="1" applyBorder="1" applyAlignment="1" applyProtection="1">
      <protection locked="0"/>
    </xf>
    <xf numFmtId="0" fontId="59" fillId="11" borderId="0" xfId="0" applyNumberFormat="1" applyFont="1" applyFill="1" applyBorder="1" applyAlignment="1" applyProtection="1"/>
    <xf numFmtId="0" fontId="60" fillId="11" borderId="0" xfId="0" applyNumberFormat="1" applyFont="1" applyFill="1" applyBorder="1" applyAlignment="1" applyProtection="1">
      <alignment horizontal="center"/>
      <protection locked="0"/>
    </xf>
    <xf numFmtId="0" fontId="59" fillId="12" borderId="81" xfId="0" applyNumberFormat="1" applyFont="1" applyFill="1" applyBorder="1" applyAlignment="1" applyProtection="1">
      <alignment horizontal="center" vertical="center"/>
    </xf>
    <xf numFmtId="0" fontId="1" fillId="0" borderId="81" xfId="0" applyNumberFormat="1" applyFont="1" applyFill="1" applyBorder="1" applyAlignment="1" applyProtection="1">
      <alignment horizontal="center" vertical="center"/>
    </xf>
    <xf numFmtId="0" fontId="1" fillId="3" borderId="0" xfId="0" applyNumberFormat="1" applyFont="1" applyFill="1" applyBorder="1" applyAlignment="1" applyProtection="1"/>
    <xf numFmtId="2" fontId="52" fillId="0" borderId="81" xfId="0" applyNumberFormat="1" applyFont="1" applyFill="1" applyBorder="1" applyAlignment="1" applyProtection="1">
      <alignment horizontal="center" vertical="center"/>
    </xf>
    <xf numFmtId="180" fontId="52" fillId="0" borderId="77" xfId="0" applyNumberFormat="1" applyFont="1" applyFill="1" applyBorder="1" applyAlignment="1" applyProtection="1">
      <alignment horizontal="center" vertical="center" wrapText="1"/>
    </xf>
    <xf numFmtId="37" fontId="52" fillId="0" borderId="77" xfId="0" applyNumberFormat="1" applyFont="1" applyFill="1" applyBorder="1" applyAlignment="1" applyProtection="1">
      <alignment horizontal="center" vertical="center"/>
    </xf>
    <xf numFmtId="187" fontId="52" fillId="0" borderId="77" xfId="311" applyNumberFormat="1" applyFont="1" applyFill="1" applyBorder="1" applyAlignment="1" applyProtection="1">
      <alignment horizontal="center" vertical="center" wrapText="1"/>
    </xf>
    <xf numFmtId="3" fontId="50" fillId="0" borderId="108" xfId="0" applyNumberFormat="1" applyFont="1" applyFill="1" applyBorder="1" applyAlignment="1" applyProtection="1">
      <alignment horizontal="center" vertical="center" wrapText="1"/>
    </xf>
    <xf numFmtId="184" fontId="14" fillId="0" borderId="49" xfId="311" applyNumberFormat="1" applyFont="1" applyFill="1" applyBorder="1" applyAlignment="1" applyProtection="1">
      <alignment horizontal="center" vertical="center" wrapText="1"/>
    </xf>
    <xf numFmtId="165" fontId="56" fillId="4" borderId="33" xfId="0" applyNumberFormat="1" applyFont="1" applyFill="1" applyBorder="1" applyAlignment="1" applyProtection="1">
      <alignment horizontal="center" vertical="center" wrapText="1"/>
    </xf>
    <xf numFmtId="0" fontId="3" fillId="4" borderId="87" xfId="0" applyFont="1" applyFill="1" applyBorder="1" applyAlignment="1">
      <alignment horizontal="center" vertical="center"/>
    </xf>
    <xf numFmtId="0" fontId="3" fillId="4" borderId="67" xfId="0" applyFont="1" applyFill="1" applyBorder="1" applyAlignment="1">
      <alignment horizontal="center" vertical="center"/>
    </xf>
    <xf numFmtId="0" fontId="3" fillId="4" borderId="86" xfId="0" applyFont="1" applyFill="1" applyBorder="1" applyAlignment="1">
      <alignment horizontal="center" vertical="center"/>
    </xf>
    <xf numFmtId="0" fontId="9" fillId="4" borderId="33" xfId="0" applyFont="1" applyFill="1" applyBorder="1" applyAlignment="1">
      <alignment horizontal="left" vertical="center" wrapText="1"/>
    </xf>
    <xf numFmtId="0" fontId="9" fillId="4" borderId="37"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15" xfId="0" applyFont="1" applyFill="1" applyBorder="1" applyAlignment="1">
      <alignment horizontal="left" vertical="center" wrapText="1"/>
    </xf>
    <xf numFmtId="0" fontId="9" fillId="4" borderId="1" xfId="0" applyFont="1" applyFill="1" applyBorder="1" applyAlignment="1">
      <alignment horizontal="left" vertical="center" wrapText="1"/>
    </xf>
  </cellXfs>
  <cellStyles count="312">
    <cellStyle name="Coma 2" xfId="1" xr:uid="{00000000-0005-0000-0000-000000000000}"/>
    <cellStyle name="Coma 2 2" xfId="2" xr:uid="{00000000-0005-0000-0000-000001000000}"/>
    <cellStyle name="Énfasis1 2" xfId="159" xr:uid="{00000000-0005-0000-0000-000002000000}"/>
    <cellStyle name="Énfasis1 2 2" xfId="166" xr:uid="{00000000-0005-0000-0000-000003000000}"/>
    <cellStyle name="Millares [0] 2" xfId="310" xr:uid="{4EB771F5-082B-4C28-9648-79A7BFA4E5CA}"/>
    <cellStyle name="Millares [0] 3" xfId="311" xr:uid="{692A2480-7283-458E-92C4-295ACD657C6C}"/>
    <cellStyle name="Millares 2" xfId="3" xr:uid="{00000000-0005-0000-0000-000005000000}"/>
    <cellStyle name="Millares 2 2" xfId="4" xr:uid="{00000000-0005-0000-0000-000006000000}"/>
    <cellStyle name="Millares 2 3" xfId="158" xr:uid="{00000000-0005-0000-0000-000007000000}"/>
    <cellStyle name="Millares 2 4" xfId="25" xr:uid="{00000000-0005-0000-0000-000008000000}"/>
    <cellStyle name="Millares 3" xfId="5" xr:uid="{00000000-0005-0000-0000-000009000000}"/>
    <cellStyle name="Millares 3 2" xfId="6" xr:uid="{00000000-0005-0000-0000-00000A000000}"/>
    <cellStyle name="Millares 3 3" xfId="26" xr:uid="{00000000-0005-0000-0000-00000B000000}"/>
    <cellStyle name="Millares 4" xfId="7" xr:uid="{00000000-0005-0000-0000-00000C000000}"/>
    <cellStyle name="Millares 5" xfId="144" xr:uid="{00000000-0005-0000-0000-00000D000000}"/>
    <cellStyle name="Millares 6" xfId="162" xr:uid="{00000000-0005-0000-0000-00000E000000}"/>
    <cellStyle name="Moneda [0]" xfId="24" builtinId="7"/>
    <cellStyle name="Moneda [0] 2" xfId="164" xr:uid="{00000000-0005-0000-0000-000010000000}"/>
    <cellStyle name="Moneda [0] 2 2" xfId="303" xr:uid="{00000000-0005-0000-0000-000011000000}"/>
    <cellStyle name="Moneda [0] 3" xfId="308" xr:uid="{00000000-0005-0000-0000-000012000000}"/>
    <cellStyle name="Moneda 10" xfId="139" xr:uid="{00000000-0005-0000-0000-000013000000}"/>
    <cellStyle name="Moneda 10 2" xfId="285" xr:uid="{00000000-0005-0000-0000-000014000000}"/>
    <cellStyle name="Moneda 11" xfId="152" xr:uid="{00000000-0005-0000-0000-000015000000}"/>
    <cellStyle name="Moneda 11 2" xfId="297" xr:uid="{00000000-0005-0000-0000-000016000000}"/>
    <cellStyle name="Moneda 12" xfId="170" xr:uid="{00000000-0005-0000-0000-000017000000}"/>
    <cellStyle name="Moneda 12 2" xfId="306" xr:uid="{00000000-0005-0000-0000-000018000000}"/>
    <cellStyle name="Moneda 13" xfId="154" xr:uid="{00000000-0005-0000-0000-000019000000}"/>
    <cellStyle name="Moneda 13 2" xfId="299" xr:uid="{00000000-0005-0000-0000-00001A000000}"/>
    <cellStyle name="Moneda 14" xfId="143" xr:uid="{00000000-0005-0000-0000-00001B000000}"/>
    <cellStyle name="Moneda 14 2" xfId="288" xr:uid="{00000000-0005-0000-0000-00001C000000}"/>
    <cellStyle name="Moneda 15" xfId="150" xr:uid="{00000000-0005-0000-0000-00001D000000}"/>
    <cellStyle name="Moneda 15 2" xfId="295" xr:uid="{00000000-0005-0000-0000-00001E000000}"/>
    <cellStyle name="Moneda 16" xfId="169" xr:uid="{00000000-0005-0000-0000-00001F000000}"/>
    <cellStyle name="Moneda 16 2" xfId="305" xr:uid="{00000000-0005-0000-0000-000020000000}"/>
    <cellStyle name="Moneda 17" xfId="155" xr:uid="{00000000-0005-0000-0000-000021000000}"/>
    <cellStyle name="Moneda 17 2" xfId="300" xr:uid="{00000000-0005-0000-0000-000022000000}"/>
    <cellStyle name="Moneda 18" xfId="151" xr:uid="{00000000-0005-0000-0000-000023000000}"/>
    <cellStyle name="Moneda 18 2" xfId="296" xr:uid="{00000000-0005-0000-0000-000024000000}"/>
    <cellStyle name="Moneda 19" xfId="171" xr:uid="{00000000-0005-0000-0000-000025000000}"/>
    <cellStyle name="Moneda 19 2" xfId="307" xr:uid="{00000000-0005-0000-0000-000026000000}"/>
    <cellStyle name="Moneda 2" xfId="8" xr:uid="{00000000-0005-0000-0000-000027000000}"/>
    <cellStyle name="Moneda 2 2" xfId="9" xr:uid="{00000000-0005-0000-0000-000028000000}"/>
    <cellStyle name="Moneda 2 2 2" xfId="10" xr:uid="{00000000-0005-0000-0000-000029000000}"/>
    <cellStyle name="Moneda 2 2 3" xfId="161" xr:uid="{00000000-0005-0000-0000-00002A000000}"/>
    <cellStyle name="Moneda 2 2 3 2" xfId="301" xr:uid="{00000000-0005-0000-0000-00002B000000}"/>
    <cellStyle name="Moneda 2 3" xfId="11" xr:uid="{00000000-0005-0000-0000-00002C000000}"/>
    <cellStyle name="Moneda 2 3 10" xfId="146" xr:uid="{00000000-0005-0000-0000-00002D000000}"/>
    <cellStyle name="Moneda 2 3 10 2" xfId="291" xr:uid="{00000000-0005-0000-0000-00002E000000}"/>
    <cellStyle name="Moneda 2 3 11" xfId="173" xr:uid="{00000000-0005-0000-0000-00002F000000}"/>
    <cellStyle name="Moneda 2 3 2" xfId="28" xr:uid="{00000000-0005-0000-0000-000030000000}"/>
    <cellStyle name="Moneda 2 3 2 2" xfId="32" xr:uid="{00000000-0005-0000-0000-000031000000}"/>
    <cellStyle name="Moneda 2 3 2 2 2" xfId="34" xr:uid="{00000000-0005-0000-0000-000032000000}"/>
    <cellStyle name="Moneda 2 3 2 2 2 2" xfId="35" xr:uid="{00000000-0005-0000-0000-000033000000}"/>
    <cellStyle name="Moneda 2 3 2 2 2 2 2" xfId="83" xr:uid="{00000000-0005-0000-0000-000034000000}"/>
    <cellStyle name="Moneda 2 3 2 2 2 2 2 2" xfId="229" xr:uid="{00000000-0005-0000-0000-000035000000}"/>
    <cellStyle name="Moneda 2 3 2 2 2 2 3" xfId="181" xr:uid="{00000000-0005-0000-0000-000036000000}"/>
    <cellStyle name="Moneda 2 3 2 2 2 3" xfId="84" xr:uid="{00000000-0005-0000-0000-000037000000}"/>
    <cellStyle name="Moneda 2 3 2 2 2 3 2" xfId="230" xr:uid="{00000000-0005-0000-0000-000038000000}"/>
    <cellStyle name="Moneda 2 3 2 2 2 4" xfId="180" xr:uid="{00000000-0005-0000-0000-000039000000}"/>
    <cellStyle name="Moneda 2 3 2 2 3" xfId="36" xr:uid="{00000000-0005-0000-0000-00003A000000}"/>
    <cellStyle name="Moneda 2 3 2 2 3 2" xfId="37" xr:uid="{00000000-0005-0000-0000-00003B000000}"/>
    <cellStyle name="Moneda 2 3 2 2 3 2 2" xfId="85" xr:uid="{00000000-0005-0000-0000-00003C000000}"/>
    <cellStyle name="Moneda 2 3 2 2 3 2 2 2" xfId="231" xr:uid="{00000000-0005-0000-0000-00003D000000}"/>
    <cellStyle name="Moneda 2 3 2 2 3 2 3" xfId="183" xr:uid="{00000000-0005-0000-0000-00003E000000}"/>
    <cellStyle name="Moneda 2 3 2 2 3 3" xfId="86" xr:uid="{00000000-0005-0000-0000-00003F000000}"/>
    <cellStyle name="Moneda 2 3 2 2 3 3 2" xfId="232" xr:uid="{00000000-0005-0000-0000-000040000000}"/>
    <cellStyle name="Moneda 2 3 2 2 3 4" xfId="182" xr:uid="{00000000-0005-0000-0000-000041000000}"/>
    <cellStyle name="Moneda 2 3 2 2 4" xfId="38" xr:uid="{00000000-0005-0000-0000-000042000000}"/>
    <cellStyle name="Moneda 2 3 2 2 4 2" xfId="39" xr:uid="{00000000-0005-0000-0000-000043000000}"/>
    <cellStyle name="Moneda 2 3 2 2 4 2 2" xfId="87" xr:uid="{00000000-0005-0000-0000-000044000000}"/>
    <cellStyle name="Moneda 2 3 2 2 4 2 2 2" xfId="233" xr:uid="{00000000-0005-0000-0000-000045000000}"/>
    <cellStyle name="Moneda 2 3 2 2 4 2 3" xfId="185" xr:uid="{00000000-0005-0000-0000-000046000000}"/>
    <cellStyle name="Moneda 2 3 2 2 4 3" xfId="88" xr:uid="{00000000-0005-0000-0000-000047000000}"/>
    <cellStyle name="Moneda 2 3 2 2 4 3 2" xfId="234" xr:uid="{00000000-0005-0000-0000-000048000000}"/>
    <cellStyle name="Moneda 2 3 2 2 4 4" xfId="184" xr:uid="{00000000-0005-0000-0000-000049000000}"/>
    <cellStyle name="Moneda 2 3 2 2 5" xfId="40" xr:uid="{00000000-0005-0000-0000-00004A000000}"/>
    <cellStyle name="Moneda 2 3 2 2 5 2" xfId="89" xr:uid="{00000000-0005-0000-0000-00004B000000}"/>
    <cellStyle name="Moneda 2 3 2 2 5 2 2" xfId="235" xr:uid="{00000000-0005-0000-0000-00004C000000}"/>
    <cellStyle name="Moneda 2 3 2 2 5 3" xfId="186" xr:uid="{00000000-0005-0000-0000-00004D000000}"/>
    <cellStyle name="Moneda 2 3 2 2 6" xfId="90" xr:uid="{00000000-0005-0000-0000-00004E000000}"/>
    <cellStyle name="Moneda 2 3 2 2 6 2" xfId="236" xr:uid="{00000000-0005-0000-0000-00004F000000}"/>
    <cellStyle name="Moneda 2 3 2 2 7" xfId="178" xr:uid="{00000000-0005-0000-0000-000050000000}"/>
    <cellStyle name="Moneda 2 3 2 3" xfId="41" xr:uid="{00000000-0005-0000-0000-000051000000}"/>
    <cellStyle name="Moneda 2 3 2 3 2" xfId="42" xr:uid="{00000000-0005-0000-0000-000052000000}"/>
    <cellStyle name="Moneda 2 3 2 3 2 2" xfId="91" xr:uid="{00000000-0005-0000-0000-000053000000}"/>
    <cellStyle name="Moneda 2 3 2 3 2 2 2" xfId="237" xr:uid="{00000000-0005-0000-0000-000054000000}"/>
    <cellStyle name="Moneda 2 3 2 3 2 3" xfId="188" xr:uid="{00000000-0005-0000-0000-000055000000}"/>
    <cellStyle name="Moneda 2 3 2 3 3" xfId="92" xr:uid="{00000000-0005-0000-0000-000056000000}"/>
    <cellStyle name="Moneda 2 3 2 3 3 2" xfId="238" xr:uid="{00000000-0005-0000-0000-000057000000}"/>
    <cellStyle name="Moneda 2 3 2 3 4" xfId="187" xr:uid="{00000000-0005-0000-0000-000058000000}"/>
    <cellStyle name="Moneda 2 3 2 4" xfId="43" xr:uid="{00000000-0005-0000-0000-000059000000}"/>
    <cellStyle name="Moneda 2 3 2 4 2" xfId="44" xr:uid="{00000000-0005-0000-0000-00005A000000}"/>
    <cellStyle name="Moneda 2 3 2 4 2 2" xfId="93" xr:uid="{00000000-0005-0000-0000-00005B000000}"/>
    <cellStyle name="Moneda 2 3 2 4 2 2 2" xfId="239" xr:uid="{00000000-0005-0000-0000-00005C000000}"/>
    <cellStyle name="Moneda 2 3 2 4 2 3" xfId="190" xr:uid="{00000000-0005-0000-0000-00005D000000}"/>
    <cellStyle name="Moneda 2 3 2 4 3" xfId="94" xr:uid="{00000000-0005-0000-0000-00005E000000}"/>
    <cellStyle name="Moneda 2 3 2 4 3 2" xfId="240" xr:uid="{00000000-0005-0000-0000-00005F000000}"/>
    <cellStyle name="Moneda 2 3 2 4 4" xfId="189" xr:uid="{00000000-0005-0000-0000-000060000000}"/>
    <cellStyle name="Moneda 2 3 2 5" xfId="45" xr:uid="{00000000-0005-0000-0000-000061000000}"/>
    <cellStyle name="Moneda 2 3 2 5 2" xfId="46" xr:uid="{00000000-0005-0000-0000-000062000000}"/>
    <cellStyle name="Moneda 2 3 2 5 2 2" xfId="95" xr:uid="{00000000-0005-0000-0000-000063000000}"/>
    <cellStyle name="Moneda 2 3 2 5 2 2 2" xfId="241" xr:uid="{00000000-0005-0000-0000-000064000000}"/>
    <cellStyle name="Moneda 2 3 2 5 2 3" xfId="192" xr:uid="{00000000-0005-0000-0000-000065000000}"/>
    <cellStyle name="Moneda 2 3 2 5 3" xfId="96" xr:uid="{00000000-0005-0000-0000-000066000000}"/>
    <cellStyle name="Moneda 2 3 2 5 3 2" xfId="242" xr:uid="{00000000-0005-0000-0000-000067000000}"/>
    <cellStyle name="Moneda 2 3 2 5 4" xfId="191" xr:uid="{00000000-0005-0000-0000-000068000000}"/>
    <cellStyle name="Moneda 2 3 2 6" xfId="47" xr:uid="{00000000-0005-0000-0000-000069000000}"/>
    <cellStyle name="Moneda 2 3 2 6 2" xfId="97" xr:uid="{00000000-0005-0000-0000-00006A000000}"/>
    <cellStyle name="Moneda 2 3 2 6 2 2" xfId="243" xr:uid="{00000000-0005-0000-0000-00006B000000}"/>
    <cellStyle name="Moneda 2 3 2 6 3" xfId="193" xr:uid="{00000000-0005-0000-0000-00006C000000}"/>
    <cellStyle name="Moneda 2 3 2 7" xfId="98" xr:uid="{00000000-0005-0000-0000-00006D000000}"/>
    <cellStyle name="Moneda 2 3 2 7 2" xfId="244" xr:uid="{00000000-0005-0000-0000-00006E000000}"/>
    <cellStyle name="Moneda 2 3 2 8" xfId="174" xr:uid="{00000000-0005-0000-0000-00006F000000}"/>
    <cellStyle name="Moneda 2 3 3" xfId="30" xr:uid="{00000000-0005-0000-0000-000070000000}"/>
    <cellStyle name="Moneda 2 3 3 2" xfId="48" xr:uid="{00000000-0005-0000-0000-000071000000}"/>
    <cellStyle name="Moneda 2 3 3 2 2" xfId="49" xr:uid="{00000000-0005-0000-0000-000072000000}"/>
    <cellStyle name="Moneda 2 3 3 2 2 2" xfId="99" xr:uid="{00000000-0005-0000-0000-000073000000}"/>
    <cellStyle name="Moneda 2 3 3 2 2 2 2" xfId="245" xr:uid="{00000000-0005-0000-0000-000074000000}"/>
    <cellStyle name="Moneda 2 3 3 2 2 3" xfId="195" xr:uid="{00000000-0005-0000-0000-000075000000}"/>
    <cellStyle name="Moneda 2 3 3 2 3" xfId="100" xr:uid="{00000000-0005-0000-0000-000076000000}"/>
    <cellStyle name="Moneda 2 3 3 2 3 2" xfId="246" xr:uid="{00000000-0005-0000-0000-000077000000}"/>
    <cellStyle name="Moneda 2 3 3 2 4" xfId="194" xr:uid="{00000000-0005-0000-0000-000078000000}"/>
    <cellStyle name="Moneda 2 3 3 3" xfId="50" xr:uid="{00000000-0005-0000-0000-000079000000}"/>
    <cellStyle name="Moneda 2 3 3 3 2" xfId="51" xr:uid="{00000000-0005-0000-0000-00007A000000}"/>
    <cellStyle name="Moneda 2 3 3 3 2 2" xfId="101" xr:uid="{00000000-0005-0000-0000-00007B000000}"/>
    <cellStyle name="Moneda 2 3 3 3 2 2 2" xfId="247" xr:uid="{00000000-0005-0000-0000-00007C000000}"/>
    <cellStyle name="Moneda 2 3 3 3 2 3" xfId="197" xr:uid="{00000000-0005-0000-0000-00007D000000}"/>
    <cellStyle name="Moneda 2 3 3 3 3" xfId="102" xr:uid="{00000000-0005-0000-0000-00007E000000}"/>
    <cellStyle name="Moneda 2 3 3 3 3 2" xfId="248" xr:uid="{00000000-0005-0000-0000-00007F000000}"/>
    <cellStyle name="Moneda 2 3 3 3 4" xfId="196" xr:uid="{00000000-0005-0000-0000-000080000000}"/>
    <cellStyle name="Moneda 2 3 3 4" xfId="52" xr:uid="{00000000-0005-0000-0000-000081000000}"/>
    <cellStyle name="Moneda 2 3 3 4 2" xfId="53" xr:uid="{00000000-0005-0000-0000-000082000000}"/>
    <cellStyle name="Moneda 2 3 3 4 2 2" xfId="103" xr:uid="{00000000-0005-0000-0000-000083000000}"/>
    <cellStyle name="Moneda 2 3 3 4 2 2 2" xfId="249" xr:uid="{00000000-0005-0000-0000-000084000000}"/>
    <cellStyle name="Moneda 2 3 3 4 2 3" xfId="199" xr:uid="{00000000-0005-0000-0000-000085000000}"/>
    <cellStyle name="Moneda 2 3 3 4 3" xfId="104" xr:uid="{00000000-0005-0000-0000-000086000000}"/>
    <cellStyle name="Moneda 2 3 3 4 3 2" xfId="250" xr:uid="{00000000-0005-0000-0000-000087000000}"/>
    <cellStyle name="Moneda 2 3 3 4 4" xfId="198" xr:uid="{00000000-0005-0000-0000-000088000000}"/>
    <cellStyle name="Moneda 2 3 3 5" xfId="54" xr:uid="{00000000-0005-0000-0000-000089000000}"/>
    <cellStyle name="Moneda 2 3 3 5 2" xfId="105" xr:uid="{00000000-0005-0000-0000-00008A000000}"/>
    <cellStyle name="Moneda 2 3 3 5 2 2" xfId="251" xr:uid="{00000000-0005-0000-0000-00008B000000}"/>
    <cellStyle name="Moneda 2 3 3 5 3" xfId="200" xr:uid="{00000000-0005-0000-0000-00008C000000}"/>
    <cellStyle name="Moneda 2 3 3 6" xfId="106" xr:uid="{00000000-0005-0000-0000-00008D000000}"/>
    <cellStyle name="Moneda 2 3 3 6 2" xfId="252" xr:uid="{00000000-0005-0000-0000-00008E000000}"/>
    <cellStyle name="Moneda 2 3 3 7" xfId="176" xr:uid="{00000000-0005-0000-0000-00008F000000}"/>
    <cellStyle name="Moneda 2 3 4" xfId="31" xr:uid="{00000000-0005-0000-0000-000090000000}"/>
    <cellStyle name="Moneda 2 3 4 2" xfId="55" xr:uid="{00000000-0005-0000-0000-000091000000}"/>
    <cellStyle name="Moneda 2 3 4 2 2" xfId="56" xr:uid="{00000000-0005-0000-0000-000092000000}"/>
    <cellStyle name="Moneda 2 3 4 2 2 2" xfId="107" xr:uid="{00000000-0005-0000-0000-000093000000}"/>
    <cellStyle name="Moneda 2 3 4 2 2 2 2" xfId="253" xr:uid="{00000000-0005-0000-0000-000094000000}"/>
    <cellStyle name="Moneda 2 3 4 2 2 3" xfId="202" xr:uid="{00000000-0005-0000-0000-000095000000}"/>
    <cellStyle name="Moneda 2 3 4 2 3" xfId="108" xr:uid="{00000000-0005-0000-0000-000096000000}"/>
    <cellStyle name="Moneda 2 3 4 2 3 2" xfId="254" xr:uid="{00000000-0005-0000-0000-000097000000}"/>
    <cellStyle name="Moneda 2 3 4 2 4" xfId="201" xr:uid="{00000000-0005-0000-0000-000098000000}"/>
    <cellStyle name="Moneda 2 3 4 3" xfId="57" xr:uid="{00000000-0005-0000-0000-000099000000}"/>
    <cellStyle name="Moneda 2 3 4 3 2" xfId="58" xr:uid="{00000000-0005-0000-0000-00009A000000}"/>
    <cellStyle name="Moneda 2 3 4 3 2 2" xfId="109" xr:uid="{00000000-0005-0000-0000-00009B000000}"/>
    <cellStyle name="Moneda 2 3 4 3 2 2 2" xfId="255" xr:uid="{00000000-0005-0000-0000-00009C000000}"/>
    <cellStyle name="Moneda 2 3 4 3 2 3" xfId="204" xr:uid="{00000000-0005-0000-0000-00009D000000}"/>
    <cellStyle name="Moneda 2 3 4 3 3" xfId="110" xr:uid="{00000000-0005-0000-0000-00009E000000}"/>
    <cellStyle name="Moneda 2 3 4 3 3 2" xfId="256" xr:uid="{00000000-0005-0000-0000-00009F000000}"/>
    <cellStyle name="Moneda 2 3 4 3 4" xfId="203" xr:uid="{00000000-0005-0000-0000-0000A0000000}"/>
    <cellStyle name="Moneda 2 3 4 4" xfId="59" xr:uid="{00000000-0005-0000-0000-0000A1000000}"/>
    <cellStyle name="Moneda 2 3 4 4 2" xfId="60" xr:uid="{00000000-0005-0000-0000-0000A2000000}"/>
    <cellStyle name="Moneda 2 3 4 4 2 2" xfId="111" xr:uid="{00000000-0005-0000-0000-0000A3000000}"/>
    <cellStyle name="Moneda 2 3 4 4 2 2 2" xfId="257" xr:uid="{00000000-0005-0000-0000-0000A4000000}"/>
    <cellStyle name="Moneda 2 3 4 4 2 3" xfId="206" xr:uid="{00000000-0005-0000-0000-0000A5000000}"/>
    <cellStyle name="Moneda 2 3 4 4 3" xfId="112" xr:uid="{00000000-0005-0000-0000-0000A6000000}"/>
    <cellStyle name="Moneda 2 3 4 4 3 2" xfId="258" xr:uid="{00000000-0005-0000-0000-0000A7000000}"/>
    <cellStyle name="Moneda 2 3 4 4 4" xfId="205" xr:uid="{00000000-0005-0000-0000-0000A8000000}"/>
    <cellStyle name="Moneda 2 3 4 5" xfId="61" xr:uid="{00000000-0005-0000-0000-0000A9000000}"/>
    <cellStyle name="Moneda 2 3 4 5 2" xfId="113" xr:uid="{00000000-0005-0000-0000-0000AA000000}"/>
    <cellStyle name="Moneda 2 3 4 5 2 2" xfId="259" xr:uid="{00000000-0005-0000-0000-0000AB000000}"/>
    <cellStyle name="Moneda 2 3 4 5 3" xfId="207" xr:uid="{00000000-0005-0000-0000-0000AC000000}"/>
    <cellStyle name="Moneda 2 3 4 6" xfId="114" xr:uid="{00000000-0005-0000-0000-0000AD000000}"/>
    <cellStyle name="Moneda 2 3 4 6 2" xfId="260" xr:uid="{00000000-0005-0000-0000-0000AE000000}"/>
    <cellStyle name="Moneda 2 3 4 7" xfId="177" xr:uid="{00000000-0005-0000-0000-0000AF000000}"/>
    <cellStyle name="Moneda 2 3 5" xfId="62" xr:uid="{00000000-0005-0000-0000-0000B0000000}"/>
    <cellStyle name="Moneda 2 3 5 2" xfId="63" xr:uid="{00000000-0005-0000-0000-0000B1000000}"/>
    <cellStyle name="Moneda 2 3 5 2 2" xfId="115" xr:uid="{00000000-0005-0000-0000-0000B2000000}"/>
    <cellStyle name="Moneda 2 3 5 2 2 2" xfId="261" xr:uid="{00000000-0005-0000-0000-0000B3000000}"/>
    <cellStyle name="Moneda 2 3 5 2 3" xfId="209" xr:uid="{00000000-0005-0000-0000-0000B4000000}"/>
    <cellStyle name="Moneda 2 3 5 3" xfId="116" xr:uid="{00000000-0005-0000-0000-0000B5000000}"/>
    <cellStyle name="Moneda 2 3 5 3 2" xfId="262" xr:uid="{00000000-0005-0000-0000-0000B6000000}"/>
    <cellStyle name="Moneda 2 3 5 4" xfId="208" xr:uid="{00000000-0005-0000-0000-0000B7000000}"/>
    <cellStyle name="Moneda 2 3 6" xfId="64" xr:uid="{00000000-0005-0000-0000-0000B8000000}"/>
    <cellStyle name="Moneda 2 3 6 2" xfId="65" xr:uid="{00000000-0005-0000-0000-0000B9000000}"/>
    <cellStyle name="Moneda 2 3 6 2 2" xfId="117" xr:uid="{00000000-0005-0000-0000-0000BA000000}"/>
    <cellStyle name="Moneda 2 3 6 2 2 2" xfId="263" xr:uid="{00000000-0005-0000-0000-0000BB000000}"/>
    <cellStyle name="Moneda 2 3 6 2 3" xfId="211" xr:uid="{00000000-0005-0000-0000-0000BC000000}"/>
    <cellStyle name="Moneda 2 3 6 3" xfId="118" xr:uid="{00000000-0005-0000-0000-0000BD000000}"/>
    <cellStyle name="Moneda 2 3 6 3 2" xfId="264" xr:uid="{00000000-0005-0000-0000-0000BE000000}"/>
    <cellStyle name="Moneda 2 3 6 4" xfId="210" xr:uid="{00000000-0005-0000-0000-0000BF000000}"/>
    <cellStyle name="Moneda 2 3 7" xfId="66" xr:uid="{00000000-0005-0000-0000-0000C0000000}"/>
    <cellStyle name="Moneda 2 3 7 2" xfId="67" xr:uid="{00000000-0005-0000-0000-0000C1000000}"/>
    <cellStyle name="Moneda 2 3 7 2 2" xfId="119" xr:uid="{00000000-0005-0000-0000-0000C2000000}"/>
    <cellStyle name="Moneda 2 3 7 2 2 2" xfId="265" xr:uid="{00000000-0005-0000-0000-0000C3000000}"/>
    <cellStyle name="Moneda 2 3 7 2 3" xfId="213" xr:uid="{00000000-0005-0000-0000-0000C4000000}"/>
    <cellStyle name="Moneda 2 3 7 3" xfId="120" xr:uid="{00000000-0005-0000-0000-0000C5000000}"/>
    <cellStyle name="Moneda 2 3 7 3 2" xfId="266" xr:uid="{00000000-0005-0000-0000-0000C6000000}"/>
    <cellStyle name="Moneda 2 3 7 4" xfId="212" xr:uid="{00000000-0005-0000-0000-0000C7000000}"/>
    <cellStyle name="Moneda 2 3 8" xfId="68" xr:uid="{00000000-0005-0000-0000-0000C8000000}"/>
    <cellStyle name="Moneda 2 3 8 2" xfId="121" xr:uid="{00000000-0005-0000-0000-0000C9000000}"/>
    <cellStyle name="Moneda 2 3 8 2 2" xfId="267" xr:uid="{00000000-0005-0000-0000-0000CA000000}"/>
    <cellStyle name="Moneda 2 3 8 3" xfId="214" xr:uid="{00000000-0005-0000-0000-0000CB000000}"/>
    <cellStyle name="Moneda 2 3 9" xfId="122" xr:uid="{00000000-0005-0000-0000-0000CC000000}"/>
    <cellStyle name="Moneda 2 3 9 2" xfId="268" xr:uid="{00000000-0005-0000-0000-0000CD000000}"/>
    <cellStyle name="Moneda 2 4" xfId="157" xr:uid="{00000000-0005-0000-0000-0000CE000000}"/>
    <cellStyle name="Moneda 20" xfId="142" xr:uid="{00000000-0005-0000-0000-0000CF000000}"/>
    <cellStyle name="Moneda 20 2" xfId="287" xr:uid="{00000000-0005-0000-0000-0000D0000000}"/>
    <cellStyle name="Moneda 21" xfId="149" xr:uid="{00000000-0005-0000-0000-0000D1000000}"/>
    <cellStyle name="Moneda 21 2" xfId="294" xr:uid="{00000000-0005-0000-0000-0000D2000000}"/>
    <cellStyle name="Moneda 22" xfId="172" xr:uid="{00000000-0005-0000-0000-0000D3000000}"/>
    <cellStyle name="Moneda 23" xfId="293" xr:uid="{00000000-0005-0000-0000-0000D4000000}"/>
    <cellStyle name="Moneda 24" xfId="289" xr:uid="{00000000-0005-0000-0000-0000D5000000}"/>
    <cellStyle name="Moneda 3" xfId="12" xr:uid="{00000000-0005-0000-0000-0000D6000000}"/>
    <cellStyle name="Moneda 3 2" xfId="29" xr:uid="{00000000-0005-0000-0000-0000D7000000}"/>
    <cellStyle name="Moneda 3 2 2" xfId="33" xr:uid="{00000000-0005-0000-0000-0000D8000000}"/>
    <cellStyle name="Moneda 3 2 2 2" xfId="69" xr:uid="{00000000-0005-0000-0000-0000D9000000}"/>
    <cellStyle name="Moneda 3 2 2 2 2" xfId="70" xr:uid="{00000000-0005-0000-0000-0000DA000000}"/>
    <cellStyle name="Moneda 3 2 2 2 2 2" xfId="123" xr:uid="{00000000-0005-0000-0000-0000DB000000}"/>
    <cellStyle name="Moneda 3 2 2 2 2 2 2" xfId="269" xr:uid="{00000000-0005-0000-0000-0000DC000000}"/>
    <cellStyle name="Moneda 3 2 2 2 2 3" xfId="216" xr:uid="{00000000-0005-0000-0000-0000DD000000}"/>
    <cellStyle name="Moneda 3 2 2 2 3" xfId="124" xr:uid="{00000000-0005-0000-0000-0000DE000000}"/>
    <cellStyle name="Moneda 3 2 2 2 3 2" xfId="270" xr:uid="{00000000-0005-0000-0000-0000DF000000}"/>
    <cellStyle name="Moneda 3 2 2 2 4" xfId="215" xr:uid="{00000000-0005-0000-0000-0000E0000000}"/>
    <cellStyle name="Moneda 3 2 2 3" xfId="71" xr:uid="{00000000-0005-0000-0000-0000E1000000}"/>
    <cellStyle name="Moneda 3 2 2 3 2" xfId="72" xr:uid="{00000000-0005-0000-0000-0000E2000000}"/>
    <cellStyle name="Moneda 3 2 2 3 2 2" xfId="125" xr:uid="{00000000-0005-0000-0000-0000E3000000}"/>
    <cellStyle name="Moneda 3 2 2 3 2 2 2" xfId="271" xr:uid="{00000000-0005-0000-0000-0000E4000000}"/>
    <cellStyle name="Moneda 3 2 2 3 2 3" xfId="218" xr:uid="{00000000-0005-0000-0000-0000E5000000}"/>
    <cellStyle name="Moneda 3 2 2 3 3" xfId="126" xr:uid="{00000000-0005-0000-0000-0000E6000000}"/>
    <cellStyle name="Moneda 3 2 2 3 3 2" xfId="272" xr:uid="{00000000-0005-0000-0000-0000E7000000}"/>
    <cellStyle name="Moneda 3 2 2 3 4" xfId="217" xr:uid="{00000000-0005-0000-0000-0000E8000000}"/>
    <cellStyle name="Moneda 3 2 2 4" xfId="73" xr:uid="{00000000-0005-0000-0000-0000E9000000}"/>
    <cellStyle name="Moneda 3 2 2 4 2" xfId="74" xr:uid="{00000000-0005-0000-0000-0000EA000000}"/>
    <cellStyle name="Moneda 3 2 2 4 2 2" xfId="127" xr:uid="{00000000-0005-0000-0000-0000EB000000}"/>
    <cellStyle name="Moneda 3 2 2 4 2 2 2" xfId="273" xr:uid="{00000000-0005-0000-0000-0000EC000000}"/>
    <cellStyle name="Moneda 3 2 2 4 2 3" xfId="220" xr:uid="{00000000-0005-0000-0000-0000ED000000}"/>
    <cellStyle name="Moneda 3 2 2 4 3" xfId="128" xr:uid="{00000000-0005-0000-0000-0000EE000000}"/>
    <cellStyle name="Moneda 3 2 2 4 3 2" xfId="274" xr:uid="{00000000-0005-0000-0000-0000EF000000}"/>
    <cellStyle name="Moneda 3 2 2 4 4" xfId="219" xr:uid="{00000000-0005-0000-0000-0000F0000000}"/>
    <cellStyle name="Moneda 3 2 2 5" xfId="75" xr:uid="{00000000-0005-0000-0000-0000F1000000}"/>
    <cellStyle name="Moneda 3 2 2 5 2" xfId="129" xr:uid="{00000000-0005-0000-0000-0000F2000000}"/>
    <cellStyle name="Moneda 3 2 2 5 2 2" xfId="275" xr:uid="{00000000-0005-0000-0000-0000F3000000}"/>
    <cellStyle name="Moneda 3 2 2 5 3" xfId="221" xr:uid="{00000000-0005-0000-0000-0000F4000000}"/>
    <cellStyle name="Moneda 3 2 2 6" xfId="130" xr:uid="{00000000-0005-0000-0000-0000F5000000}"/>
    <cellStyle name="Moneda 3 2 2 6 2" xfId="276" xr:uid="{00000000-0005-0000-0000-0000F6000000}"/>
    <cellStyle name="Moneda 3 2 2 7" xfId="179" xr:uid="{00000000-0005-0000-0000-0000F7000000}"/>
    <cellStyle name="Moneda 3 2 3" xfId="76" xr:uid="{00000000-0005-0000-0000-0000F8000000}"/>
    <cellStyle name="Moneda 3 2 3 2" xfId="77" xr:uid="{00000000-0005-0000-0000-0000F9000000}"/>
    <cellStyle name="Moneda 3 2 3 2 2" xfId="131" xr:uid="{00000000-0005-0000-0000-0000FA000000}"/>
    <cellStyle name="Moneda 3 2 3 2 2 2" xfId="277" xr:uid="{00000000-0005-0000-0000-0000FB000000}"/>
    <cellStyle name="Moneda 3 2 3 2 3" xfId="223" xr:uid="{00000000-0005-0000-0000-0000FC000000}"/>
    <cellStyle name="Moneda 3 2 3 3" xfId="132" xr:uid="{00000000-0005-0000-0000-0000FD000000}"/>
    <cellStyle name="Moneda 3 2 3 3 2" xfId="278" xr:uid="{00000000-0005-0000-0000-0000FE000000}"/>
    <cellStyle name="Moneda 3 2 3 4" xfId="222" xr:uid="{00000000-0005-0000-0000-0000FF000000}"/>
    <cellStyle name="Moneda 3 2 4" xfId="78" xr:uid="{00000000-0005-0000-0000-000000010000}"/>
    <cellStyle name="Moneda 3 2 4 2" xfId="79" xr:uid="{00000000-0005-0000-0000-000001010000}"/>
    <cellStyle name="Moneda 3 2 4 2 2" xfId="133" xr:uid="{00000000-0005-0000-0000-000002010000}"/>
    <cellStyle name="Moneda 3 2 4 2 2 2" xfId="279" xr:uid="{00000000-0005-0000-0000-000003010000}"/>
    <cellStyle name="Moneda 3 2 4 2 3" xfId="225" xr:uid="{00000000-0005-0000-0000-000004010000}"/>
    <cellStyle name="Moneda 3 2 4 3" xfId="134" xr:uid="{00000000-0005-0000-0000-000005010000}"/>
    <cellStyle name="Moneda 3 2 4 3 2" xfId="280" xr:uid="{00000000-0005-0000-0000-000006010000}"/>
    <cellStyle name="Moneda 3 2 4 4" xfId="224" xr:uid="{00000000-0005-0000-0000-000007010000}"/>
    <cellStyle name="Moneda 3 2 5" xfId="80" xr:uid="{00000000-0005-0000-0000-000008010000}"/>
    <cellStyle name="Moneda 3 2 5 2" xfId="81" xr:uid="{00000000-0005-0000-0000-000009010000}"/>
    <cellStyle name="Moneda 3 2 5 2 2" xfId="135" xr:uid="{00000000-0005-0000-0000-00000A010000}"/>
    <cellStyle name="Moneda 3 2 5 2 2 2" xfId="281" xr:uid="{00000000-0005-0000-0000-00000B010000}"/>
    <cellStyle name="Moneda 3 2 5 2 3" xfId="227" xr:uid="{00000000-0005-0000-0000-00000C010000}"/>
    <cellStyle name="Moneda 3 2 5 3" xfId="136" xr:uid="{00000000-0005-0000-0000-00000D010000}"/>
    <cellStyle name="Moneda 3 2 5 3 2" xfId="282" xr:uid="{00000000-0005-0000-0000-00000E010000}"/>
    <cellStyle name="Moneda 3 2 5 4" xfId="226" xr:uid="{00000000-0005-0000-0000-00000F010000}"/>
    <cellStyle name="Moneda 3 2 6" xfId="82" xr:uid="{00000000-0005-0000-0000-000010010000}"/>
    <cellStyle name="Moneda 3 2 6 2" xfId="137" xr:uid="{00000000-0005-0000-0000-000011010000}"/>
    <cellStyle name="Moneda 3 2 6 2 2" xfId="283" xr:uid="{00000000-0005-0000-0000-000012010000}"/>
    <cellStyle name="Moneda 3 2 6 3" xfId="228" xr:uid="{00000000-0005-0000-0000-000013010000}"/>
    <cellStyle name="Moneda 3 2 7" xfId="138" xr:uid="{00000000-0005-0000-0000-000014010000}"/>
    <cellStyle name="Moneda 3 2 7 2" xfId="284" xr:uid="{00000000-0005-0000-0000-000015010000}"/>
    <cellStyle name="Moneda 3 2 8" xfId="168" xr:uid="{00000000-0005-0000-0000-000016010000}"/>
    <cellStyle name="Moneda 3 2 9" xfId="175" xr:uid="{00000000-0005-0000-0000-000017010000}"/>
    <cellStyle name="Moneda 3 3" xfId="163" xr:uid="{00000000-0005-0000-0000-000018010000}"/>
    <cellStyle name="Moneda 3 3 2" xfId="302" xr:uid="{00000000-0005-0000-0000-000019010000}"/>
    <cellStyle name="Moneda 3 4" xfId="147" xr:uid="{00000000-0005-0000-0000-00001A010000}"/>
    <cellStyle name="Moneda 3 4 2" xfId="292" xr:uid="{00000000-0005-0000-0000-00001B010000}"/>
    <cellStyle name="Moneda 3 5" xfId="27" xr:uid="{00000000-0005-0000-0000-00001C010000}"/>
    <cellStyle name="Moneda 4" xfId="13" xr:uid="{00000000-0005-0000-0000-00001D010000}"/>
    <cellStyle name="Moneda 5" xfId="148" xr:uid="{00000000-0005-0000-0000-00001E010000}"/>
    <cellStyle name="Moneda 6" xfId="153" xr:uid="{00000000-0005-0000-0000-00001F010000}"/>
    <cellStyle name="Moneda 6 2" xfId="298" xr:uid="{00000000-0005-0000-0000-000020010000}"/>
    <cellStyle name="Moneda 7" xfId="145" xr:uid="{00000000-0005-0000-0000-000021010000}"/>
    <cellStyle name="Moneda 7 2" xfId="290" xr:uid="{00000000-0005-0000-0000-000022010000}"/>
    <cellStyle name="Moneda 8" xfId="141" xr:uid="{00000000-0005-0000-0000-000023010000}"/>
    <cellStyle name="Moneda 8 2" xfId="286" xr:uid="{00000000-0005-0000-0000-000024010000}"/>
    <cellStyle name="Moneda 9" xfId="165" xr:uid="{00000000-0005-0000-0000-000025010000}"/>
    <cellStyle name="Moneda 9 2" xfId="304" xr:uid="{00000000-0005-0000-0000-000026010000}"/>
    <cellStyle name="Normal" xfId="0" builtinId="0"/>
    <cellStyle name="Normal 2" xfId="14" xr:uid="{00000000-0005-0000-0000-000028010000}"/>
    <cellStyle name="Normal 2 10" xfId="15" xr:uid="{00000000-0005-0000-0000-000029010000}"/>
    <cellStyle name="Normal 2 2" xfId="160" xr:uid="{00000000-0005-0000-0000-00002A010000}"/>
    <cellStyle name="Normal 2 3" xfId="156" xr:uid="{00000000-0005-0000-0000-00002B010000}"/>
    <cellStyle name="Normal 3" xfId="16" xr:uid="{00000000-0005-0000-0000-00002C010000}"/>
    <cellStyle name="Normal 3 2" xfId="17" xr:uid="{00000000-0005-0000-0000-00002D010000}"/>
    <cellStyle name="Normal 3 2 2" xfId="167" xr:uid="{00000000-0005-0000-0000-00002E010000}"/>
    <cellStyle name="Normal 4 2" xfId="18" xr:uid="{00000000-0005-0000-0000-00002F010000}"/>
    <cellStyle name="Porcentaje" xfId="309" builtinId="5"/>
    <cellStyle name="Porcentaje 2" xfId="21" xr:uid="{00000000-0005-0000-0000-000031010000}"/>
    <cellStyle name="Porcentaje 3" xfId="22" xr:uid="{00000000-0005-0000-0000-000032010000}"/>
    <cellStyle name="Porcentaje 3 2" xfId="140" xr:uid="{00000000-0005-0000-0000-000033010000}"/>
    <cellStyle name="Porcentaje 4" xfId="23" xr:uid="{00000000-0005-0000-0000-000034010000}"/>
    <cellStyle name="Porcentual 2" xfId="19" xr:uid="{00000000-0005-0000-0000-000035010000}"/>
    <cellStyle name="Porcentual 2 2" xfId="20" xr:uid="{00000000-0005-0000-0000-000036010000}"/>
  </cellStyles>
  <dxfs count="0"/>
  <tableStyles count="0" defaultTableStyle="TableStyleMedium9" defaultPivotStyle="PivotStyleLight16"/>
  <colors>
    <mruColors>
      <color rgb="FF7BB800"/>
      <color rgb="FF75DBFF"/>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291895</xdr:colOff>
      <xdr:row>1</xdr:row>
      <xdr:rowOff>206477</xdr:rowOff>
    </xdr:from>
    <xdr:to>
      <xdr:col>6</xdr:col>
      <xdr:colOff>1351934</xdr:colOff>
      <xdr:row>3</xdr:row>
      <xdr:rowOff>153235</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895" y="544461"/>
          <a:ext cx="3195483" cy="853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128588</xdr:colOff>
      <xdr:row>0</xdr:row>
      <xdr:rowOff>163965</xdr:rowOff>
    </xdr:from>
    <xdr:to>
      <xdr:col>4</xdr:col>
      <xdr:colOff>163286</xdr:colOff>
      <xdr:row>2</xdr:row>
      <xdr:rowOff>244928</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588" y="163965"/>
          <a:ext cx="2347912" cy="1087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263339</xdr:colOff>
      <xdr:row>0</xdr:row>
      <xdr:rowOff>120742</xdr:rowOff>
    </xdr:from>
    <xdr:to>
      <xdr:col>2</xdr:col>
      <xdr:colOff>704663</xdr:colOff>
      <xdr:row>2</xdr:row>
      <xdr:rowOff>182195</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3339" y="120742"/>
          <a:ext cx="1968125" cy="551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180975</xdr:colOff>
      <xdr:row>2</xdr:row>
      <xdr:rowOff>161925</xdr:rowOff>
    </xdr:to>
    <xdr:pic>
      <xdr:nvPicPr>
        <xdr:cNvPr id="2" name="Imagen 1">
          <a:extLst>
            <a:ext uri="{FF2B5EF4-FFF2-40B4-BE49-F238E27FC236}">
              <a16:creationId xmlns:a16="http://schemas.microsoft.com/office/drawing/2014/main" id="{B987F201-0D43-46D6-90A2-FB294F7FFB4A}"/>
            </a:ext>
          </a:extLst>
        </xdr:cNvPr>
        <xdr:cNvPicPr>
          <a:picLocks noChangeAspect="1"/>
        </xdr:cNvPicPr>
      </xdr:nvPicPr>
      <xdr:blipFill>
        <a:blip xmlns:r="http://schemas.openxmlformats.org/officeDocument/2006/relationships" r:embed="rId1"/>
        <a:stretch>
          <a:fillRect/>
        </a:stretch>
      </xdr:blipFill>
      <xdr:spPr>
        <a:xfrm>
          <a:off x="0" y="0"/>
          <a:ext cx="2466975" cy="619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rika.sandoval\Downloads\PLAN%20DE%20ACCION%20PRIMER%20TRIMESTRE%202019spmv%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refreshError="1">
        <row r="17">
          <cell r="V17">
            <v>125</v>
          </cell>
          <cell r="AT17" t="str">
            <v>N/A</v>
          </cell>
          <cell r="AU17" t="str">
            <v>N/A</v>
          </cell>
          <cell r="AW17" t="str">
            <v xml:space="preserve">Informes de OPS # 20181361, 20181247, 20181114, 20181228, 20181383 
</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2"/>
  <sheetViews>
    <sheetView topLeftCell="D1" zoomScale="62" zoomScaleNormal="62" zoomScaleSheetLayoutView="70" workbookViewId="0">
      <selection activeCell="A5" sqref="A5:R8"/>
    </sheetView>
  </sheetViews>
  <sheetFormatPr baseColWidth="10" defaultRowHeight="15" x14ac:dyDescent="0.25"/>
  <cols>
    <col min="1" max="1" width="4" style="1" hidden="1" customWidth="1"/>
    <col min="2" max="2" width="7.140625" style="1" hidden="1" customWidth="1"/>
    <col min="3" max="3" width="10.85546875" style="1" hidden="1" customWidth="1"/>
    <col min="4" max="4" width="6.85546875" style="1" customWidth="1"/>
    <col min="5" max="5" width="14" style="1" customWidth="1"/>
    <col min="6" max="6" width="11" style="1" customWidth="1"/>
    <col min="7" max="7" width="34.85546875" style="1" customWidth="1"/>
    <col min="8" max="8" width="13.140625" style="1" customWidth="1"/>
    <col min="9" max="9" width="9.28515625" style="1" customWidth="1"/>
    <col min="10" max="10" width="12.140625" style="16" customWidth="1"/>
    <col min="11" max="11" width="12.7109375" style="22" customWidth="1"/>
    <col min="12" max="12" width="8.5703125" style="21" customWidth="1"/>
    <col min="13" max="13" width="9.140625" style="16" customWidth="1"/>
    <col min="14" max="14" width="10.140625" style="22" customWidth="1"/>
    <col min="15" max="15" width="9.7109375" style="22" customWidth="1"/>
    <col min="16" max="16" width="10.140625" style="21" customWidth="1"/>
    <col min="17" max="17" width="14.28515625" style="21" customWidth="1"/>
    <col min="18" max="18" width="12.7109375" style="21" customWidth="1"/>
    <col min="19" max="19" width="13.140625" style="21" customWidth="1"/>
    <col min="20" max="20" width="10.42578125" style="22" customWidth="1"/>
    <col min="21" max="21" width="10.85546875" style="22" customWidth="1"/>
    <col min="22" max="24" width="12.7109375" style="21" customWidth="1"/>
    <col min="25" max="25" width="9.85546875" style="21" customWidth="1"/>
    <col min="26" max="26" width="10" style="22" customWidth="1"/>
    <col min="27" max="27" width="11.85546875" style="22" customWidth="1"/>
    <col min="28" max="28" width="11" style="21" customWidth="1"/>
    <col min="29" max="29" width="9.42578125" style="21" customWidth="1"/>
    <col min="30" max="31" width="12.7109375" style="21" customWidth="1"/>
    <col min="32" max="32" width="13.85546875" style="22" customWidth="1"/>
    <col min="33" max="38" width="12.7109375" style="22" customWidth="1"/>
    <col min="39" max="39" width="11.5703125" style="1" customWidth="1"/>
    <col min="40" max="40" width="10.28515625" style="1" customWidth="1"/>
    <col min="41" max="41" width="12.85546875" style="1" customWidth="1"/>
    <col min="42" max="42" width="14.28515625" style="1" customWidth="1"/>
    <col min="43" max="43" width="10.7109375" style="1" customWidth="1"/>
    <col min="44" max="44" width="12" style="1" customWidth="1"/>
    <col min="45" max="45" width="50.5703125" style="1" customWidth="1"/>
    <col min="46" max="46" width="13.42578125" style="1" customWidth="1"/>
    <col min="47" max="47" width="15.5703125" style="1" customWidth="1"/>
    <col min="48" max="48" width="28.85546875" style="1" customWidth="1"/>
    <col min="49" max="49" width="13.42578125" style="1" customWidth="1"/>
    <col min="50" max="50" width="11.42578125" style="1"/>
    <col min="51" max="51" width="56.5703125" style="1" customWidth="1"/>
    <col min="52" max="16384" width="11.42578125" style="1"/>
  </cols>
  <sheetData>
    <row r="1" spans="1:49" ht="26.25" customHeight="1" thickBot="1" x14ac:dyDescent="0.3">
      <c r="B1" s="4"/>
      <c r="C1" s="4"/>
      <c r="D1" s="4"/>
      <c r="E1" s="4"/>
      <c r="F1" s="4"/>
      <c r="G1" s="4"/>
      <c r="H1" s="4"/>
      <c r="I1" s="4"/>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4"/>
      <c r="AN1" s="4"/>
      <c r="AO1" s="4"/>
      <c r="AP1" s="4"/>
      <c r="AQ1" s="4"/>
      <c r="AR1" s="4"/>
      <c r="AS1" s="4"/>
      <c r="AT1" s="4"/>
      <c r="AU1" s="4"/>
      <c r="AV1" s="4"/>
      <c r="AW1" s="4"/>
    </row>
    <row r="2" spans="1:49" s="28" customFormat="1" ht="27" customHeight="1" thickBot="1" x14ac:dyDescent="0.55000000000000004">
      <c r="A2" s="257"/>
      <c r="B2" s="258"/>
      <c r="C2" s="258"/>
      <c r="D2" s="258"/>
      <c r="E2" s="258"/>
      <c r="F2" s="258"/>
      <c r="G2" s="259"/>
      <c r="H2" s="244" t="s">
        <v>100</v>
      </c>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6"/>
    </row>
    <row r="3" spans="1:49" s="28" customFormat="1" ht="50.25" customHeight="1" x14ac:dyDescent="0.5">
      <c r="A3" s="260"/>
      <c r="B3" s="261"/>
      <c r="C3" s="261"/>
      <c r="D3" s="261"/>
      <c r="E3" s="261"/>
      <c r="F3" s="261"/>
      <c r="G3" s="262"/>
      <c r="H3" s="244" t="s">
        <v>96</v>
      </c>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6"/>
    </row>
    <row r="4" spans="1:49" s="27" customFormat="1" ht="27.75" customHeight="1" thickBot="1" x14ac:dyDescent="0.45">
      <c r="A4" s="263"/>
      <c r="B4" s="264"/>
      <c r="C4" s="264"/>
      <c r="D4" s="264"/>
      <c r="E4" s="264"/>
      <c r="F4" s="264"/>
      <c r="G4" s="265"/>
      <c r="H4" s="253" t="s">
        <v>89</v>
      </c>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5"/>
      <c r="AM4" s="253" t="s">
        <v>90</v>
      </c>
      <c r="AN4" s="254"/>
      <c r="AO4" s="254"/>
      <c r="AP4" s="254"/>
      <c r="AQ4" s="254"/>
      <c r="AR4" s="254"/>
      <c r="AS4" s="254"/>
      <c r="AT4" s="254"/>
      <c r="AU4" s="254"/>
      <c r="AV4" s="254"/>
      <c r="AW4" s="256"/>
    </row>
    <row r="5" spans="1:49" ht="36.75" customHeight="1" x14ac:dyDescent="0.25">
      <c r="A5" s="402" t="s">
        <v>0</v>
      </c>
      <c r="B5" s="248"/>
      <c r="C5" s="248"/>
      <c r="D5" s="248"/>
      <c r="E5" s="248"/>
      <c r="F5" s="248"/>
      <c r="G5" s="248"/>
      <c r="H5" s="248"/>
      <c r="I5" s="248"/>
      <c r="J5" s="248"/>
      <c r="K5" s="248"/>
      <c r="L5" s="248"/>
      <c r="M5" s="248"/>
      <c r="N5" s="248"/>
      <c r="O5" s="248"/>
      <c r="P5" s="248"/>
      <c r="Q5" s="248"/>
      <c r="R5" s="663"/>
      <c r="S5" s="247" t="s">
        <v>101</v>
      </c>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9"/>
    </row>
    <row r="6" spans="1:49" ht="41.25" customHeight="1" x14ac:dyDescent="0.25">
      <c r="A6" s="664" t="s">
        <v>2</v>
      </c>
      <c r="B6" s="251"/>
      <c r="C6" s="251"/>
      <c r="D6" s="251"/>
      <c r="E6" s="251"/>
      <c r="F6" s="251"/>
      <c r="G6" s="251"/>
      <c r="H6" s="251"/>
      <c r="I6" s="251"/>
      <c r="J6" s="251"/>
      <c r="K6" s="251"/>
      <c r="L6" s="251"/>
      <c r="M6" s="251"/>
      <c r="N6" s="251"/>
      <c r="O6" s="251"/>
      <c r="P6" s="251"/>
      <c r="Q6" s="251"/>
      <c r="R6" s="665"/>
      <c r="S6" s="250" t="s">
        <v>104</v>
      </c>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2"/>
    </row>
    <row r="7" spans="1:49" ht="30" customHeight="1" x14ac:dyDescent="0.25">
      <c r="A7" s="666" t="s">
        <v>3</v>
      </c>
      <c r="B7" s="667"/>
      <c r="C7" s="667"/>
      <c r="D7" s="667"/>
      <c r="E7" s="667"/>
      <c r="F7" s="667"/>
      <c r="G7" s="667"/>
      <c r="H7" s="667"/>
      <c r="I7" s="667"/>
      <c r="J7" s="667"/>
      <c r="K7" s="667"/>
      <c r="L7" s="667"/>
      <c r="M7" s="667"/>
      <c r="N7" s="667"/>
      <c r="O7" s="667"/>
      <c r="P7" s="667"/>
      <c r="Q7" s="667"/>
      <c r="R7" s="667"/>
      <c r="S7" s="250" t="s">
        <v>138</v>
      </c>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2"/>
    </row>
    <row r="8" spans="1:49" ht="30" customHeight="1" x14ac:dyDescent="0.25">
      <c r="A8" s="666" t="s">
        <v>1</v>
      </c>
      <c r="B8" s="667"/>
      <c r="C8" s="667"/>
      <c r="D8" s="667"/>
      <c r="E8" s="667"/>
      <c r="F8" s="667"/>
      <c r="G8" s="667"/>
      <c r="H8" s="667"/>
      <c r="I8" s="667"/>
      <c r="J8" s="667"/>
      <c r="K8" s="667"/>
      <c r="L8" s="667"/>
      <c r="M8" s="667"/>
      <c r="N8" s="667"/>
      <c r="O8" s="667"/>
      <c r="P8" s="667"/>
      <c r="Q8" s="667"/>
      <c r="R8" s="667"/>
      <c r="S8" s="250" t="s">
        <v>139</v>
      </c>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2"/>
    </row>
    <row r="9" spans="1:49" ht="11.25" customHeight="1" thickBot="1" x14ac:dyDescent="0.3">
      <c r="A9" s="268"/>
      <c r="B9" s="269"/>
      <c r="C9" s="269"/>
      <c r="D9" s="269"/>
      <c r="E9" s="269"/>
      <c r="F9" s="269"/>
      <c r="G9" s="269"/>
      <c r="H9" s="269"/>
      <c r="I9" s="269"/>
      <c r="J9" s="269"/>
      <c r="K9" s="269"/>
      <c r="L9" s="269"/>
      <c r="M9" s="269"/>
      <c r="N9" s="269"/>
      <c r="O9" s="269"/>
      <c r="P9" s="269"/>
      <c r="Q9" s="269"/>
      <c r="R9" s="24"/>
      <c r="S9" s="24"/>
      <c r="T9" s="24"/>
      <c r="U9" s="24"/>
      <c r="V9" s="24"/>
      <c r="W9" s="24"/>
      <c r="X9" s="24"/>
      <c r="Y9" s="24"/>
      <c r="Z9" s="24"/>
      <c r="AA9" s="24"/>
      <c r="AB9" s="24"/>
      <c r="AC9" s="24"/>
      <c r="AD9" s="24"/>
      <c r="AE9" s="24"/>
      <c r="AF9" s="24"/>
      <c r="AG9" s="24"/>
      <c r="AH9" s="24"/>
      <c r="AI9" s="24"/>
      <c r="AJ9" s="24"/>
      <c r="AK9" s="24"/>
      <c r="AL9" s="24"/>
      <c r="AM9" s="25"/>
      <c r="AN9" s="25"/>
      <c r="AO9" s="25"/>
      <c r="AP9" s="25"/>
      <c r="AQ9" s="25"/>
      <c r="AR9" s="25"/>
      <c r="AS9" s="25"/>
      <c r="AT9" s="25"/>
      <c r="AU9" s="25"/>
      <c r="AV9" s="25"/>
      <c r="AW9" s="26"/>
    </row>
    <row r="10" spans="1:49" s="2" customFormat="1" ht="70.5" customHeight="1" x14ac:dyDescent="0.25">
      <c r="A10" s="272" t="s">
        <v>78</v>
      </c>
      <c r="B10" s="242"/>
      <c r="C10" s="242"/>
      <c r="D10" s="242" t="s">
        <v>59</v>
      </c>
      <c r="E10" s="242"/>
      <c r="F10" s="242" t="s">
        <v>61</v>
      </c>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t="s">
        <v>69</v>
      </c>
      <c r="AR10" s="242" t="s">
        <v>70</v>
      </c>
      <c r="AS10" s="229" t="s">
        <v>71</v>
      </c>
      <c r="AT10" s="229" t="s">
        <v>72</v>
      </c>
      <c r="AU10" s="229" t="s">
        <v>73</v>
      </c>
      <c r="AV10" s="229" t="s">
        <v>74</v>
      </c>
      <c r="AW10" s="236" t="s">
        <v>75</v>
      </c>
    </row>
    <row r="11" spans="1:49" s="3" customFormat="1" ht="45.75" customHeight="1" x14ac:dyDescent="0.2">
      <c r="A11" s="270" t="s">
        <v>77</v>
      </c>
      <c r="B11" s="273" t="s">
        <v>58</v>
      </c>
      <c r="C11" s="232" t="s">
        <v>79</v>
      </c>
      <c r="D11" s="232" t="s">
        <v>43</v>
      </c>
      <c r="E11" s="232" t="s">
        <v>60</v>
      </c>
      <c r="F11" s="232" t="s">
        <v>62</v>
      </c>
      <c r="G11" s="232" t="s">
        <v>63</v>
      </c>
      <c r="H11" s="232" t="s">
        <v>64</v>
      </c>
      <c r="I11" s="232" t="s">
        <v>65</v>
      </c>
      <c r="J11" s="232" t="s">
        <v>66</v>
      </c>
      <c r="K11" s="660" t="s">
        <v>67</v>
      </c>
      <c r="L11" s="661"/>
      <c r="M11" s="661"/>
      <c r="N11" s="661"/>
      <c r="O11" s="661"/>
      <c r="P11" s="661"/>
      <c r="Q11" s="661"/>
      <c r="R11" s="661"/>
      <c r="S11" s="661"/>
      <c r="T11" s="661"/>
      <c r="U11" s="661"/>
      <c r="V11" s="661"/>
      <c r="W11" s="661"/>
      <c r="X11" s="661"/>
      <c r="Y11" s="661"/>
      <c r="Z11" s="661"/>
      <c r="AA11" s="661"/>
      <c r="AB11" s="661"/>
      <c r="AC11" s="661"/>
      <c r="AD11" s="661"/>
      <c r="AE11" s="661"/>
      <c r="AF11" s="661"/>
      <c r="AG11" s="661"/>
      <c r="AH11" s="661"/>
      <c r="AI11" s="661"/>
      <c r="AJ11" s="661"/>
      <c r="AK11" s="661"/>
      <c r="AL11" s="662"/>
      <c r="AM11" s="232" t="s">
        <v>68</v>
      </c>
      <c r="AN11" s="232"/>
      <c r="AO11" s="232"/>
      <c r="AP11" s="232"/>
      <c r="AQ11" s="240"/>
      <c r="AR11" s="240"/>
      <c r="AS11" s="230"/>
      <c r="AT11" s="230"/>
      <c r="AU11" s="230"/>
      <c r="AV11" s="230"/>
      <c r="AW11" s="237"/>
    </row>
    <row r="12" spans="1:49" s="3" customFormat="1" ht="51" customHeight="1" x14ac:dyDescent="0.2">
      <c r="A12" s="270"/>
      <c r="B12" s="273"/>
      <c r="C12" s="232"/>
      <c r="D12" s="232"/>
      <c r="E12" s="232"/>
      <c r="F12" s="232"/>
      <c r="G12" s="232"/>
      <c r="H12" s="232"/>
      <c r="I12" s="232"/>
      <c r="J12" s="232"/>
      <c r="K12" s="660">
        <v>2016</v>
      </c>
      <c r="L12" s="661"/>
      <c r="M12" s="661"/>
      <c r="N12" s="662"/>
      <c r="O12" s="233">
        <v>2017</v>
      </c>
      <c r="P12" s="234"/>
      <c r="Q12" s="234"/>
      <c r="R12" s="234"/>
      <c r="S12" s="234"/>
      <c r="T12" s="235"/>
      <c r="U12" s="233">
        <v>2018</v>
      </c>
      <c r="V12" s="234"/>
      <c r="W12" s="234"/>
      <c r="X12" s="234"/>
      <c r="Y12" s="234"/>
      <c r="Z12" s="235"/>
      <c r="AA12" s="233">
        <v>2019</v>
      </c>
      <c r="AB12" s="234"/>
      <c r="AC12" s="234"/>
      <c r="AD12" s="234"/>
      <c r="AE12" s="234"/>
      <c r="AF12" s="235"/>
      <c r="AG12" s="233">
        <v>2020</v>
      </c>
      <c r="AH12" s="234"/>
      <c r="AI12" s="234"/>
      <c r="AJ12" s="234"/>
      <c r="AK12" s="234"/>
      <c r="AL12" s="235"/>
      <c r="AM12" s="240" t="s">
        <v>4</v>
      </c>
      <c r="AN12" s="240" t="s">
        <v>5</v>
      </c>
      <c r="AO12" s="240" t="s">
        <v>6</v>
      </c>
      <c r="AP12" s="240" t="s">
        <v>7</v>
      </c>
      <c r="AQ12" s="240"/>
      <c r="AR12" s="240"/>
      <c r="AS12" s="230"/>
      <c r="AT12" s="230"/>
      <c r="AU12" s="230"/>
      <c r="AV12" s="230"/>
      <c r="AW12" s="237"/>
    </row>
    <row r="13" spans="1:49" s="3" customFormat="1" ht="85.5" customHeight="1" thickBot="1" x14ac:dyDescent="0.25">
      <c r="A13" s="271"/>
      <c r="B13" s="274"/>
      <c r="C13" s="239"/>
      <c r="D13" s="239"/>
      <c r="E13" s="239"/>
      <c r="F13" s="239"/>
      <c r="G13" s="239"/>
      <c r="H13" s="239"/>
      <c r="I13" s="239"/>
      <c r="J13" s="239"/>
      <c r="K13" s="59" t="s">
        <v>80</v>
      </c>
      <c r="L13" s="59" t="s">
        <v>84</v>
      </c>
      <c r="M13" s="61" t="s">
        <v>88</v>
      </c>
      <c r="N13" s="61" t="s">
        <v>31</v>
      </c>
      <c r="O13" s="61" t="s">
        <v>83</v>
      </c>
      <c r="P13" s="61" t="s">
        <v>86</v>
      </c>
      <c r="Q13" s="61" t="s">
        <v>87</v>
      </c>
      <c r="R13" s="61" t="s">
        <v>84</v>
      </c>
      <c r="S13" s="61" t="s">
        <v>88</v>
      </c>
      <c r="T13" s="61" t="s">
        <v>31</v>
      </c>
      <c r="U13" s="61" t="s">
        <v>83</v>
      </c>
      <c r="V13" s="61" t="s">
        <v>86</v>
      </c>
      <c r="W13" s="61" t="s">
        <v>87</v>
      </c>
      <c r="X13" s="61" t="s">
        <v>84</v>
      </c>
      <c r="Y13" s="61" t="s">
        <v>88</v>
      </c>
      <c r="Z13" s="61" t="s">
        <v>31</v>
      </c>
      <c r="AA13" s="61" t="s">
        <v>83</v>
      </c>
      <c r="AB13" s="61" t="s">
        <v>86</v>
      </c>
      <c r="AC13" s="61" t="s">
        <v>87</v>
      </c>
      <c r="AD13" s="61" t="s">
        <v>84</v>
      </c>
      <c r="AE13" s="61" t="s">
        <v>88</v>
      </c>
      <c r="AF13" s="61" t="s">
        <v>31</v>
      </c>
      <c r="AG13" s="59" t="s">
        <v>83</v>
      </c>
      <c r="AH13" s="59" t="s">
        <v>86</v>
      </c>
      <c r="AI13" s="59" t="s">
        <v>87</v>
      </c>
      <c r="AJ13" s="59" t="s">
        <v>84</v>
      </c>
      <c r="AK13" s="59" t="s">
        <v>88</v>
      </c>
      <c r="AL13" s="59" t="s">
        <v>31</v>
      </c>
      <c r="AM13" s="241"/>
      <c r="AN13" s="241"/>
      <c r="AO13" s="241"/>
      <c r="AP13" s="241"/>
      <c r="AQ13" s="241"/>
      <c r="AR13" s="241"/>
      <c r="AS13" s="243"/>
      <c r="AT13" s="231"/>
      <c r="AU13" s="231"/>
      <c r="AV13" s="231"/>
      <c r="AW13" s="238"/>
    </row>
    <row r="14" spans="1:49" ht="87" customHeight="1" x14ac:dyDescent="0.25">
      <c r="A14" s="49">
        <v>41</v>
      </c>
      <c r="B14" s="49">
        <v>178</v>
      </c>
      <c r="C14" s="50" t="s">
        <v>105</v>
      </c>
      <c r="D14" s="63">
        <v>456</v>
      </c>
      <c r="E14" s="53" t="s">
        <v>106</v>
      </c>
      <c r="F14" s="53">
        <v>381</v>
      </c>
      <c r="G14" s="53" t="s">
        <v>106</v>
      </c>
      <c r="H14" s="51" t="s">
        <v>107</v>
      </c>
      <c r="I14" s="51" t="s">
        <v>108</v>
      </c>
      <c r="J14" s="51">
        <v>1</v>
      </c>
      <c r="K14" s="51">
        <v>1</v>
      </c>
      <c r="L14" s="51">
        <v>1</v>
      </c>
      <c r="M14" s="51">
        <v>1</v>
      </c>
      <c r="N14" s="51">
        <v>0.15</v>
      </c>
      <c r="O14" s="51">
        <v>0.35</v>
      </c>
      <c r="P14" s="51">
        <v>0.35</v>
      </c>
      <c r="Q14" s="51">
        <v>0.35</v>
      </c>
      <c r="R14" s="51">
        <v>0.35</v>
      </c>
      <c r="S14" s="70">
        <v>0.35</v>
      </c>
      <c r="T14" s="70">
        <v>0.35</v>
      </c>
      <c r="U14" s="51">
        <v>0.3</v>
      </c>
      <c r="V14" s="51">
        <v>0.3</v>
      </c>
      <c r="W14" s="70">
        <v>0.3</v>
      </c>
      <c r="X14" s="70">
        <v>0.3</v>
      </c>
      <c r="Y14" s="70">
        <v>0.3</v>
      </c>
      <c r="Z14" s="70">
        <v>0.3</v>
      </c>
      <c r="AA14" s="51">
        <v>0.1</v>
      </c>
      <c r="AB14" s="51">
        <v>0.1</v>
      </c>
      <c r="AC14" s="71">
        <v>0.1</v>
      </c>
      <c r="AD14" s="72"/>
      <c r="AE14" s="73"/>
      <c r="AF14" s="119">
        <v>0.04</v>
      </c>
      <c r="AG14" s="71">
        <v>0.1</v>
      </c>
      <c r="AH14" s="74"/>
      <c r="AI14" s="72"/>
      <c r="AJ14" s="72"/>
      <c r="AK14" s="73"/>
      <c r="AL14" s="73"/>
      <c r="AM14" s="120">
        <v>0.02</v>
      </c>
      <c r="AN14" s="120">
        <v>0.04</v>
      </c>
      <c r="AO14" s="75"/>
      <c r="AP14" s="76"/>
      <c r="AQ14" s="77">
        <f>AN14/AC14</f>
        <v>0.39999999999999997</v>
      </c>
      <c r="AR14" s="77">
        <f>(N14+T14+Z14+AN14)/J14</f>
        <v>0.84000000000000008</v>
      </c>
      <c r="AS14" s="113" t="s">
        <v>143</v>
      </c>
      <c r="AT14" s="114" t="s">
        <v>109</v>
      </c>
      <c r="AU14" s="115" t="s">
        <v>109</v>
      </c>
      <c r="AV14" s="116" t="s">
        <v>149</v>
      </c>
      <c r="AW14" s="117" t="s">
        <v>110</v>
      </c>
    </row>
    <row r="15" spans="1:49" ht="129.75" customHeight="1" x14ac:dyDescent="0.25">
      <c r="A15" s="49">
        <v>41</v>
      </c>
      <c r="B15" s="49">
        <v>178</v>
      </c>
      <c r="C15" s="50" t="s">
        <v>105</v>
      </c>
      <c r="D15" s="63">
        <v>457</v>
      </c>
      <c r="E15" s="112" t="s">
        <v>111</v>
      </c>
      <c r="F15" s="51">
        <v>382</v>
      </c>
      <c r="G15" s="53" t="s">
        <v>112</v>
      </c>
      <c r="H15" s="51" t="s">
        <v>113</v>
      </c>
      <c r="I15" s="51" t="s">
        <v>108</v>
      </c>
      <c r="J15" s="51">
        <v>500</v>
      </c>
      <c r="K15" s="51">
        <v>56</v>
      </c>
      <c r="L15" s="51">
        <v>56</v>
      </c>
      <c r="M15" s="51">
        <v>56</v>
      </c>
      <c r="N15" s="51">
        <v>56</v>
      </c>
      <c r="O15" s="51">
        <v>125</v>
      </c>
      <c r="P15" s="51">
        <v>125</v>
      </c>
      <c r="Q15" s="51">
        <v>125</v>
      </c>
      <c r="R15" s="51">
        <v>125</v>
      </c>
      <c r="S15" s="70">
        <v>125</v>
      </c>
      <c r="T15" s="70">
        <v>125</v>
      </c>
      <c r="U15" s="51">
        <v>125</v>
      </c>
      <c r="V15" s="51">
        <v>125</v>
      </c>
      <c r="W15" s="70">
        <v>125</v>
      </c>
      <c r="X15" s="70">
        <v>125</v>
      </c>
      <c r="Y15" s="70">
        <v>125</v>
      </c>
      <c r="Z15" s="70">
        <v>132</v>
      </c>
      <c r="AA15" s="51">
        <v>125</v>
      </c>
      <c r="AB15" s="51">
        <v>125</v>
      </c>
      <c r="AC15" s="70">
        <v>125</v>
      </c>
      <c r="AD15" s="70"/>
      <c r="AE15" s="70"/>
      <c r="AF15" s="78">
        <v>39</v>
      </c>
      <c r="AG15" s="51">
        <v>62</v>
      </c>
      <c r="AH15" s="79"/>
      <c r="AI15" s="70"/>
      <c r="AJ15" s="70"/>
      <c r="AK15" s="70"/>
      <c r="AL15" s="70"/>
      <c r="AM15" s="121">
        <v>28</v>
      </c>
      <c r="AN15" s="121">
        <v>39</v>
      </c>
      <c r="AO15" s="80"/>
      <c r="AP15" s="81"/>
      <c r="AQ15" s="77">
        <f>AN15/AC15</f>
        <v>0.312</v>
      </c>
      <c r="AR15" s="77">
        <f>(N15+T15+Z15+AN15)/J15</f>
        <v>0.70399999999999996</v>
      </c>
      <c r="AS15" s="118" t="s">
        <v>144</v>
      </c>
      <c r="AT15" s="114" t="s">
        <v>109</v>
      </c>
      <c r="AU15" s="115" t="s">
        <v>109</v>
      </c>
      <c r="AV15" s="116" t="s">
        <v>145</v>
      </c>
      <c r="AW15" s="117" t="s">
        <v>146</v>
      </c>
    </row>
    <row r="16" spans="1:49" ht="182.25" customHeight="1" x14ac:dyDescent="0.25">
      <c r="A16" s="49">
        <v>41</v>
      </c>
      <c r="B16" s="49">
        <v>178</v>
      </c>
      <c r="C16" s="50" t="s">
        <v>105</v>
      </c>
      <c r="D16" s="63">
        <v>467</v>
      </c>
      <c r="E16" s="112" t="s">
        <v>115</v>
      </c>
      <c r="F16" s="52">
        <v>383</v>
      </c>
      <c r="G16" s="53" t="s">
        <v>116</v>
      </c>
      <c r="H16" s="53" t="s">
        <v>117</v>
      </c>
      <c r="I16" s="60" t="s">
        <v>118</v>
      </c>
      <c r="J16" s="54">
        <v>200</v>
      </c>
      <c r="K16" s="51">
        <v>55</v>
      </c>
      <c r="L16" s="55">
        <v>55</v>
      </c>
      <c r="M16" s="51">
        <v>55</v>
      </c>
      <c r="N16" s="51">
        <v>62.33</v>
      </c>
      <c r="O16" s="70">
        <v>117.5</v>
      </c>
      <c r="P16" s="70">
        <v>117.5</v>
      </c>
      <c r="Q16" s="70">
        <v>117.5</v>
      </c>
      <c r="R16" s="70">
        <v>117.5</v>
      </c>
      <c r="S16" s="82">
        <v>117.5</v>
      </c>
      <c r="T16" s="51">
        <v>117.5</v>
      </c>
      <c r="U16" s="51">
        <v>180</v>
      </c>
      <c r="V16" s="51">
        <v>180</v>
      </c>
      <c r="W16" s="70">
        <v>180</v>
      </c>
      <c r="X16" s="70">
        <v>180</v>
      </c>
      <c r="Y16" s="70">
        <v>180</v>
      </c>
      <c r="Z16" s="70">
        <v>180.01</v>
      </c>
      <c r="AA16" s="51">
        <v>195</v>
      </c>
      <c r="AB16" s="56">
        <v>195</v>
      </c>
      <c r="AC16" s="72">
        <v>195</v>
      </c>
      <c r="AD16" s="72"/>
      <c r="AE16" s="73"/>
      <c r="AF16" s="83">
        <f>AN16</f>
        <v>186.5</v>
      </c>
      <c r="AG16" s="51">
        <v>200</v>
      </c>
      <c r="AH16" s="74"/>
      <c r="AI16" s="72"/>
      <c r="AJ16" s="72"/>
      <c r="AK16" s="73"/>
      <c r="AL16" s="73"/>
      <c r="AM16" s="120">
        <v>185.81</v>
      </c>
      <c r="AN16" s="120">
        <f>AM16+0.69</f>
        <v>186.5</v>
      </c>
      <c r="AO16" s="84"/>
      <c r="AP16" s="82"/>
      <c r="AQ16" s="77">
        <f>AN16/AB16</f>
        <v>0.95641025641025645</v>
      </c>
      <c r="AR16" s="77">
        <f>AN16/J16</f>
        <v>0.9325</v>
      </c>
      <c r="AS16" s="113" t="s">
        <v>159</v>
      </c>
      <c r="AT16" s="114" t="s">
        <v>109</v>
      </c>
      <c r="AU16" s="115" t="s">
        <v>109</v>
      </c>
      <c r="AV16" s="116" t="s">
        <v>147</v>
      </c>
      <c r="AW16" s="117" t="s">
        <v>119</v>
      </c>
    </row>
    <row r="17" spans="1:49" ht="111" customHeight="1" x14ac:dyDescent="0.25">
      <c r="A17" s="49">
        <v>41</v>
      </c>
      <c r="B17" s="49">
        <v>178</v>
      </c>
      <c r="C17" s="50" t="s">
        <v>105</v>
      </c>
      <c r="D17" s="64">
        <v>468</v>
      </c>
      <c r="E17" s="112" t="s">
        <v>120</v>
      </c>
      <c r="F17" s="52">
        <v>384</v>
      </c>
      <c r="G17" s="53" t="s">
        <v>121</v>
      </c>
      <c r="H17" s="52" t="s">
        <v>113</v>
      </c>
      <c r="I17" s="52" t="s">
        <v>102</v>
      </c>
      <c r="J17" s="54">
        <v>1000</v>
      </c>
      <c r="K17" s="51">
        <v>556</v>
      </c>
      <c r="L17" s="56">
        <v>556</v>
      </c>
      <c r="M17" s="51">
        <v>556</v>
      </c>
      <c r="N17" s="51">
        <v>556</v>
      </c>
      <c r="O17" s="56">
        <f>125</f>
        <v>125</v>
      </c>
      <c r="P17" s="56">
        <f>125</f>
        <v>125</v>
      </c>
      <c r="Q17" s="56">
        <v>125</v>
      </c>
      <c r="R17" s="56">
        <v>125</v>
      </c>
      <c r="S17" s="70">
        <v>125</v>
      </c>
      <c r="T17" s="51">
        <v>125</v>
      </c>
      <c r="U17" s="70">
        <v>125</v>
      </c>
      <c r="V17" s="70">
        <v>125</v>
      </c>
      <c r="W17" s="70">
        <v>125</v>
      </c>
      <c r="X17" s="56">
        <v>125</v>
      </c>
      <c r="Y17" s="70">
        <v>125</v>
      </c>
      <c r="Z17" s="70">
        <v>132</v>
      </c>
      <c r="AA17" s="51">
        <v>125</v>
      </c>
      <c r="AB17" s="51">
        <v>125</v>
      </c>
      <c r="AC17" s="56">
        <v>125</v>
      </c>
      <c r="AD17" s="70"/>
      <c r="AE17" s="70"/>
      <c r="AF17" s="78">
        <v>39</v>
      </c>
      <c r="AG17" s="51">
        <v>62</v>
      </c>
      <c r="AH17" s="79"/>
      <c r="AI17" s="70"/>
      <c r="AJ17" s="70"/>
      <c r="AK17" s="70"/>
      <c r="AL17" s="70"/>
      <c r="AM17" s="121">
        <v>28</v>
      </c>
      <c r="AN17" s="121">
        <v>39</v>
      </c>
      <c r="AO17" s="56"/>
      <c r="AP17" s="85"/>
      <c r="AQ17" s="77">
        <f>AN17/AB17</f>
        <v>0.312</v>
      </c>
      <c r="AR17" s="77">
        <f>(N17+T17+Z17+AN17)/J17</f>
        <v>0.85199999999999998</v>
      </c>
      <c r="AS17" s="118" t="s">
        <v>157</v>
      </c>
      <c r="AT17" s="114" t="s">
        <v>109</v>
      </c>
      <c r="AU17" s="115" t="s">
        <v>109</v>
      </c>
      <c r="AV17" s="116" t="s">
        <v>148</v>
      </c>
      <c r="AW17" s="117" t="s">
        <v>114</v>
      </c>
    </row>
    <row r="18" spans="1:49" ht="25.5" customHeight="1" x14ac:dyDescent="0.25">
      <c r="A18" s="42"/>
      <c r="B18" s="4"/>
      <c r="C18" s="4"/>
      <c r="D18" s="4"/>
      <c r="E18" s="4"/>
      <c r="F18" s="4"/>
      <c r="G18" s="4"/>
      <c r="H18" s="4"/>
      <c r="I18" s="4"/>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4"/>
      <c r="AN18" s="4"/>
      <c r="AO18" s="4"/>
      <c r="AP18" s="4"/>
      <c r="AQ18" s="4"/>
      <c r="AR18" s="4"/>
      <c r="AS18" s="4"/>
      <c r="AT18" s="4"/>
      <c r="AU18" s="4"/>
      <c r="AV18" s="4"/>
      <c r="AW18" s="4"/>
    </row>
    <row r="19" spans="1:49" x14ac:dyDescent="0.25">
      <c r="A19" s="4"/>
      <c r="B19" s="4"/>
      <c r="C19" s="4"/>
      <c r="D19" s="4"/>
      <c r="E19" s="4"/>
      <c r="F19" s="4"/>
      <c r="G19" s="4"/>
      <c r="H19" s="4"/>
      <c r="I19" s="4"/>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4"/>
      <c r="AN19" s="4"/>
      <c r="AO19" s="4"/>
      <c r="AP19" s="4"/>
      <c r="AQ19" s="4"/>
      <c r="AR19" s="4"/>
      <c r="AS19" s="4"/>
      <c r="AT19" s="4"/>
      <c r="AU19" s="4"/>
      <c r="AV19" s="4"/>
      <c r="AW19" s="4"/>
    </row>
    <row r="20" spans="1:49" x14ac:dyDescent="0.25">
      <c r="A20" s="37" t="s">
        <v>91</v>
      </c>
      <c r="B20" s="4"/>
      <c r="C20" s="4"/>
      <c r="D20" s="4"/>
      <c r="E20" s="4"/>
      <c r="F20" s="4"/>
      <c r="G20" s="4"/>
      <c r="H20" s="4"/>
      <c r="I20" s="4"/>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4"/>
      <c r="AN20" s="4"/>
      <c r="AO20" s="4"/>
      <c r="AP20" s="4"/>
      <c r="AQ20" s="4"/>
      <c r="AR20" s="4"/>
      <c r="AS20" s="4"/>
      <c r="AT20" s="4"/>
      <c r="AU20" s="4"/>
      <c r="AV20" s="4"/>
      <c r="AW20" s="4"/>
    </row>
    <row r="21" spans="1:49" x14ac:dyDescent="0.25">
      <c r="A21" s="35" t="s">
        <v>92</v>
      </c>
      <c r="B21" s="275" t="s">
        <v>93</v>
      </c>
      <c r="C21" s="275"/>
      <c r="D21" s="275"/>
      <c r="E21" s="275"/>
      <c r="F21" s="275"/>
      <c r="G21" s="275"/>
      <c r="H21" s="266" t="s">
        <v>94</v>
      </c>
      <c r="I21" s="266"/>
      <c r="J21" s="266"/>
      <c r="K21" s="266"/>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4"/>
      <c r="AN21" s="4"/>
      <c r="AO21" s="4"/>
      <c r="AP21" s="4"/>
      <c r="AQ21" s="4"/>
      <c r="AR21" s="4"/>
      <c r="AS21" s="4"/>
      <c r="AT21" s="4"/>
      <c r="AU21" s="4"/>
      <c r="AV21" s="4"/>
      <c r="AW21" s="4"/>
    </row>
    <row r="22" spans="1:49" x14ac:dyDescent="0.25">
      <c r="A22" s="36">
        <v>11</v>
      </c>
      <c r="B22" s="276" t="s">
        <v>95</v>
      </c>
      <c r="C22" s="276"/>
      <c r="D22" s="276"/>
      <c r="E22" s="276"/>
      <c r="F22" s="276"/>
      <c r="G22" s="276"/>
      <c r="H22" s="267" t="s">
        <v>97</v>
      </c>
      <c r="I22" s="267"/>
      <c r="J22" s="267"/>
      <c r="K22" s="267"/>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4"/>
      <c r="AN22" s="4"/>
      <c r="AO22" s="4"/>
      <c r="AP22" s="4"/>
      <c r="AQ22" s="4"/>
      <c r="AR22" s="4"/>
      <c r="AS22" s="4"/>
      <c r="AT22" s="4"/>
      <c r="AU22" s="4"/>
      <c r="AV22" s="4"/>
      <c r="AW22" s="4"/>
    </row>
  </sheetData>
  <mergeCells count="49">
    <mergeCell ref="H21:K21"/>
    <mergeCell ref="H22:K22"/>
    <mergeCell ref="A9:Q9"/>
    <mergeCell ref="A11:A13"/>
    <mergeCell ref="A10:C10"/>
    <mergeCell ref="D10:E10"/>
    <mergeCell ref="J11:J13"/>
    <mergeCell ref="B11:B13"/>
    <mergeCell ref="C11:C13"/>
    <mergeCell ref="D11:D13"/>
    <mergeCell ref="E11:E13"/>
    <mergeCell ref="B21:G21"/>
    <mergeCell ref="B22:G22"/>
    <mergeCell ref="K12:N12"/>
    <mergeCell ref="K11:AL11"/>
    <mergeCell ref="A7:R7"/>
    <mergeCell ref="A8:R8"/>
    <mergeCell ref="H2:AW2"/>
    <mergeCell ref="S5:AW5"/>
    <mergeCell ref="S7:AW7"/>
    <mergeCell ref="S8:AW8"/>
    <mergeCell ref="S6:AW6"/>
    <mergeCell ref="H4:AL4"/>
    <mergeCell ref="AM4:AW4"/>
    <mergeCell ref="A5:R5"/>
    <mergeCell ref="A6:R6"/>
    <mergeCell ref="A2:G4"/>
    <mergeCell ref="H3:AW3"/>
    <mergeCell ref="AV10:AV13"/>
    <mergeCell ref="AW10:AW13"/>
    <mergeCell ref="G11:G13"/>
    <mergeCell ref="H11:H13"/>
    <mergeCell ref="AT10:AT13"/>
    <mergeCell ref="AM12:AM13"/>
    <mergeCell ref="AN12:AN13"/>
    <mergeCell ref="F10:AP10"/>
    <mergeCell ref="AS10:AS13"/>
    <mergeCell ref="I11:I13"/>
    <mergeCell ref="AO12:AO13"/>
    <mergeCell ref="AP12:AP13"/>
    <mergeCell ref="AQ10:AQ13"/>
    <mergeCell ref="AR10:AR13"/>
    <mergeCell ref="F11:F13"/>
    <mergeCell ref="AU10:AU13"/>
    <mergeCell ref="AM11:AP11"/>
    <mergeCell ref="O12:T12"/>
    <mergeCell ref="U12:Z12"/>
    <mergeCell ref="AA12:AF12"/>
    <mergeCell ref="AG12:AL12"/>
  </mergeCells>
  <phoneticPr fontId="7" type="noConversion"/>
  <dataValidations count="1">
    <dataValidation type="list" allowBlank="1" showErrorMessage="1" sqref="I16:I17" xr:uid="{00000000-0002-0000-0000-000000000000}">
      <formula1>$AT$8:$AT$11</formula1>
    </dataValidation>
  </dataValidations>
  <printOptions horizontalCentered="1" verticalCentered="1"/>
  <pageMargins left="0" right="0" top="0" bottom="0.59055118110236227" header="0.31496062992125984" footer="0.31496062992125984"/>
  <pageSetup scale="55"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29"/>
  <sheetViews>
    <sheetView tabSelected="1" view="pageBreakPreview" zoomScale="41" zoomScaleNormal="70" zoomScaleSheetLayoutView="41" workbookViewId="0">
      <selection activeCell="Q15" sqref="Q15"/>
    </sheetView>
  </sheetViews>
  <sheetFormatPr baseColWidth="10" defaultRowHeight="15.75" x14ac:dyDescent="0.25"/>
  <cols>
    <col min="1" max="1" width="7.7109375" style="1" customWidth="1"/>
    <col min="2" max="2" width="9" style="1" customWidth="1"/>
    <col min="3" max="3" width="11.7109375" style="1" customWidth="1"/>
    <col min="4" max="4" width="6.28515625" style="5" customWidth="1"/>
    <col min="5" max="5" width="5.28515625" style="5" customWidth="1"/>
    <col min="6" max="6" width="5.85546875" style="5" customWidth="1"/>
    <col min="7" max="7" width="10" style="19" customWidth="1"/>
    <col min="8" max="8" width="17" style="6" customWidth="1"/>
    <col min="9" max="9" width="16.28515625" style="6" customWidth="1"/>
    <col min="10" max="10" width="15.7109375" style="6" customWidth="1"/>
    <col min="11" max="11" width="12" style="6" customWidth="1"/>
    <col min="12" max="12" width="13.5703125" style="6" customWidth="1"/>
    <col min="13" max="13" width="18.28515625" style="6" customWidth="1"/>
    <col min="14" max="14" width="21" style="6" customWidth="1"/>
    <col min="15" max="15" width="19.5703125" style="6" customWidth="1"/>
    <col min="16" max="16" width="17.140625" style="6" customWidth="1"/>
    <col min="17" max="17" width="20.7109375" style="6" customWidth="1"/>
    <col min="18" max="18" width="25.85546875" style="6" customWidth="1"/>
    <col min="19" max="19" width="18.28515625" style="6" customWidth="1"/>
    <col min="20" max="22" width="17.28515625" style="6" customWidth="1"/>
    <col min="23" max="23" width="20.42578125" style="6" customWidth="1"/>
    <col min="24" max="24" width="22.7109375" style="6" customWidth="1"/>
    <col min="25" max="25" width="16.42578125" style="6" customWidth="1"/>
    <col min="26" max="26" width="20.85546875" style="6" customWidth="1"/>
    <col min="27" max="28" width="19" style="6" customWidth="1"/>
    <col min="29" max="29" width="18.140625" style="6" customWidth="1"/>
    <col min="30" max="30" width="19.42578125" style="6" customWidth="1"/>
    <col min="31" max="36" width="17.7109375" style="6" customWidth="1"/>
    <col min="37" max="37" width="16.42578125" style="1" customWidth="1"/>
    <col min="38" max="38" width="15.85546875" style="1" customWidth="1"/>
    <col min="39" max="40" width="12.7109375" style="16" customWidth="1"/>
    <col min="41" max="41" width="8.5703125" style="1" customWidth="1"/>
    <col min="42" max="42" width="9.5703125" style="1" customWidth="1"/>
    <col min="43" max="43" width="58.5703125" style="1" customWidth="1"/>
    <col min="44" max="44" width="16.140625" style="1" customWidth="1"/>
    <col min="45" max="45" width="17.7109375" style="1" customWidth="1"/>
    <col min="46" max="46" width="40.42578125" style="1" customWidth="1"/>
    <col min="47" max="47" width="20.85546875" style="1" customWidth="1"/>
    <col min="48" max="16384" width="11.42578125" style="1"/>
  </cols>
  <sheetData>
    <row r="1" spans="1:47" s="28" customFormat="1" ht="35.25" customHeight="1" x14ac:dyDescent="0.5">
      <c r="A1" s="316"/>
      <c r="B1" s="317"/>
      <c r="C1" s="317"/>
      <c r="D1" s="317"/>
      <c r="E1" s="318"/>
      <c r="F1" s="306" t="s">
        <v>100</v>
      </c>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row>
    <row r="2" spans="1:47" s="28" customFormat="1" ht="44.25" customHeight="1" x14ac:dyDescent="0.5">
      <c r="A2" s="268"/>
      <c r="B2" s="269"/>
      <c r="C2" s="269"/>
      <c r="D2" s="269"/>
      <c r="E2" s="319"/>
      <c r="F2" s="314" t="s">
        <v>98</v>
      </c>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row>
    <row r="3" spans="1:47" s="27" customFormat="1" ht="43.5" customHeight="1" thickBot="1" x14ac:dyDescent="0.45">
      <c r="A3" s="320"/>
      <c r="B3" s="321"/>
      <c r="C3" s="321"/>
      <c r="D3" s="321"/>
      <c r="E3" s="322"/>
      <c r="F3" s="253" t="s">
        <v>89</v>
      </c>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5"/>
      <c r="AM3" s="253" t="s">
        <v>90</v>
      </c>
      <c r="AN3" s="254"/>
      <c r="AO3" s="254"/>
      <c r="AP3" s="254"/>
      <c r="AQ3" s="254"/>
      <c r="AR3" s="254"/>
      <c r="AS3" s="254"/>
      <c r="AT3" s="254"/>
      <c r="AU3" s="254"/>
    </row>
    <row r="4" spans="1:47" ht="34.5" customHeight="1" x14ac:dyDescent="0.25">
      <c r="A4" s="323" t="s">
        <v>0</v>
      </c>
      <c r="B4" s="324"/>
      <c r="C4" s="324"/>
      <c r="D4" s="324"/>
      <c r="E4" s="324"/>
      <c r="F4" s="324"/>
      <c r="G4" s="324"/>
      <c r="H4" s="324"/>
      <c r="I4" s="324"/>
      <c r="J4" s="324"/>
      <c r="K4" s="324"/>
      <c r="L4" s="324"/>
      <c r="M4" s="324"/>
      <c r="N4" s="324"/>
      <c r="O4" s="324"/>
      <c r="P4" s="325"/>
      <c r="Q4" s="308" t="s">
        <v>125</v>
      </c>
      <c r="R4" s="309"/>
      <c r="S4" s="309"/>
      <c r="T4" s="309"/>
      <c r="U4" s="309"/>
      <c r="V4" s="309"/>
      <c r="W4" s="309"/>
      <c r="X4" s="309"/>
      <c r="Y4" s="309"/>
      <c r="Z4" s="309"/>
      <c r="AA4" s="309"/>
      <c r="AB4" s="309"/>
      <c r="AC4" s="309"/>
      <c r="AD4" s="309"/>
      <c r="AE4" s="309"/>
      <c r="AF4" s="309"/>
      <c r="AG4" s="309"/>
      <c r="AH4" s="309"/>
      <c r="AI4" s="309"/>
      <c r="AJ4" s="309"/>
      <c r="AK4" s="309"/>
      <c r="AL4" s="309"/>
      <c r="AM4" s="309"/>
      <c r="AN4" s="309"/>
      <c r="AO4" s="309"/>
      <c r="AP4" s="309"/>
      <c r="AQ4" s="309"/>
      <c r="AR4" s="309"/>
      <c r="AS4" s="309"/>
      <c r="AT4" s="309"/>
      <c r="AU4" s="310"/>
    </row>
    <row r="5" spans="1:47" ht="36" customHeight="1" thickBot="1" x14ac:dyDescent="0.3">
      <c r="A5" s="326" t="s">
        <v>2</v>
      </c>
      <c r="B5" s="327"/>
      <c r="C5" s="327"/>
      <c r="D5" s="327"/>
      <c r="E5" s="327"/>
      <c r="F5" s="327"/>
      <c r="G5" s="327"/>
      <c r="H5" s="327"/>
      <c r="I5" s="327"/>
      <c r="J5" s="327"/>
      <c r="K5" s="327"/>
      <c r="L5" s="327"/>
      <c r="M5" s="327"/>
      <c r="N5" s="327"/>
      <c r="O5" s="327"/>
      <c r="P5" s="328"/>
      <c r="Q5" s="311" t="s">
        <v>104</v>
      </c>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3"/>
    </row>
    <row r="6" spans="1:47" ht="24" customHeight="1" thickBot="1" x14ac:dyDescent="0.3">
      <c r="A6" s="4"/>
      <c r="B6" s="4"/>
      <c r="C6" s="4"/>
      <c r="D6" s="38"/>
      <c r="E6" s="38"/>
      <c r="F6" s="38"/>
      <c r="G6" s="39"/>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
      <c r="AL6" s="4"/>
      <c r="AM6" s="15"/>
      <c r="AN6" s="41"/>
      <c r="AO6" s="4"/>
      <c r="AP6" s="4"/>
      <c r="AQ6" s="4"/>
      <c r="AR6" s="4"/>
      <c r="AS6" s="4"/>
      <c r="AT6" s="4"/>
      <c r="AU6" s="4"/>
    </row>
    <row r="7" spans="1:47" s="23" customFormat="1" ht="37.5" customHeight="1" x14ac:dyDescent="0.25">
      <c r="A7" s="272" t="s">
        <v>32</v>
      </c>
      <c r="B7" s="242" t="s">
        <v>42</v>
      </c>
      <c r="C7" s="242"/>
      <c r="D7" s="242"/>
      <c r="E7" s="331" t="s">
        <v>46</v>
      </c>
      <c r="F7" s="242" t="s">
        <v>76</v>
      </c>
      <c r="G7" s="242" t="s">
        <v>47</v>
      </c>
      <c r="H7" s="242" t="s">
        <v>81</v>
      </c>
      <c r="I7" s="334" t="s">
        <v>48</v>
      </c>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6"/>
      <c r="AK7" s="242" t="s">
        <v>49</v>
      </c>
      <c r="AL7" s="242"/>
      <c r="AM7" s="242"/>
      <c r="AN7" s="242"/>
      <c r="AO7" s="242" t="s">
        <v>51</v>
      </c>
      <c r="AP7" s="242" t="s">
        <v>52</v>
      </c>
      <c r="AQ7" s="242" t="s">
        <v>53</v>
      </c>
      <c r="AR7" s="242" t="s">
        <v>54</v>
      </c>
      <c r="AS7" s="242" t="s">
        <v>55</v>
      </c>
      <c r="AT7" s="242" t="s">
        <v>56</v>
      </c>
      <c r="AU7" s="337" t="s">
        <v>57</v>
      </c>
    </row>
    <row r="8" spans="1:47" s="23" customFormat="1" ht="39" customHeight="1" x14ac:dyDescent="0.25">
      <c r="A8" s="329"/>
      <c r="B8" s="240"/>
      <c r="C8" s="240"/>
      <c r="D8" s="240"/>
      <c r="E8" s="332"/>
      <c r="F8" s="240"/>
      <c r="G8" s="240"/>
      <c r="H8" s="240"/>
      <c r="I8" s="283">
        <v>2016</v>
      </c>
      <c r="J8" s="284"/>
      <c r="K8" s="284"/>
      <c r="L8" s="285"/>
      <c r="M8" s="283">
        <v>2017</v>
      </c>
      <c r="N8" s="284"/>
      <c r="O8" s="284"/>
      <c r="P8" s="284"/>
      <c r="Q8" s="284"/>
      <c r="R8" s="285"/>
      <c r="S8" s="283">
        <v>2018</v>
      </c>
      <c r="T8" s="284"/>
      <c r="U8" s="284"/>
      <c r="V8" s="284"/>
      <c r="W8" s="284"/>
      <c r="X8" s="285"/>
      <c r="Y8" s="283">
        <v>2019</v>
      </c>
      <c r="Z8" s="284"/>
      <c r="AA8" s="284"/>
      <c r="AB8" s="284"/>
      <c r="AC8" s="284"/>
      <c r="AD8" s="285"/>
      <c r="AE8" s="286">
        <v>2020</v>
      </c>
      <c r="AF8" s="287"/>
      <c r="AG8" s="287"/>
      <c r="AH8" s="287"/>
      <c r="AI8" s="287"/>
      <c r="AJ8" s="288"/>
      <c r="AK8" s="240" t="s">
        <v>50</v>
      </c>
      <c r="AL8" s="240"/>
      <c r="AM8" s="240"/>
      <c r="AN8" s="240"/>
      <c r="AO8" s="240"/>
      <c r="AP8" s="240"/>
      <c r="AQ8" s="240"/>
      <c r="AR8" s="240"/>
      <c r="AS8" s="240"/>
      <c r="AT8" s="240"/>
      <c r="AU8" s="338"/>
    </row>
    <row r="9" spans="1:47" s="23" customFormat="1" ht="64.5" customHeight="1" thickBot="1" x14ac:dyDescent="0.3">
      <c r="A9" s="330"/>
      <c r="B9" s="122" t="s">
        <v>43</v>
      </c>
      <c r="C9" s="122" t="s">
        <v>44</v>
      </c>
      <c r="D9" s="123" t="s">
        <v>45</v>
      </c>
      <c r="E9" s="333"/>
      <c r="F9" s="281"/>
      <c r="G9" s="281"/>
      <c r="H9" s="282"/>
      <c r="I9" s="122" t="s">
        <v>82</v>
      </c>
      <c r="J9" s="122" t="s">
        <v>84</v>
      </c>
      <c r="K9" s="122" t="s">
        <v>85</v>
      </c>
      <c r="L9" s="122" t="s">
        <v>31</v>
      </c>
      <c r="M9" s="122" t="s">
        <v>141</v>
      </c>
      <c r="N9" s="122" t="s">
        <v>86</v>
      </c>
      <c r="O9" s="122" t="s">
        <v>87</v>
      </c>
      <c r="P9" s="122" t="s">
        <v>84</v>
      </c>
      <c r="Q9" s="122" t="s">
        <v>88</v>
      </c>
      <c r="R9" s="122" t="s">
        <v>31</v>
      </c>
      <c r="S9" s="122" t="s">
        <v>83</v>
      </c>
      <c r="T9" s="122" t="s">
        <v>86</v>
      </c>
      <c r="U9" s="122" t="s">
        <v>87</v>
      </c>
      <c r="V9" s="122" t="s">
        <v>84</v>
      </c>
      <c r="W9" s="122" t="s">
        <v>88</v>
      </c>
      <c r="X9" s="122" t="s">
        <v>31</v>
      </c>
      <c r="Y9" s="122" t="s">
        <v>83</v>
      </c>
      <c r="Z9" s="122" t="s">
        <v>86</v>
      </c>
      <c r="AA9" s="122" t="s">
        <v>87</v>
      </c>
      <c r="AB9" s="122" t="s">
        <v>84</v>
      </c>
      <c r="AC9" s="122" t="s">
        <v>88</v>
      </c>
      <c r="AD9" s="122" t="s">
        <v>31</v>
      </c>
      <c r="AE9" s="122" t="s">
        <v>83</v>
      </c>
      <c r="AF9" s="122" t="s">
        <v>86</v>
      </c>
      <c r="AG9" s="122" t="s">
        <v>87</v>
      </c>
      <c r="AH9" s="122" t="s">
        <v>84</v>
      </c>
      <c r="AI9" s="122" t="s">
        <v>88</v>
      </c>
      <c r="AJ9" s="122" t="s">
        <v>31</v>
      </c>
      <c r="AK9" s="122" t="s">
        <v>4</v>
      </c>
      <c r="AL9" s="122" t="s">
        <v>5</v>
      </c>
      <c r="AM9" s="122" t="s">
        <v>6</v>
      </c>
      <c r="AN9" s="122" t="s">
        <v>7</v>
      </c>
      <c r="AO9" s="281"/>
      <c r="AP9" s="281"/>
      <c r="AQ9" s="281"/>
      <c r="AR9" s="281"/>
      <c r="AS9" s="281"/>
      <c r="AT9" s="281"/>
      <c r="AU9" s="339"/>
    </row>
    <row r="10" spans="1:47" s="43" customFormat="1" ht="61.5" customHeight="1" x14ac:dyDescent="0.25">
      <c r="A10" s="300" t="s">
        <v>122</v>
      </c>
      <c r="B10" s="292">
        <v>1</v>
      </c>
      <c r="C10" s="289" t="s">
        <v>126</v>
      </c>
      <c r="D10" s="292" t="s">
        <v>118</v>
      </c>
      <c r="E10" s="292">
        <v>467</v>
      </c>
      <c r="F10" s="292">
        <v>178</v>
      </c>
      <c r="G10" s="156" t="s">
        <v>8</v>
      </c>
      <c r="H10" s="157">
        <v>200</v>
      </c>
      <c r="I10" s="158"/>
      <c r="J10" s="158"/>
      <c r="K10" s="158"/>
      <c r="L10" s="159"/>
      <c r="M10" s="160">
        <v>117.5</v>
      </c>
      <c r="N10" s="161">
        <v>117.5</v>
      </c>
      <c r="O10" s="161">
        <v>117.5</v>
      </c>
      <c r="P10" s="161">
        <v>117.5</v>
      </c>
      <c r="Q10" s="161">
        <v>117.5</v>
      </c>
      <c r="R10" s="161">
        <v>117.5</v>
      </c>
      <c r="S10" s="161">
        <v>180</v>
      </c>
      <c r="T10" s="161">
        <v>180</v>
      </c>
      <c r="U10" s="161">
        <v>180</v>
      </c>
      <c r="V10" s="161">
        <v>180</v>
      </c>
      <c r="W10" s="161">
        <v>180</v>
      </c>
      <c r="X10" s="161">
        <v>180.01</v>
      </c>
      <c r="Y10" s="162">
        <v>195</v>
      </c>
      <c r="Z10" s="162">
        <v>195</v>
      </c>
      <c r="AA10" s="163">
        <v>195</v>
      </c>
      <c r="AB10" s="163"/>
      <c r="AC10" s="163"/>
      <c r="AD10" s="164">
        <v>186.5</v>
      </c>
      <c r="AE10" s="163">
        <v>200</v>
      </c>
      <c r="AF10" s="165"/>
      <c r="AG10" s="163"/>
      <c r="AH10" s="163"/>
      <c r="AI10" s="163"/>
      <c r="AJ10" s="163"/>
      <c r="AK10" s="164">
        <v>185.81</v>
      </c>
      <c r="AL10" s="164">
        <v>186.5</v>
      </c>
      <c r="AM10" s="164"/>
      <c r="AN10" s="164"/>
      <c r="AO10" s="166">
        <f>AL10/AA10</f>
        <v>0.95641025641025645</v>
      </c>
      <c r="AP10" s="166">
        <f>AD10/H10</f>
        <v>0.9325</v>
      </c>
      <c r="AQ10" s="351" t="s">
        <v>158</v>
      </c>
      <c r="AR10" s="348" t="str">
        <f>+[2]GESTIÓN!AT17</f>
        <v>N/A</v>
      </c>
      <c r="AS10" s="348" t="str">
        <f>+[2]GESTIÓN!AU17</f>
        <v>N/A</v>
      </c>
      <c r="AT10" s="348" t="s">
        <v>150</v>
      </c>
      <c r="AU10" s="345" t="str">
        <f>[2]GESTIÓN!AW17</f>
        <v xml:space="preserve">Informes de OPS # 20181361, 20181247, 20181114, 20181228, 20181383 
</v>
      </c>
    </row>
    <row r="11" spans="1:47" s="43" customFormat="1" ht="61.5" customHeight="1" x14ac:dyDescent="0.25">
      <c r="A11" s="301"/>
      <c r="B11" s="290"/>
      <c r="C11" s="290"/>
      <c r="D11" s="290"/>
      <c r="E11" s="290"/>
      <c r="F11" s="290"/>
      <c r="G11" s="134" t="s">
        <v>9</v>
      </c>
      <c r="H11" s="135">
        <f>R11+X11+Z11+AE11</f>
        <v>2595109747</v>
      </c>
      <c r="I11" s="136"/>
      <c r="J11" s="136"/>
      <c r="K11" s="136"/>
      <c r="L11" s="136"/>
      <c r="M11" s="135">
        <v>727842000</v>
      </c>
      <c r="N11" s="135">
        <v>727842000</v>
      </c>
      <c r="O11" s="135">
        <v>727842000</v>
      </c>
      <c r="P11" s="135">
        <v>727842000</v>
      </c>
      <c r="Q11" s="135">
        <v>679975500</v>
      </c>
      <c r="R11" s="135">
        <v>671590000</v>
      </c>
      <c r="S11" s="135">
        <v>735861000</v>
      </c>
      <c r="T11" s="135">
        <v>735861000</v>
      </c>
      <c r="U11" s="135">
        <v>735861000</v>
      </c>
      <c r="V11" s="135">
        <v>723018000</v>
      </c>
      <c r="W11" s="135">
        <v>731392600</v>
      </c>
      <c r="X11" s="135">
        <v>666077747</v>
      </c>
      <c r="Y11" s="135">
        <v>839442000</v>
      </c>
      <c r="Z11" s="135">
        <v>839442000</v>
      </c>
      <c r="AA11" s="137">
        <v>839442000</v>
      </c>
      <c r="AB11" s="137"/>
      <c r="AC11" s="137"/>
      <c r="AD11" s="138">
        <v>286092000</v>
      </c>
      <c r="AE11" s="137">
        <v>418000000</v>
      </c>
      <c r="AF11" s="139"/>
      <c r="AG11" s="137"/>
      <c r="AH11" s="137"/>
      <c r="AI11" s="137"/>
      <c r="AJ11" s="137"/>
      <c r="AK11" s="140">
        <v>106399000</v>
      </c>
      <c r="AL11" s="137">
        <v>286092000</v>
      </c>
      <c r="AM11" s="137"/>
      <c r="AN11" s="137"/>
      <c r="AO11" s="133">
        <f t="shared" ref="AO11:AO20" si="0">AL11/AA11</f>
        <v>0.34081211090224223</v>
      </c>
      <c r="AP11" s="141">
        <f>(R11+X11+AA11+AL11)/H11</f>
        <v>0.94917055043529919</v>
      </c>
      <c r="AQ11" s="352"/>
      <c r="AR11" s="349"/>
      <c r="AS11" s="349"/>
      <c r="AT11" s="349"/>
      <c r="AU11" s="346"/>
    </row>
    <row r="12" spans="1:47" s="43" customFormat="1" ht="46.5" customHeight="1" x14ac:dyDescent="0.25">
      <c r="A12" s="301"/>
      <c r="B12" s="290"/>
      <c r="C12" s="290"/>
      <c r="D12" s="290"/>
      <c r="E12" s="290"/>
      <c r="F12" s="290"/>
      <c r="G12" s="125" t="s">
        <v>10</v>
      </c>
      <c r="H12" s="142"/>
      <c r="I12" s="143"/>
      <c r="J12" s="143"/>
      <c r="K12" s="143"/>
      <c r="L12" s="143"/>
      <c r="M12" s="143"/>
      <c r="N12" s="143"/>
      <c r="O12" s="143"/>
      <c r="P12" s="143"/>
      <c r="Q12" s="143"/>
      <c r="R12" s="143"/>
      <c r="S12" s="144"/>
      <c r="T12" s="143"/>
      <c r="U12" s="143"/>
      <c r="V12" s="143"/>
      <c r="W12" s="143"/>
      <c r="X12" s="143"/>
      <c r="Y12" s="143"/>
      <c r="Z12" s="143"/>
      <c r="AA12" s="145"/>
      <c r="AB12" s="145"/>
      <c r="AC12" s="145"/>
      <c r="AD12" s="145"/>
      <c r="AE12" s="145"/>
      <c r="AF12" s="145"/>
      <c r="AG12" s="145"/>
      <c r="AH12" s="145"/>
      <c r="AI12" s="145"/>
      <c r="AJ12" s="145"/>
      <c r="AK12" s="146">
        <v>0</v>
      </c>
      <c r="AL12" s="146"/>
      <c r="AM12" s="146"/>
      <c r="AN12" s="147"/>
      <c r="AO12" s="133" t="e">
        <f t="shared" si="0"/>
        <v>#DIV/0!</v>
      </c>
      <c r="AP12" s="141" t="e">
        <f t="shared" ref="AP12" si="1">(R12+X12+Z12+AK12)/H12</f>
        <v>#DIV/0!</v>
      </c>
      <c r="AQ12" s="352"/>
      <c r="AR12" s="349"/>
      <c r="AS12" s="349"/>
      <c r="AT12" s="349"/>
      <c r="AU12" s="346"/>
    </row>
    <row r="13" spans="1:47" s="43" customFormat="1" ht="52.5" customHeight="1" x14ac:dyDescent="0.25">
      <c r="A13" s="301"/>
      <c r="B13" s="290"/>
      <c r="C13" s="290"/>
      <c r="D13" s="290"/>
      <c r="E13" s="290"/>
      <c r="F13" s="290"/>
      <c r="G13" s="134" t="s">
        <v>11</v>
      </c>
      <c r="H13" s="148">
        <f>X13+AA13</f>
        <v>910047343</v>
      </c>
      <c r="I13" s="144"/>
      <c r="J13" s="144"/>
      <c r="K13" s="144"/>
      <c r="L13" s="144"/>
      <c r="M13" s="144"/>
      <c r="N13" s="149"/>
      <c r="O13" s="149"/>
      <c r="P13" s="149"/>
      <c r="Q13" s="144"/>
      <c r="R13" s="150"/>
      <c r="S13" s="151">
        <v>509449867</v>
      </c>
      <c r="T13" s="151">
        <v>509449867</v>
      </c>
      <c r="U13" s="151">
        <v>509449867</v>
      </c>
      <c r="V13" s="151">
        <v>509449867</v>
      </c>
      <c r="W13" s="151">
        <v>509449867</v>
      </c>
      <c r="X13" s="151">
        <v>501406800</v>
      </c>
      <c r="Y13" s="152">
        <v>408640543</v>
      </c>
      <c r="Z13" s="151">
        <v>408640543</v>
      </c>
      <c r="AA13" s="153">
        <v>408640543</v>
      </c>
      <c r="AB13" s="153"/>
      <c r="AC13" s="153"/>
      <c r="AD13" s="138">
        <v>84872765</v>
      </c>
      <c r="AE13" s="153"/>
      <c r="AF13" s="139"/>
      <c r="AG13" s="139"/>
      <c r="AH13" s="139"/>
      <c r="AI13" s="139"/>
      <c r="AJ13" s="139"/>
      <c r="AK13" s="140">
        <v>55062266</v>
      </c>
      <c r="AL13" s="153">
        <f>AD13</f>
        <v>84872765</v>
      </c>
      <c r="AM13" s="137"/>
      <c r="AN13" s="139"/>
      <c r="AO13" s="133">
        <f t="shared" si="0"/>
        <v>0.20769540970387756</v>
      </c>
      <c r="AP13" s="141">
        <f>(R13+X13+AA13+AL13)/H13</f>
        <v>1.0932619227481224</v>
      </c>
      <c r="AQ13" s="352"/>
      <c r="AR13" s="349"/>
      <c r="AS13" s="349"/>
      <c r="AT13" s="349"/>
      <c r="AU13" s="346"/>
    </row>
    <row r="14" spans="1:47" s="43" customFormat="1" ht="61.5" customHeight="1" x14ac:dyDescent="0.25">
      <c r="A14" s="301"/>
      <c r="B14" s="290"/>
      <c r="C14" s="290"/>
      <c r="D14" s="290"/>
      <c r="E14" s="290"/>
      <c r="F14" s="290"/>
      <c r="G14" s="125" t="s">
        <v>12</v>
      </c>
      <c r="H14" s="154">
        <f>+H10+H12</f>
        <v>200</v>
      </c>
      <c r="I14" s="155"/>
      <c r="J14" s="155"/>
      <c r="K14" s="155"/>
      <c r="L14" s="127"/>
      <c r="M14" s="128">
        <f>+M10+M12</f>
        <v>117.5</v>
      </c>
      <c r="N14" s="128">
        <f>+N10+N12</f>
        <v>117.5</v>
      </c>
      <c r="O14" s="128">
        <f>+O10+O12</f>
        <v>117.5</v>
      </c>
      <c r="P14" s="128">
        <v>117.5</v>
      </c>
      <c r="Q14" s="128">
        <v>117.5</v>
      </c>
      <c r="R14" s="128">
        <f>R10</f>
        <v>117.5</v>
      </c>
      <c r="S14" s="128">
        <f>+S10+S12</f>
        <v>180</v>
      </c>
      <c r="T14" s="128">
        <f>+T10</f>
        <v>180</v>
      </c>
      <c r="U14" s="128">
        <f>+U10</f>
        <v>180</v>
      </c>
      <c r="V14" s="128">
        <f>+V10</f>
        <v>180</v>
      </c>
      <c r="W14" s="128">
        <f>+W10</f>
        <v>180</v>
      </c>
      <c r="X14" s="128">
        <f>+X10</f>
        <v>180.01</v>
      </c>
      <c r="Y14" s="129">
        <v>195</v>
      </c>
      <c r="Z14" s="129">
        <v>195</v>
      </c>
      <c r="AA14" s="130">
        <v>195</v>
      </c>
      <c r="AB14" s="130"/>
      <c r="AC14" s="130"/>
      <c r="AD14" s="131">
        <v>185.81</v>
      </c>
      <c r="AE14" s="130">
        <f>+AE10+AE12</f>
        <v>200</v>
      </c>
      <c r="AF14" s="132"/>
      <c r="AG14" s="130"/>
      <c r="AH14" s="130"/>
      <c r="AI14" s="130"/>
      <c r="AJ14" s="130"/>
      <c r="AK14" s="131">
        <v>185.81</v>
      </c>
      <c r="AL14" s="131">
        <f>AL10</f>
        <v>186.5</v>
      </c>
      <c r="AM14" s="131"/>
      <c r="AN14" s="131"/>
      <c r="AO14" s="133">
        <f t="shared" si="0"/>
        <v>0.95641025641025645</v>
      </c>
      <c r="AP14" s="133">
        <f>AD14/H14</f>
        <v>0.92905000000000004</v>
      </c>
      <c r="AQ14" s="352"/>
      <c r="AR14" s="349"/>
      <c r="AS14" s="349"/>
      <c r="AT14" s="349"/>
      <c r="AU14" s="346"/>
    </row>
    <row r="15" spans="1:47" s="43" customFormat="1" ht="49.5" customHeight="1" thickBot="1" x14ac:dyDescent="0.3">
      <c r="A15" s="302"/>
      <c r="B15" s="291"/>
      <c r="C15" s="291"/>
      <c r="D15" s="291"/>
      <c r="E15" s="291"/>
      <c r="F15" s="291"/>
      <c r="G15" s="172" t="s">
        <v>13</v>
      </c>
      <c r="H15" s="173">
        <f>H11+H13</f>
        <v>3505157090</v>
      </c>
      <c r="I15" s="174"/>
      <c r="J15" s="174"/>
      <c r="K15" s="174"/>
      <c r="L15" s="174"/>
      <c r="M15" s="173">
        <f>M11+M13</f>
        <v>727842000</v>
      </c>
      <c r="N15" s="173">
        <f>N11+N13</f>
        <v>727842000</v>
      </c>
      <c r="O15" s="173">
        <f>O11+O13</f>
        <v>727842000</v>
      </c>
      <c r="P15" s="173">
        <v>727842000</v>
      </c>
      <c r="Q15" s="173">
        <f>+Q11+Q13</f>
        <v>679975500</v>
      </c>
      <c r="R15" s="173">
        <f>R11</f>
        <v>671590000</v>
      </c>
      <c r="S15" s="173">
        <f>S11+S13</f>
        <v>1245310867</v>
      </c>
      <c r="T15" s="173">
        <f>+T13+T11</f>
        <v>1245310867</v>
      </c>
      <c r="U15" s="173">
        <f>+U13+U11</f>
        <v>1245310867</v>
      </c>
      <c r="V15" s="173">
        <v>1232467867</v>
      </c>
      <c r="W15" s="173">
        <f>W11+W13</f>
        <v>1240842467</v>
      </c>
      <c r="X15" s="173">
        <f>X11+X13</f>
        <v>1167484547</v>
      </c>
      <c r="Y15" s="173">
        <f>Y11+Y13</f>
        <v>1248082543</v>
      </c>
      <c r="Z15" s="173">
        <f>Z11+Z13</f>
        <v>1248082543</v>
      </c>
      <c r="AA15" s="175">
        <f t="shared" ref="AA15:AE15" si="2">AA11+AA13</f>
        <v>1248082543</v>
      </c>
      <c r="AB15" s="175">
        <f t="shared" si="2"/>
        <v>0</v>
      </c>
      <c r="AC15" s="175">
        <f t="shared" si="2"/>
        <v>0</v>
      </c>
      <c r="AD15" s="175">
        <f t="shared" si="2"/>
        <v>370964765</v>
      </c>
      <c r="AE15" s="175">
        <f t="shared" si="2"/>
        <v>418000000</v>
      </c>
      <c r="AF15" s="176"/>
      <c r="AG15" s="175"/>
      <c r="AH15" s="175"/>
      <c r="AI15" s="175"/>
      <c r="AJ15" s="175"/>
      <c r="AK15" s="175">
        <f>AK13+AK11</f>
        <v>161461266</v>
      </c>
      <c r="AL15" s="175">
        <f>AL11+AL13</f>
        <v>370964765</v>
      </c>
      <c r="AM15" s="175"/>
      <c r="AN15" s="175"/>
      <c r="AO15" s="177">
        <f>AL15/AA15</f>
        <v>0.29722774914255012</v>
      </c>
      <c r="AP15" s="178">
        <f>(R15+X15+AA15+AL15)/H15</f>
        <v>0.98658113351490329</v>
      </c>
      <c r="AQ15" s="353"/>
      <c r="AR15" s="350"/>
      <c r="AS15" s="350"/>
      <c r="AT15" s="350"/>
      <c r="AU15" s="347"/>
    </row>
    <row r="16" spans="1:47" s="43" customFormat="1" ht="45" customHeight="1" x14ac:dyDescent="0.25">
      <c r="A16" s="303" t="s">
        <v>123</v>
      </c>
      <c r="B16" s="292">
        <v>3</v>
      </c>
      <c r="C16" s="289" t="s">
        <v>124</v>
      </c>
      <c r="D16" s="292" t="s">
        <v>102</v>
      </c>
      <c r="E16" s="292">
        <v>468</v>
      </c>
      <c r="F16" s="292">
        <v>1</v>
      </c>
      <c r="G16" s="156" t="s">
        <v>8</v>
      </c>
      <c r="H16" s="157">
        <v>1000</v>
      </c>
      <c r="I16" s="158"/>
      <c r="J16" s="158"/>
      <c r="K16" s="158"/>
      <c r="L16" s="158"/>
      <c r="M16" s="157">
        <v>681</v>
      </c>
      <c r="N16" s="157">
        <v>681</v>
      </c>
      <c r="O16" s="157">
        <v>125</v>
      </c>
      <c r="P16" s="157">
        <v>125</v>
      </c>
      <c r="Q16" s="157">
        <v>681</v>
      </c>
      <c r="R16" s="157">
        <v>681</v>
      </c>
      <c r="S16" s="203">
        <v>125</v>
      </c>
      <c r="T16" s="203">
        <v>125</v>
      </c>
      <c r="U16" s="203">
        <v>125</v>
      </c>
      <c r="V16" s="204">
        <v>125</v>
      </c>
      <c r="W16" s="205">
        <v>125</v>
      </c>
      <c r="X16" s="157">
        <v>132</v>
      </c>
      <c r="Y16" s="162">
        <v>125</v>
      </c>
      <c r="Z16" s="206">
        <v>125</v>
      </c>
      <c r="AA16" s="207">
        <v>125</v>
      </c>
      <c r="AB16" s="208"/>
      <c r="AC16" s="208"/>
      <c r="AD16" s="209">
        <v>39</v>
      </c>
      <c r="AE16" s="163">
        <v>62</v>
      </c>
      <c r="AF16" s="210"/>
      <c r="AG16" s="208"/>
      <c r="AH16" s="208"/>
      <c r="AI16" s="208"/>
      <c r="AJ16" s="208"/>
      <c r="AK16" s="208">
        <v>28</v>
      </c>
      <c r="AL16" s="209">
        <f>+AK16+11</f>
        <v>39</v>
      </c>
      <c r="AM16" s="208"/>
      <c r="AN16" s="208"/>
      <c r="AO16" s="166">
        <f>AL16/AA16</f>
        <v>0.312</v>
      </c>
      <c r="AP16" s="211">
        <f>(R16+X16+AL16)/H16</f>
        <v>0.85199999999999998</v>
      </c>
      <c r="AQ16" s="351" t="s">
        <v>162</v>
      </c>
      <c r="AR16" s="348" t="s">
        <v>109</v>
      </c>
      <c r="AS16" s="348" t="s">
        <v>140</v>
      </c>
      <c r="AT16" s="348" t="s">
        <v>151</v>
      </c>
      <c r="AU16" s="345" t="s">
        <v>114</v>
      </c>
    </row>
    <row r="17" spans="1:49" s="43" customFormat="1" ht="36" customHeight="1" x14ac:dyDescent="0.25">
      <c r="A17" s="301"/>
      <c r="B17" s="290"/>
      <c r="C17" s="290"/>
      <c r="D17" s="290"/>
      <c r="E17" s="290"/>
      <c r="F17" s="290"/>
      <c r="G17" s="134" t="s">
        <v>9</v>
      </c>
      <c r="H17" s="135">
        <v>3695979545</v>
      </c>
      <c r="I17" s="136"/>
      <c r="J17" s="136"/>
      <c r="K17" s="136"/>
      <c r="L17" s="136"/>
      <c r="M17" s="135">
        <v>807536000</v>
      </c>
      <c r="N17" s="135">
        <v>807536000</v>
      </c>
      <c r="O17" s="135">
        <v>807536000</v>
      </c>
      <c r="P17" s="135">
        <v>807536000</v>
      </c>
      <c r="Q17" s="135">
        <v>855402500</v>
      </c>
      <c r="R17" s="135">
        <v>752679545</v>
      </c>
      <c r="S17" s="135">
        <v>1028014000</v>
      </c>
      <c r="T17" s="135">
        <v>1028014000</v>
      </c>
      <c r="U17" s="151">
        <v>1028014000</v>
      </c>
      <c r="V17" s="151">
        <v>1028014000</v>
      </c>
      <c r="W17" s="135">
        <v>1032482400</v>
      </c>
      <c r="X17" s="135">
        <v>943091637</v>
      </c>
      <c r="Y17" s="135">
        <v>1289868000</v>
      </c>
      <c r="Z17" s="186">
        <v>1289868000</v>
      </c>
      <c r="AA17" s="137">
        <v>1289868000</v>
      </c>
      <c r="AB17" s="137"/>
      <c r="AC17" s="137"/>
      <c r="AD17" s="137">
        <v>628220000</v>
      </c>
      <c r="AE17" s="137">
        <f>636925000+16288000</f>
        <v>653213000</v>
      </c>
      <c r="AF17" s="139"/>
      <c r="AG17" s="137"/>
      <c r="AH17" s="137"/>
      <c r="AI17" s="137"/>
      <c r="AJ17" s="137"/>
      <c r="AK17" s="138">
        <v>145926000</v>
      </c>
      <c r="AL17" s="137">
        <f>AD17</f>
        <v>628220000</v>
      </c>
      <c r="AM17" s="137"/>
      <c r="AN17" s="137"/>
      <c r="AO17" s="133">
        <f t="shared" si="0"/>
        <v>0.48704208492651963</v>
      </c>
      <c r="AP17" s="141">
        <f>(R17+X17+AL17)/H17</f>
        <v>0.62878897291083358</v>
      </c>
      <c r="AQ17" s="352"/>
      <c r="AR17" s="349"/>
      <c r="AS17" s="349"/>
      <c r="AT17" s="349"/>
      <c r="AU17" s="346"/>
    </row>
    <row r="18" spans="1:49" s="43" customFormat="1" ht="40.5" customHeight="1" x14ac:dyDescent="0.25">
      <c r="A18" s="301"/>
      <c r="B18" s="290"/>
      <c r="C18" s="290"/>
      <c r="D18" s="290"/>
      <c r="E18" s="290"/>
      <c r="F18" s="290"/>
      <c r="G18" s="125" t="s">
        <v>10</v>
      </c>
      <c r="H18" s="187"/>
      <c r="I18" s="143"/>
      <c r="J18" s="143"/>
      <c r="K18" s="143"/>
      <c r="L18" s="143"/>
      <c r="M18" s="143"/>
      <c r="N18" s="143"/>
      <c r="O18" s="143"/>
      <c r="P18" s="143"/>
      <c r="Q18" s="143"/>
      <c r="R18" s="143"/>
      <c r="S18" s="143"/>
      <c r="T18" s="143"/>
      <c r="U18" s="143"/>
      <c r="V18" s="143"/>
      <c r="W18" s="143"/>
      <c r="X18" s="143"/>
      <c r="Y18" s="143"/>
      <c r="Z18" s="143"/>
      <c r="AA18" s="145"/>
      <c r="AB18" s="145"/>
      <c r="AC18" s="145"/>
      <c r="AD18" s="145"/>
      <c r="AE18" s="145"/>
      <c r="AF18" s="145"/>
      <c r="AG18" s="145"/>
      <c r="AH18" s="145"/>
      <c r="AI18" s="145"/>
      <c r="AJ18" s="145"/>
      <c r="AK18" s="146">
        <v>0</v>
      </c>
      <c r="AL18" s="188">
        <v>0</v>
      </c>
      <c r="AM18" s="146"/>
      <c r="AN18" s="145"/>
      <c r="AO18" s="133" t="e">
        <f t="shared" si="0"/>
        <v>#DIV/0!</v>
      </c>
      <c r="AP18" s="141" t="e">
        <f t="shared" ref="AP18" si="3">(R18+X18+AK18)/H18</f>
        <v>#DIV/0!</v>
      </c>
      <c r="AQ18" s="352"/>
      <c r="AR18" s="349"/>
      <c r="AS18" s="349"/>
      <c r="AT18" s="349"/>
      <c r="AU18" s="346"/>
    </row>
    <row r="19" spans="1:49" s="43" customFormat="1" ht="33" customHeight="1" x14ac:dyDescent="0.25">
      <c r="A19" s="301"/>
      <c r="B19" s="290"/>
      <c r="C19" s="290"/>
      <c r="D19" s="290"/>
      <c r="E19" s="290"/>
      <c r="F19" s="290"/>
      <c r="G19" s="134" t="s">
        <v>11</v>
      </c>
      <c r="H19" s="189">
        <f>X19+Z19</f>
        <v>919865422</v>
      </c>
      <c r="I19" s="190"/>
      <c r="J19" s="190"/>
      <c r="K19" s="190"/>
      <c r="L19" s="190"/>
      <c r="M19" s="190"/>
      <c r="N19" s="191"/>
      <c r="O19" s="191"/>
      <c r="P19" s="191"/>
      <c r="Q19" s="190"/>
      <c r="R19" s="190"/>
      <c r="S19" s="151">
        <v>372740020</v>
      </c>
      <c r="T19" s="192">
        <v>722740020</v>
      </c>
      <c r="U19" s="192">
        <v>372740020</v>
      </c>
      <c r="V19" s="192">
        <v>372740020</v>
      </c>
      <c r="W19" s="192">
        <v>365369020</v>
      </c>
      <c r="X19" s="192">
        <v>365369020</v>
      </c>
      <c r="Y19" s="192">
        <v>554496402</v>
      </c>
      <c r="Z19" s="193">
        <v>554496402</v>
      </c>
      <c r="AA19" s="194">
        <v>554496402</v>
      </c>
      <c r="AB19" s="195"/>
      <c r="AC19" s="195"/>
      <c r="AD19" s="195">
        <v>192031574</v>
      </c>
      <c r="AE19" s="145"/>
      <c r="AF19" s="145"/>
      <c r="AG19" s="195"/>
      <c r="AH19" s="195"/>
      <c r="AI19" s="195"/>
      <c r="AJ19" s="195"/>
      <c r="AK19" s="194">
        <v>104484017</v>
      </c>
      <c r="AL19" s="196">
        <f>AD19</f>
        <v>192031574</v>
      </c>
      <c r="AM19" s="196"/>
      <c r="AN19" s="196"/>
      <c r="AO19" s="133">
        <f t="shared" si="0"/>
        <v>0.34631707853714799</v>
      </c>
      <c r="AP19" s="141">
        <f>(R19+X19+AL19)/H19</f>
        <v>0.60595885079371969</v>
      </c>
      <c r="AQ19" s="352"/>
      <c r="AR19" s="349"/>
      <c r="AS19" s="349"/>
      <c r="AT19" s="349"/>
      <c r="AU19" s="346"/>
    </row>
    <row r="20" spans="1:49" s="43" customFormat="1" ht="36" customHeight="1" x14ac:dyDescent="0.25">
      <c r="A20" s="301"/>
      <c r="B20" s="290"/>
      <c r="C20" s="290"/>
      <c r="D20" s="290"/>
      <c r="E20" s="290"/>
      <c r="F20" s="290"/>
      <c r="G20" s="125" t="s">
        <v>12</v>
      </c>
      <c r="H20" s="126">
        <f>+H16+H18</f>
        <v>1000</v>
      </c>
      <c r="I20" s="155"/>
      <c r="J20" s="155"/>
      <c r="K20" s="155"/>
      <c r="L20" s="155"/>
      <c r="M20" s="154">
        <v>680</v>
      </c>
      <c r="N20" s="154">
        <v>681</v>
      </c>
      <c r="O20" s="154">
        <v>125</v>
      </c>
      <c r="P20" s="154">
        <v>125</v>
      </c>
      <c r="Q20" s="154">
        <f t="shared" ref="Q20:X20" si="4">Q16</f>
        <v>681</v>
      </c>
      <c r="R20" s="154">
        <f t="shared" si="4"/>
        <v>681</v>
      </c>
      <c r="S20" s="197">
        <f t="shared" si="4"/>
        <v>125</v>
      </c>
      <c r="T20" s="197">
        <f t="shared" si="4"/>
        <v>125</v>
      </c>
      <c r="U20" s="197">
        <f t="shared" si="4"/>
        <v>125</v>
      </c>
      <c r="V20" s="197">
        <f t="shared" si="4"/>
        <v>125</v>
      </c>
      <c r="W20" s="154">
        <f t="shared" si="4"/>
        <v>125</v>
      </c>
      <c r="X20" s="154">
        <f t="shared" si="4"/>
        <v>132</v>
      </c>
      <c r="Y20" s="154">
        <v>125</v>
      </c>
      <c r="Z20" s="154">
        <v>125</v>
      </c>
      <c r="AA20" s="198">
        <f>+AA16+AA18</f>
        <v>125</v>
      </c>
      <c r="AB20" s="198"/>
      <c r="AC20" s="198"/>
      <c r="AD20" s="185">
        <f>+AD16+AD18</f>
        <v>39</v>
      </c>
      <c r="AE20" s="198">
        <f>AE16</f>
        <v>62</v>
      </c>
      <c r="AF20" s="199"/>
      <c r="AG20" s="198"/>
      <c r="AH20" s="198"/>
      <c r="AI20" s="198"/>
      <c r="AJ20" s="198"/>
      <c r="AK20" s="200">
        <v>28</v>
      </c>
      <c r="AL20" s="201">
        <f>AL16</f>
        <v>39</v>
      </c>
      <c r="AM20" s="202"/>
      <c r="AN20" s="202"/>
      <c r="AO20" s="133">
        <f t="shared" si="0"/>
        <v>0.312</v>
      </c>
      <c r="AP20" s="141">
        <f>(R20+X20+AL20)/H20</f>
        <v>0.85199999999999998</v>
      </c>
      <c r="AQ20" s="352"/>
      <c r="AR20" s="349"/>
      <c r="AS20" s="349"/>
      <c r="AT20" s="349"/>
      <c r="AU20" s="346"/>
    </row>
    <row r="21" spans="1:49" s="43" customFormat="1" ht="102" customHeight="1" thickBot="1" x14ac:dyDescent="0.3">
      <c r="A21" s="304"/>
      <c r="B21" s="305"/>
      <c r="C21" s="305"/>
      <c r="D21" s="305"/>
      <c r="E21" s="305"/>
      <c r="F21" s="305"/>
      <c r="G21" s="167" t="s">
        <v>13</v>
      </c>
      <c r="H21" s="168">
        <f>H17+H19</f>
        <v>4615844967</v>
      </c>
      <c r="I21" s="169"/>
      <c r="J21" s="169"/>
      <c r="K21" s="169"/>
      <c r="L21" s="169"/>
      <c r="M21" s="168">
        <f>M17+M19</f>
        <v>807536000</v>
      </c>
      <c r="N21" s="168">
        <f>N17+N19</f>
        <v>807536000</v>
      </c>
      <c r="O21" s="168">
        <f>O17</f>
        <v>807536000</v>
      </c>
      <c r="P21" s="168">
        <v>807536000</v>
      </c>
      <c r="Q21" s="168">
        <f>+Q17+Q19</f>
        <v>855402500</v>
      </c>
      <c r="R21" s="168">
        <f>R17</f>
        <v>752679545</v>
      </c>
      <c r="S21" s="168">
        <f>S17+S19</f>
        <v>1400754020</v>
      </c>
      <c r="T21" s="168">
        <f>+T19+T17</f>
        <v>1750754020</v>
      </c>
      <c r="U21" s="168">
        <f>+U19+U17</f>
        <v>1400754020</v>
      </c>
      <c r="V21" s="168">
        <f>+V19+V17</f>
        <v>1400754020</v>
      </c>
      <c r="W21" s="168">
        <f>W17+W19</f>
        <v>1397851420</v>
      </c>
      <c r="X21" s="168">
        <f>X17+X19</f>
        <v>1308460657</v>
      </c>
      <c r="Y21" s="168">
        <f>Y17+Y19</f>
        <v>1844364402</v>
      </c>
      <c r="Z21" s="168">
        <f t="shared" ref="Z21:AD21" si="5">Z17+Z19</f>
        <v>1844364402</v>
      </c>
      <c r="AA21" s="170">
        <f t="shared" si="5"/>
        <v>1844364402</v>
      </c>
      <c r="AB21" s="170">
        <f t="shared" si="5"/>
        <v>0</v>
      </c>
      <c r="AC21" s="170">
        <f t="shared" si="5"/>
        <v>0</v>
      </c>
      <c r="AD21" s="170">
        <f t="shared" si="5"/>
        <v>820251574</v>
      </c>
      <c r="AE21" s="170">
        <f>AE17+AE19</f>
        <v>653213000</v>
      </c>
      <c r="AF21" s="171"/>
      <c r="AG21" s="170"/>
      <c r="AH21" s="170"/>
      <c r="AI21" s="170"/>
      <c r="AJ21" s="170"/>
      <c r="AK21" s="170">
        <f>AK19+AK17</f>
        <v>250410017</v>
      </c>
      <c r="AL21" s="170">
        <f>AL19+AL17</f>
        <v>820251574</v>
      </c>
      <c r="AM21" s="170"/>
      <c r="AN21" s="170"/>
      <c r="AO21" s="88">
        <f>AL21/AA21</f>
        <v>0.44473400869726826</v>
      </c>
      <c r="AP21" s="89">
        <f>(R21+X21+AL21)/H21</f>
        <v>0.62423928806099349</v>
      </c>
      <c r="AQ21" s="354"/>
      <c r="AR21" s="355"/>
      <c r="AS21" s="355"/>
      <c r="AT21" s="355"/>
      <c r="AU21" s="356"/>
    </row>
    <row r="22" spans="1:49" s="44" customFormat="1" ht="31.5" customHeight="1" x14ac:dyDescent="0.2">
      <c r="A22" s="293" t="s">
        <v>14</v>
      </c>
      <c r="B22" s="294"/>
      <c r="C22" s="294"/>
      <c r="D22" s="294"/>
      <c r="E22" s="294"/>
      <c r="F22" s="295"/>
      <c r="G22" s="124" t="s">
        <v>9</v>
      </c>
      <c r="H22" s="179">
        <v>6312430545</v>
      </c>
      <c r="I22" s="180"/>
      <c r="J22" s="180"/>
      <c r="K22" s="180"/>
      <c r="L22" s="180"/>
      <c r="M22" s="179">
        <f>M17</f>
        <v>807536000</v>
      </c>
      <c r="N22" s="179">
        <f t="shared" ref="N22:AC22" si="6">+N11+N17</f>
        <v>1535378000</v>
      </c>
      <c r="O22" s="179">
        <f t="shared" si="6"/>
        <v>1535378000</v>
      </c>
      <c r="P22" s="179">
        <f t="shared" si="6"/>
        <v>1535378000</v>
      </c>
      <c r="Q22" s="179">
        <f t="shared" si="6"/>
        <v>1535378000</v>
      </c>
      <c r="R22" s="179">
        <f t="shared" si="6"/>
        <v>1424269545</v>
      </c>
      <c r="S22" s="179">
        <f t="shared" si="6"/>
        <v>1763875000</v>
      </c>
      <c r="T22" s="179">
        <f t="shared" si="6"/>
        <v>1763875000</v>
      </c>
      <c r="U22" s="179">
        <f t="shared" si="6"/>
        <v>1763875000</v>
      </c>
      <c r="V22" s="179">
        <f t="shared" si="6"/>
        <v>1751032000</v>
      </c>
      <c r="W22" s="179">
        <f t="shared" si="6"/>
        <v>1763875000</v>
      </c>
      <c r="X22" s="179">
        <f t="shared" si="6"/>
        <v>1609169384</v>
      </c>
      <c r="Y22" s="179">
        <f t="shared" si="6"/>
        <v>2129310000</v>
      </c>
      <c r="Z22" s="181">
        <f>+Z11+Z17</f>
        <v>2129310000</v>
      </c>
      <c r="AA22" s="182">
        <f t="shared" si="6"/>
        <v>2129310000</v>
      </c>
      <c r="AB22" s="182">
        <f t="shared" si="6"/>
        <v>0</v>
      </c>
      <c r="AC22" s="182">
        <f t="shared" si="6"/>
        <v>0</v>
      </c>
      <c r="AD22" s="182">
        <f>+AD11+AD17</f>
        <v>914312000</v>
      </c>
      <c r="AE22" s="182">
        <f>+AE11+AE17</f>
        <v>1071213000</v>
      </c>
      <c r="AF22" s="182"/>
      <c r="AG22" s="182"/>
      <c r="AH22" s="182"/>
      <c r="AI22" s="182"/>
      <c r="AJ22" s="183"/>
      <c r="AK22" s="184">
        <f>+AK11+AK17</f>
        <v>252325000</v>
      </c>
      <c r="AL22" s="182">
        <f>+AL11+AL17</f>
        <v>914312000</v>
      </c>
      <c r="AM22" s="182">
        <f>+AM15+AM21</f>
        <v>0</v>
      </c>
      <c r="AN22" s="182">
        <f>+AN15+AN21</f>
        <v>0</v>
      </c>
      <c r="AO22" s="90">
        <f>AL22/AA22</f>
        <v>0.42939355941596102</v>
      </c>
      <c r="AP22" s="91">
        <f t="shared" ref="AP22:AP24" si="7">(R22+X22+AL22)/H22</f>
        <v>0.62539316684077673</v>
      </c>
      <c r="AQ22" s="340"/>
      <c r="AR22" s="340"/>
      <c r="AS22" s="340"/>
      <c r="AT22" s="340"/>
      <c r="AU22" s="341"/>
    </row>
    <row r="23" spans="1:49" s="44" customFormat="1" ht="28.5" customHeight="1" x14ac:dyDescent="0.2">
      <c r="A23" s="296"/>
      <c r="B23" s="294"/>
      <c r="C23" s="294"/>
      <c r="D23" s="294"/>
      <c r="E23" s="294"/>
      <c r="F23" s="295"/>
      <c r="G23" s="30" t="s">
        <v>11</v>
      </c>
      <c r="H23" s="65">
        <f>H13+H19</f>
        <v>1829912765</v>
      </c>
      <c r="I23" s="68"/>
      <c r="J23" s="68"/>
      <c r="K23" s="68"/>
      <c r="L23" s="68"/>
      <c r="M23" s="68"/>
      <c r="N23" s="68"/>
      <c r="O23" s="68"/>
      <c r="P23" s="68"/>
      <c r="Q23" s="68"/>
      <c r="R23" s="68"/>
      <c r="S23" s="65">
        <f t="shared" ref="S23:AN23" si="8">+S19+S13</f>
        <v>882189887</v>
      </c>
      <c r="T23" s="65">
        <f t="shared" si="8"/>
        <v>1232189887</v>
      </c>
      <c r="U23" s="65">
        <f t="shared" si="8"/>
        <v>882189887</v>
      </c>
      <c r="V23" s="65">
        <f t="shared" si="8"/>
        <v>882189887</v>
      </c>
      <c r="W23" s="65">
        <f t="shared" si="8"/>
        <v>874818887</v>
      </c>
      <c r="X23" s="65">
        <f t="shared" si="8"/>
        <v>866775820</v>
      </c>
      <c r="Y23" s="65">
        <f t="shared" si="8"/>
        <v>963136945</v>
      </c>
      <c r="Z23" s="66">
        <f t="shared" si="8"/>
        <v>963136945</v>
      </c>
      <c r="AA23" s="92">
        <f t="shared" si="8"/>
        <v>963136945</v>
      </c>
      <c r="AB23" s="92">
        <f t="shared" si="8"/>
        <v>0</v>
      </c>
      <c r="AC23" s="92">
        <f t="shared" si="8"/>
        <v>0</v>
      </c>
      <c r="AD23" s="92">
        <f>+AD19+AD13</f>
        <v>276904339</v>
      </c>
      <c r="AE23" s="92">
        <f t="shared" si="8"/>
        <v>0</v>
      </c>
      <c r="AF23" s="92">
        <f t="shared" si="8"/>
        <v>0</v>
      </c>
      <c r="AG23" s="92">
        <f t="shared" si="8"/>
        <v>0</v>
      </c>
      <c r="AH23" s="92">
        <f t="shared" si="8"/>
        <v>0</v>
      </c>
      <c r="AI23" s="92">
        <f t="shared" si="8"/>
        <v>0</v>
      </c>
      <c r="AJ23" s="93">
        <f t="shared" si="8"/>
        <v>0</v>
      </c>
      <c r="AK23" s="94">
        <f t="shared" si="8"/>
        <v>159546283</v>
      </c>
      <c r="AL23" s="92">
        <f t="shared" si="8"/>
        <v>276904339</v>
      </c>
      <c r="AM23" s="92">
        <f t="shared" si="8"/>
        <v>0</v>
      </c>
      <c r="AN23" s="92">
        <f t="shared" si="8"/>
        <v>0</v>
      </c>
      <c r="AO23" s="86">
        <f t="shared" ref="AO23:AO24" si="9">AL23/AA23</f>
        <v>0.28750256174629457</v>
      </c>
      <c r="AP23" s="87">
        <f t="shared" si="7"/>
        <v>0.62499162849437795</v>
      </c>
      <c r="AQ23" s="340"/>
      <c r="AR23" s="340"/>
      <c r="AS23" s="340"/>
      <c r="AT23" s="340"/>
      <c r="AU23" s="342"/>
    </row>
    <row r="24" spans="1:49" s="44" customFormat="1" ht="35.25" customHeight="1" thickBot="1" x14ac:dyDescent="0.25">
      <c r="A24" s="297"/>
      <c r="B24" s="298"/>
      <c r="C24" s="298"/>
      <c r="D24" s="298"/>
      <c r="E24" s="298"/>
      <c r="F24" s="299"/>
      <c r="G24" s="29" t="s">
        <v>14</v>
      </c>
      <c r="H24" s="67">
        <f>H22+H23</f>
        <v>8142343310</v>
      </c>
      <c r="I24" s="69"/>
      <c r="J24" s="69"/>
      <c r="K24" s="69"/>
      <c r="L24" s="69"/>
      <c r="M24" s="67">
        <f>M22</f>
        <v>807536000</v>
      </c>
      <c r="N24" s="67">
        <f>+N22</f>
        <v>1535378000</v>
      </c>
      <c r="O24" s="67">
        <f>+O22</f>
        <v>1535378000</v>
      </c>
      <c r="P24" s="67">
        <f>+P22</f>
        <v>1535378000</v>
      </c>
      <c r="Q24" s="67">
        <f>+Q22</f>
        <v>1535378000</v>
      </c>
      <c r="R24" s="67">
        <f>+R22</f>
        <v>1424269545</v>
      </c>
      <c r="S24" s="67">
        <f t="shared" ref="S24:AD24" si="10">+S22+S23</f>
        <v>2646064887</v>
      </c>
      <c r="T24" s="67">
        <f t="shared" si="10"/>
        <v>2996064887</v>
      </c>
      <c r="U24" s="67">
        <f t="shared" si="10"/>
        <v>2646064887</v>
      </c>
      <c r="V24" s="67">
        <f t="shared" si="10"/>
        <v>2633221887</v>
      </c>
      <c r="W24" s="67">
        <f t="shared" si="10"/>
        <v>2638693887</v>
      </c>
      <c r="X24" s="67">
        <f t="shared" si="10"/>
        <v>2475945204</v>
      </c>
      <c r="Y24" s="67">
        <f t="shared" si="10"/>
        <v>3092446945</v>
      </c>
      <c r="Z24" s="67">
        <f t="shared" si="10"/>
        <v>3092446945</v>
      </c>
      <c r="AA24" s="95">
        <f t="shared" si="10"/>
        <v>3092446945</v>
      </c>
      <c r="AB24" s="95">
        <f t="shared" si="10"/>
        <v>0</v>
      </c>
      <c r="AC24" s="95">
        <f t="shared" si="10"/>
        <v>0</v>
      </c>
      <c r="AD24" s="95">
        <f t="shared" si="10"/>
        <v>1191216339</v>
      </c>
      <c r="AE24" s="95">
        <f t="shared" ref="AE24:AN24" si="11">+AE22</f>
        <v>1071213000</v>
      </c>
      <c r="AF24" s="95">
        <f t="shared" si="11"/>
        <v>0</v>
      </c>
      <c r="AG24" s="95">
        <f t="shared" si="11"/>
        <v>0</v>
      </c>
      <c r="AH24" s="95">
        <f t="shared" si="11"/>
        <v>0</v>
      </c>
      <c r="AI24" s="95">
        <f t="shared" si="11"/>
        <v>0</v>
      </c>
      <c r="AJ24" s="96">
        <f t="shared" si="11"/>
        <v>0</v>
      </c>
      <c r="AK24" s="97">
        <f>+AK22+AK23</f>
        <v>411871283</v>
      </c>
      <c r="AL24" s="95">
        <f t="shared" si="11"/>
        <v>914312000</v>
      </c>
      <c r="AM24" s="95">
        <f t="shared" si="11"/>
        <v>0</v>
      </c>
      <c r="AN24" s="95">
        <f t="shared" si="11"/>
        <v>0</v>
      </c>
      <c r="AO24" s="86">
        <f t="shared" si="9"/>
        <v>0.29565972068762525</v>
      </c>
      <c r="AP24" s="87">
        <f t="shared" si="7"/>
        <v>0.59129498299181882</v>
      </c>
      <c r="AQ24" s="343"/>
      <c r="AR24" s="343"/>
      <c r="AS24" s="343"/>
      <c r="AT24" s="343"/>
      <c r="AU24" s="344"/>
      <c r="AV24" s="45"/>
      <c r="AW24" s="45"/>
    </row>
    <row r="27" spans="1:49" x14ac:dyDescent="0.25">
      <c r="G27" s="32" t="s">
        <v>91</v>
      </c>
      <c r="H27" s="1"/>
      <c r="I27" s="1"/>
      <c r="J27" s="1"/>
      <c r="K27" s="1"/>
      <c r="L27" s="1"/>
      <c r="M27" s="1"/>
    </row>
    <row r="28" spans="1:49" ht="15.75" customHeight="1" x14ac:dyDescent="0.25">
      <c r="G28" s="34" t="s">
        <v>92</v>
      </c>
      <c r="H28" s="277" t="s">
        <v>93</v>
      </c>
      <c r="I28" s="277"/>
      <c r="J28" s="277"/>
      <c r="K28" s="277"/>
      <c r="L28" s="279" t="s">
        <v>94</v>
      </c>
      <c r="M28" s="279"/>
      <c r="N28" s="279"/>
    </row>
    <row r="29" spans="1:49" x14ac:dyDescent="0.25">
      <c r="G29" s="33">
        <v>11</v>
      </c>
      <c r="H29" s="278" t="s">
        <v>95</v>
      </c>
      <c r="I29" s="278"/>
      <c r="J29" s="278"/>
      <c r="K29" s="278"/>
      <c r="L29" s="280" t="s">
        <v>97</v>
      </c>
      <c r="M29" s="280"/>
      <c r="N29" s="280"/>
    </row>
  </sheetData>
  <mergeCells count="58">
    <mergeCell ref="AU7:AU9"/>
    <mergeCell ref="AT7:AT9"/>
    <mergeCell ref="AQ22:AU24"/>
    <mergeCell ref="AU10:AU15"/>
    <mergeCell ref="AR10:AR15"/>
    <mergeCell ref="AS10:AS15"/>
    <mergeCell ref="AT10:AT15"/>
    <mergeCell ref="AQ10:AQ15"/>
    <mergeCell ref="AQ16:AQ21"/>
    <mergeCell ref="AR16:AR21"/>
    <mergeCell ref="AS16:AS21"/>
    <mergeCell ref="AT16:AT21"/>
    <mergeCell ref="AU16:AU21"/>
    <mergeCell ref="AP7:AP9"/>
    <mergeCell ref="AR7:AR9"/>
    <mergeCell ref="AQ7:AQ9"/>
    <mergeCell ref="AS7:AS9"/>
    <mergeCell ref="A1:E3"/>
    <mergeCell ref="A4:P4"/>
    <mergeCell ref="A5:P5"/>
    <mergeCell ref="A7:A9"/>
    <mergeCell ref="F7:F9"/>
    <mergeCell ref="I8:L8"/>
    <mergeCell ref="M8:R8"/>
    <mergeCell ref="B7:D8"/>
    <mergeCell ref="E7:E9"/>
    <mergeCell ref="G7:G9"/>
    <mergeCell ref="I7:AJ7"/>
    <mergeCell ref="AM3:AU3"/>
    <mergeCell ref="F1:AU1"/>
    <mergeCell ref="F3:AL3"/>
    <mergeCell ref="Q4:AU4"/>
    <mergeCell ref="Q5:AU5"/>
    <mergeCell ref="F2:AU2"/>
    <mergeCell ref="C10:C15"/>
    <mergeCell ref="D10:D15"/>
    <mergeCell ref="E10:E15"/>
    <mergeCell ref="A22:F24"/>
    <mergeCell ref="A10:A15"/>
    <mergeCell ref="A16:A21"/>
    <mergeCell ref="F10:F15"/>
    <mergeCell ref="B10:B15"/>
    <mergeCell ref="B16:B21"/>
    <mergeCell ref="C16:C21"/>
    <mergeCell ref="D16:D21"/>
    <mergeCell ref="E16:E21"/>
    <mergeCell ref="F16:F21"/>
    <mergeCell ref="H28:K28"/>
    <mergeCell ref="H29:K29"/>
    <mergeCell ref="L28:N28"/>
    <mergeCell ref="L29:N29"/>
    <mergeCell ref="AO7:AO9"/>
    <mergeCell ref="H7:H9"/>
    <mergeCell ref="AK8:AN8"/>
    <mergeCell ref="AK7:AN7"/>
    <mergeCell ref="S8:X8"/>
    <mergeCell ref="Y8:AD8"/>
    <mergeCell ref="AE8:AJ8"/>
  </mergeCells>
  <dataValidations disablePrompts="1" count="1">
    <dataValidation type="list" allowBlank="1" showErrorMessage="1" sqref="D16 D10" xr:uid="{00000000-0002-0000-0100-000000000000}">
      <formula1>#REF!</formula1>
    </dataValidation>
  </dataValidations>
  <printOptions horizontalCentered="1" verticalCentered="1"/>
  <pageMargins left="0" right="0" top="0" bottom="0.39370078740157483" header="0.31496062992125984" footer="0"/>
  <pageSetup scale="50"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95"/>
  <sheetViews>
    <sheetView zoomScale="62" zoomScaleNormal="62" workbookViewId="0">
      <selection activeCell="V8" sqref="V8:V9"/>
    </sheetView>
  </sheetViews>
  <sheetFormatPr baseColWidth="10" defaultRowHeight="28.5" customHeight="1" x14ac:dyDescent="0.25"/>
  <cols>
    <col min="1" max="1" width="12.7109375" style="7" customWidth="1"/>
    <col min="2" max="2" width="19.42578125" style="7" customWidth="1"/>
    <col min="3" max="3" width="36.28515625" style="18" customWidth="1"/>
    <col min="4" max="4" width="6.140625" style="7" customWidth="1"/>
    <col min="5" max="5" width="7.85546875" style="7" customWidth="1"/>
    <col min="6" max="6" width="11.7109375" style="7" customWidth="1"/>
    <col min="7" max="7" width="7" style="7" customWidth="1"/>
    <col min="8" max="8" width="7.85546875" style="7" customWidth="1"/>
    <col min="9" max="9" width="7" style="7" customWidth="1"/>
    <col min="10" max="10" width="8.42578125" style="7" customWidth="1"/>
    <col min="11" max="11" width="9.140625" style="7" customWidth="1"/>
    <col min="12" max="12" width="8.28515625" style="7" customWidth="1"/>
    <col min="13" max="13" width="8.5703125" style="7" customWidth="1"/>
    <col min="14" max="14" width="8.28515625" style="8" customWidth="1"/>
    <col min="15" max="18" width="9.5703125" style="8" customWidth="1"/>
    <col min="19" max="19" width="10.140625" style="8" customWidth="1"/>
    <col min="20" max="20" width="8.85546875" style="8" customWidth="1"/>
    <col min="21" max="21" width="9" style="8" customWidth="1"/>
    <col min="22" max="22" width="58.7109375" style="11" customWidth="1"/>
    <col min="23" max="33" width="11.42578125" style="11"/>
    <col min="34" max="16384" width="11.42578125" style="7"/>
  </cols>
  <sheetData>
    <row r="1" spans="1:42" s="9" customFormat="1" ht="28.5" customHeight="1" x14ac:dyDescent="0.25">
      <c r="A1" s="316"/>
      <c r="B1" s="317"/>
      <c r="C1" s="317"/>
      <c r="D1" s="387" t="s">
        <v>100</v>
      </c>
      <c r="E1" s="388"/>
      <c r="F1" s="388"/>
      <c r="G1" s="388"/>
      <c r="H1" s="388"/>
      <c r="I1" s="388"/>
      <c r="J1" s="388"/>
      <c r="K1" s="388"/>
      <c r="L1" s="388"/>
      <c r="M1" s="388"/>
      <c r="N1" s="388"/>
      <c r="O1" s="388"/>
      <c r="P1" s="388"/>
      <c r="Q1" s="388"/>
      <c r="R1" s="388"/>
      <c r="S1" s="388"/>
      <c r="T1" s="388"/>
      <c r="U1" s="388"/>
      <c r="V1" s="389"/>
    </row>
    <row r="2" spans="1:42" s="9" customFormat="1" ht="46.5" customHeight="1" x14ac:dyDescent="0.25">
      <c r="A2" s="268"/>
      <c r="B2" s="269"/>
      <c r="C2" s="269"/>
      <c r="D2" s="390" t="s">
        <v>99</v>
      </c>
      <c r="E2" s="391"/>
      <c r="F2" s="391"/>
      <c r="G2" s="391"/>
      <c r="H2" s="391"/>
      <c r="I2" s="391"/>
      <c r="J2" s="391"/>
      <c r="K2" s="391"/>
      <c r="L2" s="391"/>
      <c r="M2" s="391"/>
      <c r="N2" s="391"/>
      <c r="O2" s="391"/>
      <c r="P2" s="391"/>
      <c r="Q2" s="391"/>
      <c r="R2" s="391"/>
      <c r="S2" s="391"/>
      <c r="T2" s="391"/>
      <c r="U2" s="391"/>
      <c r="V2" s="392"/>
    </row>
    <row r="3" spans="1:42" s="9" customFormat="1" ht="28.5" customHeight="1" thickBot="1" x14ac:dyDescent="0.3">
      <c r="A3" s="320"/>
      <c r="B3" s="321"/>
      <c r="C3" s="321"/>
      <c r="D3" s="384" t="s">
        <v>89</v>
      </c>
      <c r="E3" s="254"/>
      <c r="F3" s="254"/>
      <c r="G3" s="254"/>
      <c r="H3" s="254"/>
      <c r="I3" s="254"/>
      <c r="J3" s="254"/>
      <c r="K3" s="254"/>
      <c r="L3" s="254"/>
      <c r="M3" s="254"/>
      <c r="N3" s="254"/>
      <c r="O3" s="254"/>
      <c r="P3" s="254"/>
      <c r="Q3" s="254"/>
      <c r="R3" s="254"/>
      <c r="S3" s="254"/>
      <c r="T3" s="254"/>
      <c r="U3" s="255"/>
      <c r="V3" s="62" t="s">
        <v>90</v>
      </c>
    </row>
    <row r="4" spans="1:42" s="9" customFormat="1" ht="28.5" customHeight="1" thickBot="1" x14ac:dyDescent="0.3">
      <c r="A4" s="402" t="s">
        <v>0</v>
      </c>
      <c r="B4" s="248"/>
      <c r="C4" s="249"/>
      <c r="D4" s="401" t="s">
        <v>103</v>
      </c>
      <c r="E4" s="401"/>
      <c r="F4" s="401"/>
      <c r="G4" s="401"/>
      <c r="H4" s="401"/>
      <c r="I4" s="401"/>
      <c r="J4" s="401"/>
      <c r="K4" s="401"/>
      <c r="L4" s="401"/>
      <c r="M4" s="401"/>
      <c r="N4" s="401"/>
      <c r="O4" s="401"/>
      <c r="P4" s="401"/>
      <c r="Q4" s="401"/>
      <c r="R4" s="401"/>
      <c r="S4" s="401"/>
      <c r="T4" s="401"/>
      <c r="U4" s="401"/>
      <c r="V4" s="401"/>
    </row>
    <row r="5" spans="1:42" s="9" customFormat="1" ht="42" customHeight="1" thickBot="1" x14ac:dyDescent="0.3">
      <c r="A5" s="398" t="s">
        <v>2</v>
      </c>
      <c r="B5" s="399"/>
      <c r="C5" s="400"/>
      <c r="D5" s="401" t="s">
        <v>104</v>
      </c>
      <c r="E5" s="401"/>
      <c r="F5" s="401"/>
      <c r="G5" s="401"/>
      <c r="H5" s="401"/>
      <c r="I5" s="401"/>
      <c r="J5" s="401"/>
      <c r="K5" s="401"/>
      <c r="L5" s="401"/>
      <c r="M5" s="401"/>
      <c r="N5" s="401"/>
      <c r="O5" s="401"/>
      <c r="P5" s="401"/>
      <c r="Q5" s="401"/>
      <c r="R5" s="401"/>
      <c r="S5" s="401"/>
      <c r="T5" s="401"/>
      <c r="U5" s="401"/>
      <c r="V5" s="401"/>
    </row>
    <row r="6" spans="1:42" s="10" customFormat="1" ht="28.5" customHeight="1" x14ac:dyDescent="0.25">
      <c r="A6" s="403" t="s">
        <v>32</v>
      </c>
      <c r="B6" s="385" t="s">
        <v>33</v>
      </c>
      <c r="C6" s="393" t="s">
        <v>34</v>
      </c>
      <c r="D6" s="395" t="s">
        <v>35</v>
      </c>
      <c r="E6" s="396"/>
      <c r="F6" s="397" t="s">
        <v>142</v>
      </c>
      <c r="G6" s="397"/>
      <c r="H6" s="397"/>
      <c r="I6" s="397"/>
      <c r="J6" s="397"/>
      <c r="K6" s="397"/>
      <c r="L6" s="397"/>
      <c r="M6" s="397"/>
      <c r="N6" s="397"/>
      <c r="O6" s="397"/>
      <c r="P6" s="397"/>
      <c r="Q6" s="397"/>
      <c r="R6" s="397"/>
      <c r="S6" s="397"/>
      <c r="T6" s="385" t="s">
        <v>39</v>
      </c>
      <c r="U6" s="385"/>
      <c r="V6" s="371" t="s">
        <v>166</v>
      </c>
    </row>
    <row r="7" spans="1:42" s="10" customFormat="1" ht="38.25" customHeight="1" thickBot="1" x14ac:dyDescent="0.3">
      <c r="A7" s="404"/>
      <c r="B7" s="405"/>
      <c r="C7" s="394"/>
      <c r="D7" s="103" t="s">
        <v>36</v>
      </c>
      <c r="E7" s="103" t="s">
        <v>37</v>
      </c>
      <c r="F7" s="103" t="s">
        <v>38</v>
      </c>
      <c r="G7" s="104" t="s">
        <v>15</v>
      </c>
      <c r="H7" s="104" t="s">
        <v>16</v>
      </c>
      <c r="I7" s="104" t="s">
        <v>17</v>
      </c>
      <c r="J7" s="104" t="s">
        <v>18</v>
      </c>
      <c r="K7" s="104" t="s">
        <v>19</v>
      </c>
      <c r="L7" s="104" t="s">
        <v>20</v>
      </c>
      <c r="M7" s="104" t="s">
        <v>21</v>
      </c>
      <c r="N7" s="104" t="s">
        <v>22</v>
      </c>
      <c r="O7" s="104" t="s">
        <v>23</v>
      </c>
      <c r="P7" s="104" t="s">
        <v>24</v>
      </c>
      <c r="Q7" s="104" t="s">
        <v>25</v>
      </c>
      <c r="R7" s="104" t="s">
        <v>26</v>
      </c>
      <c r="S7" s="101" t="s">
        <v>27</v>
      </c>
      <c r="T7" s="101" t="s">
        <v>40</v>
      </c>
      <c r="U7" s="101" t="s">
        <v>41</v>
      </c>
      <c r="V7" s="372"/>
    </row>
    <row r="8" spans="1:42" s="58" customFormat="1" ht="30" customHeight="1" x14ac:dyDescent="0.2">
      <c r="A8" s="362" t="s">
        <v>127</v>
      </c>
      <c r="B8" s="365" t="s">
        <v>128</v>
      </c>
      <c r="C8" s="368" t="s">
        <v>129</v>
      </c>
      <c r="D8" s="370" t="s">
        <v>130</v>
      </c>
      <c r="E8" s="370"/>
      <c r="F8" s="106" t="s">
        <v>28</v>
      </c>
      <c r="G8" s="212">
        <v>5.0000000000000001E-3</v>
      </c>
      <c r="H8" s="212">
        <v>1.4999999999999999E-2</v>
      </c>
      <c r="I8" s="212">
        <v>3.5000000000000003E-2</v>
      </c>
      <c r="J8" s="212">
        <v>0.02</v>
      </c>
      <c r="K8" s="212">
        <v>0.105</v>
      </c>
      <c r="L8" s="212">
        <v>0.13</v>
      </c>
      <c r="M8" s="212">
        <v>0.15</v>
      </c>
      <c r="N8" s="212">
        <v>0.15</v>
      </c>
      <c r="O8" s="212">
        <v>9.5000000000000001E-2</v>
      </c>
      <c r="P8" s="212">
        <v>9.5000000000000001E-2</v>
      </c>
      <c r="Q8" s="212">
        <v>0.105</v>
      </c>
      <c r="R8" s="213">
        <v>9.5000000000000001E-2</v>
      </c>
      <c r="S8" s="107">
        <f t="shared" ref="S8:S23" si="0">SUM(G8:R8)</f>
        <v>0.99999999999999989</v>
      </c>
      <c r="T8" s="375">
        <f>SUM(U8:U13)</f>
        <v>0.5</v>
      </c>
      <c r="U8" s="386">
        <v>0.1</v>
      </c>
      <c r="V8" s="373" t="s">
        <v>153</v>
      </c>
      <c r="W8" s="57"/>
      <c r="X8" s="57"/>
      <c r="Y8" s="57"/>
      <c r="Z8" s="57"/>
      <c r="AA8" s="57"/>
      <c r="AB8" s="57"/>
      <c r="AC8" s="57"/>
      <c r="AD8" s="57"/>
      <c r="AE8" s="57"/>
      <c r="AF8" s="57"/>
      <c r="AG8" s="57"/>
      <c r="AH8" s="57"/>
      <c r="AI8" s="57"/>
      <c r="AJ8" s="57"/>
      <c r="AK8" s="57"/>
      <c r="AL8" s="57"/>
      <c r="AM8" s="57"/>
      <c r="AN8" s="57"/>
      <c r="AO8" s="57"/>
      <c r="AP8" s="57"/>
    </row>
    <row r="9" spans="1:42" s="58" customFormat="1" ht="30" customHeight="1" x14ac:dyDescent="0.2">
      <c r="A9" s="363"/>
      <c r="B9" s="366"/>
      <c r="C9" s="359"/>
      <c r="D9" s="361"/>
      <c r="E9" s="361"/>
      <c r="F9" s="108" t="s">
        <v>29</v>
      </c>
      <c r="G9" s="214">
        <v>5.0000000000000001E-3</v>
      </c>
      <c r="H9" s="214">
        <v>1.4999999999999999E-2</v>
      </c>
      <c r="I9" s="214">
        <v>3.5000000000000003E-2</v>
      </c>
      <c r="J9" s="215">
        <v>0.02</v>
      </c>
      <c r="K9" s="215" t="s">
        <v>152</v>
      </c>
      <c r="L9" s="215">
        <v>0.13</v>
      </c>
      <c r="M9" s="214"/>
      <c r="N9" s="214"/>
      <c r="O9" s="214"/>
      <c r="P9" s="214"/>
      <c r="Q9" s="214"/>
      <c r="R9" s="216"/>
      <c r="S9" s="100">
        <f>G9+H9+I9+J9+K9+L9</f>
        <v>0.31</v>
      </c>
      <c r="T9" s="376"/>
      <c r="U9" s="382"/>
      <c r="V9" s="374"/>
      <c r="W9" s="57"/>
      <c r="X9" s="57"/>
      <c r="Y9" s="57"/>
      <c r="Z9" s="57"/>
      <c r="AA9" s="57"/>
      <c r="AB9" s="57"/>
      <c r="AC9" s="57"/>
      <c r="AD9" s="57"/>
      <c r="AE9" s="57"/>
      <c r="AF9" s="57"/>
      <c r="AG9" s="57"/>
      <c r="AH9" s="57"/>
      <c r="AI9" s="57"/>
      <c r="AJ9" s="57"/>
      <c r="AK9" s="57"/>
      <c r="AL9" s="57"/>
      <c r="AM9" s="57"/>
      <c r="AN9" s="57"/>
      <c r="AO9" s="57"/>
      <c r="AP9" s="57"/>
    </row>
    <row r="10" spans="1:42" s="58" customFormat="1" ht="30" customHeight="1" x14ac:dyDescent="0.2">
      <c r="A10" s="363"/>
      <c r="B10" s="366"/>
      <c r="C10" s="357" t="s">
        <v>131</v>
      </c>
      <c r="D10" s="360" t="s">
        <v>130</v>
      </c>
      <c r="E10" s="360"/>
      <c r="F10" s="105" t="s">
        <v>28</v>
      </c>
      <c r="G10" s="214">
        <v>5.0000000000000001E-3</v>
      </c>
      <c r="H10" s="214">
        <v>1.2E-2</v>
      </c>
      <c r="I10" s="214">
        <v>3.5000000000000003E-2</v>
      </c>
      <c r="J10" s="214">
        <v>0.01</v>
      </c>
      <c r="K10" s="214">
        <v>0.114</v>
      </c>
      <c r="L10" s="214">
        <v>0.13</v>
      </c>
      <c r="M10" s="214">
        <v>0.154</v>
      </c>
      <c r="N10" s="214">
        <v>0.153</v>
      </c>
      <c r="O10" s="214">
        <v>9.4E-2</v>
      </c>
      <c r="P10" s="214">
        <v>9.8000000000000004E-2</v>
      </c>
      <c r="Q10" s="214">
        <v>0.10199999999999999</v>
      </c>
      <c r="R10" s="216">
        <v>9.2999999999999999E-2</v>
      </c>
      <c r="S10" s="102">
        <f t="shared" si="0"/>
        <v>1</v>
      </c>
      <c r="T10" s="376"/>
      <c r="U10" s="381">
        <v>0.3</v>
      </c>
      <c r="V10" s="379" t="s">
        <v>161</v>
      </c>
      <c r="W10" s="57"/>
      <c r="X10" s="57"/>
      <c r="Y10" s="57"/>
      <c r="Z10" s="57"/>
      <c r="AA10" s="57"/>
      <c r="AB10" s="57"/>
      <c r="AC10" s="57"/>
      <c r="AD10" s="57"/>
      <c r="AE10" s="57"/>
      <c r="AF10" s="57"/>
      <c r="AG10" s="57"/>
      <c r="AH10" s="57"/>
      <c r="AI10" s="57"/>
      <c r="AJ10" s="57"/>
      <c r="AK10" s="57"/>
      <c r="AL10" s="57"/>
      <c r="AM10" s="57"/>
      <c r="AN10" s="57"/>
      <c r="AO10" s="57"/>
      <c r="AP10" s="57"/>
    </row>
    <row r="11" spans="1:42" s="58" customFormat="1" ht="30" customHeight="1" x14ac:dyDescent="0.2">
      <c r="A11" s="363"/>
      <c r="B11" s="366"/>
      <c r="C11" s="359"/>
      <c r="D11" s="361"/>
      <c r="E11" s="361"/>
      <c r="F11" s="108" t="s">
        <v>29</v>
      </c>
      <c r="G11" s="214">
        <v>5.0000000000000001E-3</v>
      </c>
      <c r="H11" s="214">
        <v>1.2E-2</v>
      </c>
      <c r="I11" s="214">
        <v>3.5000000000000003E-2</v>
      </c>
      <c r="J11" s="215">
        <v>0.01</v>
      </c>
      <c r="K11" s="215">
        <v>0.114</v>
      </c>
      <c r="L11" s="215">
        <v>0.13</v>
      </c>
      <c r="M11" s="214"/>
      <c r="N11" s="214"/>
      <c r="O11" s="214"/>
      <c r="P11" s="214"/>
      <c r="Q11" s="214"/>
      <c r="R11" s="216"/>
      <c r="S11" s="100">
        <f t="shared" si="0"/>
        <v>0.30600000000000005</v>
      </c>
      <c r="T11" s="376"/>
      <c r="U11" s="382"/>
      <c r="V11" s="374"/>
      <c r="W11" s="57"/>
      <c r="X11" s="57"/>
      <c r="Y11" s="57"/>
      <c r="Z11" s="57"/>
      <c r="AA11" s="57"/>
      <c r="AB11" s="57"/>
      <c r="AC11" s="57"/>
      <c r="AD11" s="57"/>
      <c r="AE11" s="57"/>
      <c r="AF11" s="57"/>
      <c r="AG11" s="57"/>
      <c r="AH11" s="57"/>
      <c r="AI11" s="57"/>
      <c r="AJ11" s="57"/>
      <c r="AK11" s="57"/>
      <c r="AL11" s="57"/>
      <c r="AM11" s="57"/>
      <c r="AN11" s="57"/>
      <c r="AO11" s="57"/>
      <c r="AP11" s="57"/>
    </row>
    <row r="12" spans="1:42" s="58" customFormat="1" ht="30" customHeight="1" x14ac:dyDescent="0.2">
      <c r="A12" s="363"/>
      <c r="B12" s="366"/>
      <c r="C12" s="357" t="s">
        <v>132</v>
      </c>
      <c r="D12" s="360" t="s">
        <v>130</v>
      </c>
      <c r="E12" s="360"/>
      <c r="F12" s="105" t="s">
        <v>28</v>
      </c>
      <c r="G12" s="214">
        <v>5.0000000000000001E-3</v>
      </c>
      <c r="H12" s="214">
        <v>0.05</v>
      </c>
      <c r="I12" s="214">
        <v>0.01</v>
      </c>
      <c r="J12" s="214">
        <v>0.02</v>
      </c>
      <c r="K12" s="214">
        <v>8.4000000000000005E-2</v>
      </c>
      <c r="L12" s="214">
        <v>0.23100000000000001</v>
      </c>
      <c r="M12" s="214">
        <v>0.25</v>
      </c>
      <c r="N12" s="214">
        <v>0.25</v>
      </c>
      <c r="O12" s="214">
        <v>0.1</v>
      </c>
      <c r="P12" s="214"/>
      <c r="Q12" s="214"/>
      <c r="R12" s="216"/>
      <c r="S12" s="102">
        <f t="shared" si="0"/>
        <v>1</v>
      </c>
      <c r="T12" s="376"/>
      <c r="U12" s="381">
        <v>0.1</v>
      </c>
      <c r="V12" s="379" t="s">
        <v>160</v>
      </c>
      <c r="W12" s="57"/>
      <c r="X12" s="57"/>
      <c r="Y12" s="57"/>
      <c r="Z12" s="57"/>
      <c r="AA12" s="57"/>
      <c r="AB12" s="57"/>
      <c r="AC12" s="57"/>
      <c r="AD12" s="57"/>
      <c r="AE12" s="57"/>
      <c r="AF12" s="57"/>
      <c r="AG12" s="57"/>
      <c r="AH12" s="57"/>
      <c r="AI12" s="57"/>
      <c r="AJ12" s="57"/>
      <c r="AK12" s="57"/>
      <c r="AL12" s="57"/>
      <c r="AM12" s="57"/>
      <c r="AN12" s="57"/>
      <c r="AO12" s="57"/>
      <c r="AP12" s="57"/>
    </row>
    <row r="13" spans="1:42" s="58" customFormat="1" ht="30" customHeight="1" thickBot="1" x14ac:dyDescent="0.25">
      <c r="A13" s="364"/>
      <c r="B13" s="367"/>
      <c r="C13" s="358"/>
      <c r="D13" s="378"/>
      <c r="E13" s="378"/>
      <c r="F13" s="109" t="s">
        <v>29</v>
      </c>
      <c r="G13" s="217">
        <v>5.0000000000000001E-3</v>
      </c>
      <c r="H13" s="217">
        <v>0.05</v>
      </c>
      <c r="I13" s="217">
        <v>0.01</v>
      </c>
      <c r="J13" s="218">
        <v>0.02</v>
      </c>
      <c r="K13" s="218">
        <v>8.4000000000000005E-2</v>
      </c>
      <c r="L13" s="218">
        <v>0.23100000000000001</v>
      </c>
      <c r="M13" s="217"/>
      <c r="N13" s="217"/>
      <c r="O13" s="217"/>
      <c r="P13" s="217"/>
      <c r="Q13" s="217"/>
      <c r="R13" s="219"/>
      <c r="S13" s="110">
        <f t="shared" si="0"/>
        <v>0.4</v>
      </c>
      <c r="T13" s="377"/>
      <c r="U13" s="383"/>
      <c r="V13" s="380"/>
      <c r="W13" s="57"/>
      <c r="X13" s="57"/>
      <c r="Y13" s="57"/>
      <c r="Z13" s="57"/>
      <c r="AA13" s="57"/>
      <c r="AB13" s="57"/>
      <c r="AC13" s="57"/>
      <c r="AD13" s="57"/>
      <c r="AE13" s="57"/>
      <c r="AF13" s="57"/>
      <c r="AG13" s="57"/>
      <c r="AH13" s="57"/>
      <c r="AI13" s="57"/>
      <c r="AJ13" s="57"/>
      <c r="AK13" s="57"/>
      <c r="AL13" s="57"/>
      <c r="AM13" s="57"/>
      <c r="AN13" s="57"/>
      <c r="AO13" s="57"/>
      <c r="AP13" s="57"/>
    </row>
    <row r="14" spans="1:42" s="58" customFormat="1" ht="30" customHeight="1" x14ac:dyDescent="0.2">
      <c r="A14" s="432" t="s">
        <v>123</v>
      </c>
      <c r="B14" s="429" t="s">
        <v>133</v>
      </c>
      <c r="C14" s="368" t="s">
        <v>134</v>
      </c>
      <c r="D14" s="370" t="s">
        <v>130</v>
      </c>
      <c r="E14" s="370"/>
      <c r="F14" s="107" t="s">
        <v>28</v>
      </c>
      <c r="G14" s="212">
        <v>0.1</v>
      </c>
      <c r="H14" s="212">
        <v>0.1</v>
      </c>
      <c r="I14" s="212">
        <v>0.1</v>
      </c>
      <c r="J14" s="212">
        <v>0.02</v>
      </c>
      <c r="K14" s="212">
        <v>0.2</v>
      </c>
      <c r="L14" s="212">
        <v>0.2</v>
      </c>
      <c r="M14" s="212">
        <v>0.28000000000000003</v>
      </c>
      <c r="N14" s="212"/>
      <c r="O14" s="212"/>
      <c r="P14" s="212"/>
      <c r="Q14" s="212"/>
      <c r="R14" s="213"/>
      <c r="S14" s="107">
        <f t="shared" si="0"/>
        <v>1</v>
      </c>
      <c r="T14" s="426">
        <f>SUM(U14:U23)</f>
        <v>0.50000000000000011</v>
      </c>
      <c r="U14" s="386">
        <v>0.03</v>
      </c>
      <c r="V14" s="373" t="s">
        <v>154</v>
      </c>
      <c r="W14" s="57"/>
      <c r="X14" s="57"/>
      <c r="Y14" s="57"/>
      <c r="Z14" s="57"/>
      <c r="AA14" s="57"/>
      <c r="AB14" s="57"/>
      <c r="AC14" s="57"/>
      <c r="AD14" s="57"/>
      <c r="AE14" s="57"/>
      <c r="AF14" s="57"/>
      <c r="AG14" s="57"/>
      <c r="AH14" s="57"/>
      <c r="AI14" s="57"/>
      <c r="AJ14" s="57"/>
      <c r="AK14" s="57"/>
      <c r="AL14" s="57"/>
      <c r="AM14" s="57"/>
      <c r="AN14" s="57"/>
      <c r="AO14" s="57"/>
      <c r="AP14" s="57"/>
    </row>
    <row r="15" spans="1:42" s="58" customFormat="1" ht="30" customHeight="1" x14ac:dyDescent="0.2">
      <c r="A15" s="433"/>
      <c r="B15" s="430"/>
      <c r="C15" s="359"/>
      <c r="D15" s="361"/>
      <c r="E15" s="361"/>
      <c r="F15" s="108" t="s">
        <v>29</v>
      </c>
      <c r="G15" s="214">
        <v>0.1</v>
      </c>
      <c r="H15" s="214">
        <v>0.1</v>
      </c>
      <c r="I15" s="214">
        <v>0.1</v>
      </c>
      <c r="J15" s="215">
        <v>0.02</v>
      </c>
      <c r="K15" s="215">
        <v>0.2</v>
      </c>
      <c r="L15" s="215">
        <v>0.2</v>
      </c>
      <c r="M15" s="214"/>
      <c r="N15" s="214"/>
      <c r="O15" s="214"/>
      <c r="P15" s="214"/>
      <c r="Q15" s="214"/>
      <c r="R15" s="216"/>
      <c r="S15" s="100">
        <f>SUM(G15:L15)</f>
        <v>0.72</v>
      </c>
      <c r="T15" s="427"/>
      <c r="U15" s="382"/>
      <c r="V15" s="374"/>
      <c r="W15" s="57"/>
      <c r="X15" s="57"/>
      <c r="Y15" s="57"/>
      <c r="Z15" s="57"/>
      <c r="AA15" s="57"/>
      <c r="AB15" s="57"/>
      <c r="AC15" s="57"/>
      <c r="AD15" s="57"/>
      <c r="AE15" s="57"/>
      <c r="AF15" s="57"/>
      <c r="AG15" s="57"/>
      <c r="AH15" s="57"/>
      <c r="AI15" s="57"/>
      <c r="AJ15" s="57"/>
      <c r="AK15" s="57"/>
      <c r="AL15" s="57"/>
      <c r="AM15" s="57"/>
      <c r="AN15" s="57"/>
      <c r="AO15" s="57"/>
      <c r="AP15" s="57"/>
    </row>
    <row r="16" spans="1:42" s="58" customFormat="1" ht="30" customHeight="1" x14ac:dyDescent="0.2">
      <c r="A16" s="433"/>
      <c r="B16" s="430"/>
      <c r="C16" s="357" t="s">
        <v>135</v>
      </c>
      <c r="D16" s="360" t="s">
        <v>130</v>
      </c>
      <c r="E16" s="360"/>
      <c r="F16" s="105" t="s">
        <v>28</v>
      </c>
      <c r="G16" s="214">
        <v>8.3299999999999999E-2</v>
      </c>
      <c r="H16" s="214">
        <v>8.3299999999999999E-2</v>
      </c>
      <c r="I16" s="214">
        <v>8.3299999999999999E-2</v>
      </c>
      <c r="J16" s="214">
        <v>0.02</v>
      </c>
      <c r="K16" s="214">
        <v>8.3299999999999999E-2</v>
      </c>
      <c r="L16" s="214">
        <v>8.3299999999999999E-2</v>
      </c>
      <c r="M16" s="214">
        <v>8.3299999999999999E-2</v>
      </c>
      <c r="N16" s="214">
        <v>0.1603</v>
      </c>
      <c r="O16" s="214">
        <v>9.5399999999999999E-2</v>
      </c>
      <c r="P16" s="214">
        <v>9.9500000000000005E-2</v>
      </c>
      <c r="Q16" s="214">
        <v>0.105</v>
      </c>
      <c r="R16" s="216">
        <v>0.02</v>
      </c>
      <c r="S16" s="102">
        <f t="shared" si="0"/>
        <v>1</v>
      </c>
      <c r="T16" s="427"/>
      <c r="U16" s="381">
        <v>0.2</v>
      </c>
      <c r="V16" s="379" t="s">
        <v>155</v>
      </c>
      <c r="W16" s="57"/>
      <c r="X16" s="57"/>
      <c r="Y16" s="57"/>
      <c r="Z16" s="57"/>
      <c r="AA16" s="57"/>
      <c r="AB16" s="57"/>
      <c r="AC16" s="57"/>
      <c r="AD16" s="57"/>
      <c r="AE16" s="57"/>
      <c r="AF16" s="57"/>
      <c r="AG16" s="57"/>
      <c r="AH16" s="57"/>
      <c r="AI16" s="57"/>
      <c r="AJ16" s="57"/>
      <c r="AK16" s="57"/>
      <c r="AL16" s="57"/>
      <c r="AM16" s="57"/>
      <c r="AN16" s="57"/>
      <c r="AO16" s="57"/>
      <c r="AP16" s="57"/>
    </row>
    <row r="17" spans="1:42" s="58" customFormat="1" ht="30" customHeight="1" x14ac:dyDescent="0.2">
      <c r="A17" s="433"/>
      <c r="B17" s="430"/>
      <c r="C17" s="359"/>
      <c r="D17" s="361"/>
      <c r="E17" s="361"/>
      <c r="F17" s="108" t="s">
        <v>29</v>
      </c>
      <c r="G17" s="214">
        <v>8.3299999999999999E-2</v>
      </c>
      <c r="H17" s="214">
        <v>8.3299999999999999E-2</v>
      </c>
      <c r="I17" s="214">
        <v>8.3299999999999999E-2</v>
      </c>
      <c r="J17" s="215">
        <v>0.02</v>
      </c>
      <c r="K17" s="215">
        <v>8.3299999999999999E-2</v>
      </c>
      <c r="L17" s="215">
        <v>8.3299999999999999E-2</v>
      </c>
      <c r="M17" s="214"/>
      <c r="N17" s="214"/>
      <c r="O17" s="214"/>
      <c r="P17" s="214"/>
      <c r="Q17" s="214"/>
      <c r="R17" s="216"/>
      <c r="S17" s="100">
        <f t="shared" si="0"/>
        <v>0.4365</v>
      </c>
      <c r="T17" s="427"/>
      <c r="U17" s="382"/>
      <c r="V17" s="374"/>
      <c r="W17" s="57"/>
      <c r="X17" s="57"/>
      <c r="Y17" s="57"/>
      <c r="Z17" s="57"/>
      <c r="AA17" s="57"/>
      <c r="AB17" s="57"/>
      <c r="AC17" s="57"/>
      <c r="AD17" s="57"/>
      <c r="AE17" s="57"/>
      <c r="AF17" s="57"/>
      <c r="AG17" s="57"/>
      <c r="AH17" s="57"/>
      <c r="AI17" s="57"/>
      <c r="AJ17" s="57"/>
      <c r="AK17" s="57"/>
      <c r="AL17" s="57"/>
      <c r="AM17" s="57"/>
      <c r="AN17" s="57"/>
      <c r="AO17" s="57"/>
      <c r="AP17" s="57"/>
    </row>
    <row r="18" spans="1:42" s="58" customFormat="1" ht="30" customHeight="1" x14ac:dyDescent="0.2">
      <c r="A18" s="433"/>
      <c r="B18" s="430"/>
      <c r="C18" s="357" t="s">
        <v>136</v>
      </c>
      <c r="D18" s="360" t="s">
        <v>130</v>
      </c>
      <c r="E18" s="360"/>
      <c r="F18" s="105" t="s">
        <v>28</v>
      </c>
      <c r="G18" s="214">
        <v>8.3299999999999999E-2</v>
      </c>
      <c r="H18" s="214">
        <v>8.3299999999999999E-2</v>
      </c>
      <c r="I18" s="214">
        <v>8.3299999999999999E-2</v>
      </c>
      <c r="J18" s="214">
        <v>0.02</v>
      </c>
      <c r="K18" s="214">
        <v>8.3299999999999999E-2</v>
      </c>
      <c r="L18" s="214">
        <v>8.3299999999999999E-2</v>
      </c>
      <c r="M18" s="214">
        <v>8.3299999999999999E-2</v>
      </c>
      <c r="N18" s="214">
        <v>0.1603</v>
      </c>
      <c r="O18" s="214">
        <v>9.5399999999999999E-2</v>
      </c>
      <c r="P18" s="214">
        <v>9.9500000000000005E-2</v>
      </c>
      <c r="Q18" s="214">
        <v>0.105</v>
      </c>
      <c r="R18" s="216">
        <v>0.02</v>
      </c>
      <c r="S18" s="102">
        <f t="shared" si="0"/>
        <v>1</v>
      </c>
      <c r="T18" s="427"/>
      <c r="U18" s="381">
        <v>0.2</v>
      </c>
      <c r="V18" s="379" t="s">
        <v>156</v>
      </c>
      <c r="W18" s="57"/>
      <c r="X18" s="57"/>
      <c r="Y18" s="57"/>
      <c r="Z18" s="57"/>
      <c r="AA18" s="57"/>
      <c r="AB18" s="57"/>
      <c r="AC18" s="57"/>
      <c r="AD18" s="57"/>
      <c r="AE18" s="57"/>
      <c r="AF18" s="57"/>
      <c r="AG18" s="57"/>
      <c r="AH18" s="57"/>
      <c r="AI18" s="57"/>
      <c r="AJ18" s="57"/>
      <c r="AK18" s="57"/>
      <c r="AL18" s="57"/>
      <c r="AM18" s="57"/>
      <c r="AN18" s="57"/>
      <c r="AO18" s="57"/>
      <c r="AP18" s="57"/>
    </row>
    <row r="19" spans="1:42" s="58" customFormat="1" ht="30" customHeight="1" x14ac:dyDescent="0.2">
      <c r="A19" s="433"/>
      <c r="B19" s="430"/>
      <c r="C19" s="359"/>
      <c r="D19" s="361"/>
      <c r="E19" s="361"/>
      <c r="F19" s="108" t="s">
        <v>29</v>
      </c>
      <c r="G19" s="214">
        <v>8.3299999999999999E-2</v>
      </c>
      <c r="H19" s="214">
        <v>8.3299999999999999E-2</v>
      </c>
      <c r="I19" s="214">
        <v>8.3299999999999999E-2</v>
      </c>
      <c r="J19" s="215">
        <v>0.02</v>
      </c>
      <c r="K19" s="215">
        <v>8.3299999999999999E-2</v>
      </c>
      <c r="L19" s="215">
        <v>8.3299999999999999E-2</v>
      </c>
      <c r="M19" s="214"/>
      <c r="N19" s="214"/>
      <c r="O19" s="214"/>
      <c r="P19" s="214"/>
      <c r="Q19" s="214"/>
      <c r="R19" s="216"/>
      <c r="S19" s="100">
        <f t="shared" si="0"/>
        <v>0.4365</v>
      </c>
      <c r="T19" s="427"/>
      <c r="U19" s="382"/>
      <c r="V19" s="374"/>
      <c r="W19" s="57"/>
      <c r="X19" s="57"/>
      <c r="Y19" s="57"/>
      <c r="Z19" s="57"/>
      <c r="AA19" s="57"/>
      <c r="AB19" s="57"/>
      <c r="AC19" s="57"/>
      <c r="AD19" s="57"/>
      <c r="AE19" s="57"/>
      <c r="AF19" s="57"/>
      <c r="AG19" s="57"/>
      <c r="AH19" s="57"/>
      <c r="AI19" s="57"/>
      <c r="AJ19" s="57"/>
      <c r="AK19" s="57"/>
      <c r="AL19" s="57"/>
      <c r="AM19" s="57"/>
      <c r="AN19" s="57"/>
      <c r="AO19" s="57"/>
      <c r="AP19" s="57"/>
    </row>
    <row r="20" spans="1:42" s="58" customFormat="1" ht="30" customHeight="1" x14ac:dyDescent="0.2">
      <c r="A20" s="433"/>
      <c r="B20" s="430"/>
      <c r="C20" s="357" t="s">
        <v>137</v>
      </c>
      <c r="D20" s="360" t="s">
        <v>130</v>
      </c>
      <c r="E20" s="360"/>
      <c r="F20" s="105" t="s">
        <v>28</v>
      </c>
      <c r="G20" s="220">
        <v>0</v>
      </c>
      <c r="H20" s="220">
        <v>0</v>
      </c>
      <c r="I20" s="220">
        <v>0</v>
      </c>
      <c r="J20" s="220">
        <v>0.05</v>
      </c>
      <c r="K20" s="220">
        <v>0.05</v>
      </c>
      <c r="L20" s="220">
        <v>0.05</v>
      </c>
      <c r="M20" s="220">
        <v>0.2</v>
      </c>
      <c r="N20" s="220">
        <v>0.2</v>
      </c>
      <c r="O20" s="220">
        <v>0.2</v>
      </c>
      <c r="P20" s="220">
        <v>0.25</v>
      </c>
      <c r="Q20" s="220"/>
      <c r="R20" s="221"/>
      <c r="S20" s="102">
        <f>SUM(G20:P20)</f>
        <v>1</v>
      </c>
      <c r="T20" s="427"/>
      <c r="U20" s="381">
        <v>0.03</v>
      </c>
      <c r="V20" s="379" t="s">
        <v>163</v>
      </c>
      <c r="W20" s="57"/>
      <c r="X20" s="57"/>
      <c r="Y20" s="57"/>
      <c r="Z20" s="57"/>
      <c r="AA20" s="57"/>
      <c r="AB20" s="57"/>
      <c r="AC20" s="57"/>
      <c r="AD20" s="57"/>
      <c r="AE20" s="57"/>
      <c r="AF20" s="57"/>
      <c r="AG20" s="57"/>
      <c r="AH20" s="57"/>
      <c r="AI20" s="57"/>
      <c r="AJ20" s="57"/>
      <c r="AK20" s="57"/>
      <c r="AL20" s="57"/>
      <c r="AM20" s="57"/>
      <c r="AN20" s="57"/>
      <c r="AO20" s="57"/>
      <c r="AP20" s="57"/>
    </row>
    <row r="21" spans="1:42" s="58" customFormat="1" ht="30" customHeight="1" x14ac:dyDescent="0.2">
      <c r="A21" s="433"/>
      <c r="B21" s="430"/>
      <c r="C21" s="369"/>
      <c r="D21" s="435"/>
      <c r="E21" s="435"/>
      <c r="F21" s="98" t="s">
        <v>29</v>
      </c>
      <c r="G21" s="222">
        <v>0</v>
      </c>
      <c r="H21" s="222">
        <v>0</v>
      </c>
      <c r="I21" s="222">
        <v>0</v>
      </c>
      <c r="J21" s="223">
        <v>0.05</v>
      </c>
      <c r="K21" s="223">
        <v>0.05</v>
      </c>
      <c r="L21" s="223">
        <v>0.05</v>
      </c>
      <c r="M21" s="222"/>
      <c r="N21" s="222"/>
      <c r="O21" s="222"/>
      <c r="P21" s="222"/>
      <c r="Q21" s="222"/>
      <c r="R21" s="224"/>
      <c r="S21" s="100">
        <f t="shared" si="0"/>
        <v>0.15000000000000002</v>
      </c>
      <c r="T21" s="427"/>
      <c r="U21" s="382"/>
      <c r="V21" s="374"/>
      <c r="W21" s="57"/>
      <c r="X21" s="57"/>
      <c r="Y21" s="57"/>
      <c r="Z21" s="57"/>
      <c r="AA21" s="57"/>
      <c r="AB21" s="57"/>
      <c r="AC21" s="57"/>
      <c r="AD21" s="57"/>
      <c r="AE21" s="57"/>
      <c r="AF21" s="57"/>
      <c r="AG21" s="57"/>
      <c r="AH21" s="57"/>
      <c r="AI21" s="57"/>
      <c r="AJ21" s="57"/>
      <c r="AK21" s="57"/>
      <c r="AL21" s="57"/>
      <c r="AM21" s="57"/>
      <c r="AN21" s="57"/>
      <c r="AO21" s="57"/>
      <c r="AP21" s="57"/>
    </row>
    <row r="22" spans="1:42" s="58" customFormat="1" ht="30" customHeight="1" x14ac:dyDescent="0.2">
      <c r="A22" s="433"/>
      <c r="B22" s="430"/>
      <c r="C22" s="420" t="s">
        <v>164</v>
      </c>
      <c r="D22" s="422" t="s">
        <v>130</v>
      </c>
      <c r="E22" s="424"/>
      <c r="F22" s="99" t="s">
        <v>28</v>
      </c>
      <c r="G22" s="225">
        <v>0</v>
      </c>
      <c r="H22" s="225">
        <v>0</v>
      </c>
      <c r="I22" s="225">
        <v>0</v>
      </c>
      <c r="J22" s="225">
        <v>0</v>
      </c>
      <c r="K22" s="225">
        <v>0</v>
      </c>
      <c r="L22" s="225">
        <v>0</v>
      </c>
      <c r="M22" s="220">
        <v>0.16669999999999999</v>
      </c>
      <c r="N22" s="220">
        <v>0.16669999999999999</v>
      </c>
      <c r="O22" s="220">
        <v>0.16669999999999999</v>
      </c>
      <c r="P22" s="220">
        <v>0.16669999999999999</v>
      </c>
      <c r="Q22" s="220">
        <v>0.16669999999999999</v>
      </c>
      <c r="R22" s="220">
        <v>0.1666</v>
      </c>
      <c r="S22" s="102">
        <f t="shared" si="0"/>
        <v>1.0001</v>
      </c>
      <c r="T22" s="427"/>
      <c r="U22" s="412">
        <v>0.04</v>
      </c>
      <c r="V22" s="379" t="s">
        <v>165</v>
      </c>
      <c r="W22" s="57"/>
      <c r="X22" s="57"/>
      <c r="Y22" s="57"/>
      <c r="Z22" s="57"/>
      <c r="AA22" s="57"/>
      <c r="AB22" s="57"/>
      <c r="AC22" s="57"/>
      <c r="AD22" s="57"/>
      <c r="AE22" s="57"/>
      <c r="AF22" s="57"/>
      <c r="AG22" s="57"/>
      <c r="AH22" s="57"/>
      <c r="AI22" s="57"/>
      <c r="AJ22" s="57"/>
      <c r="AK22" s="57"/>
      <c r="AL22" s="57"/>
      <c r="AM22" s="57"/>
      <c r="AN22" s="57"/>
      <c r="AO22" s="57"/>
      <c r="AP22" s="57"/>
    </row>
    <row r="23" spans="1:42" s="58" customFormat="1" ht="30" customHeight="1" thickBot="1" x14ac:dyDescent="0.25">
      <c r="A23" s="434"/>
      <c r="B23" s="431"/>
      <c r="C23" s="421"/>
      <c r="D23" s="423"/>
      <c r="E23" s="425"/>
      <c r="F23" s="109" t="s">
        <v>29</v>
      </c>
      <c r="G23" s="226">
        <v>0</v>
      </c>
      <c r="H23" s="226">
        <v>0</v>
      </c>
      <c r="I23" s="226">
        <v>0</v>
      </c>
      <c r="J23" s="227">
        <v>0</v>
      </c>
      <c r="K23" s="227">
        <v>0</v>
      </c>
      <c r="L23" s="227">
        <v>0</v>
      </c>
      <c r="M23" s="226"/>
      <c r="N23" s="226"/>
      <c r="O23" s="226"/>
      <c r="P23" s="226"/>
      <c r="Q23" s="226"/>
      <c r="R23" s="228"/>
      <c r="S23" s="110">
        <f t="shared" si="0"/>
        <v>0</v>
      </c>
      <c r="T23" s="428"/>
      <c r="U23" s="413"/>
      <c r="V23" s="380"/>
      <c r="W23" s="57"/>
      <c r="X23" s="57"/>
      <c r="Y23" s="57"/>
      <c r="Z23" s="57"/>
      <c r="AA23" s="57"/>
      <c r="AB23" s="57"/>
      <c r="AC23" s="57"/>
      <c r="AD23" s="57"/>
      <c r="AE23" s="57"/>
      <c r="AF23" s="57"/>
      <c r="AG23" s="57"/>
      <c r="AH23" s="57"/>
      <c r="AI23" s="57"/>
      <c r="AJ23" s="57"/>
      <c r="AK23" s="57"/>
      <c r="AL23" s="57"/>
      <c r="AM23" s="57"/>
      <c r="AN23" s="57"/>
      <c r="AO23" s="57"/>
      <c r="AP23" s="57"/>
    </row>
    <row r="24" spans="1:42" s="13" customFormat="1" ht="28.5" customHeight="1" thickBot="1" x14ac:dyDescent="0.3">
      <c r="A24" s="409" t="s">
        <v>30</v>
      </c>
      <c r="B24" s="410"/>
      <c r="C24" s="410"/>
      <c r="D24" s="410"/>
      <c r="E24" s="410"/>
      <c r="F24" s="410"/>
      <c r="G24" s="410"/>
      <c r="H24" s="410"/>
      <c r="I24" s="410"/>
      <c r="J24" s="410"/>
      <c r="K24" s="410"/>
      <c r="L24" s="410"/>
      <c r="M24" s="410"/>
      <c r="N24" s="410"/>
      <c r="O24" s="410"/>
      <c r="P24" s="410"/>
      <c r="Q24" s="410"/>
      <c r="R24" s="410"/>
      <c r="S24" s="411"/>
      <c r="T24" s="46">
        <f>SUM(T8:T21)</f>
        <v>1</v>
      </c>
      <c r="U24" s="46">
        <f>SUM(U8:U23)</f>
        <v>1</v>
      </c>
      <c r="V24" s="31"/>
      <c r="W24" s="12"/>
      <c r="X24" s="12"/>
      <c r="Y24" s="12"/>
      <c r="Z24" s="12"/>
      <c r="AA24" s="12"/>
      <c r="AB24" s="12"/>
      <c r="AC24" s="12"/>
      <c r="AD24" s="12"/>
      <c r="AE24" s="12"/>
      <c r="AF24" s="12"/>
      <c r="AG24" s="12"/>
    </row>
    <row r="25" spans="1:42" ht="28.5" customHeight="1" x14ac:dyDescent="0.25">
      <c r="A25" s="11"/>
      <c r="B25" s="11"/>
      <c r="C25" s="111"/>
      <c r="D25" s="11"/>
      <c r="E25" s="11"/>
      <c r="F25" s="11"/>
      <c r="G25" s="11"/>
      <c r="H25" s="11"/>
      <c r="I25" s="11"/>
      <c r="J25" s="11"/>
      <c r="K25" s="11"/>
      <c r="L25" s="11"/>
      <c r="M25" s="11"/>
      <c r="N25" s="14"/>
      <c r="O25" s="14"/>
      <c r="P25" s="14"/>
      <c r="Q25" s="14"/>
      <c r="R25" s="14"/>
      <c r="S25" s="14"/>
      <c r="T25" s="14"/>
      <c r="U25" s="14"/>
    </row>
    <row r="26" spans="1:42" ht="28.5" customHeight="1" x14ac:dyDescent="0.25">
      <c r="A26" s="11"/>
      <c r="B26" s="11"/>
      <c r="C26" s="17"/>
      <c r="D26" s="11"/>
      <c r="E26" s="11"/>
      <c r="F26" s="11"/>
      <c r="G26" s="11"/>
      <c r="H26" s="11"/>
      <c r="I26" s="11"/>
      <c r="J26" s="11"/>
      <c r="K26" s="11"/>
      <c r="L26" s="11"/>
      <c r="M26" s="11"/>
      <c r="N26" s="14"/>
      <c r="O26" s="14"/>
      <c r="P26" s="14"/>
      <c r="Q26" s="14"/>
      <c r="R26" s="14"/>
      <c r="S26" s="14"/>
      <c r="T26" s="14"/>
      <c r="U26" s="14"/>
    </row>
    <row r="27" spans="1:42" ht="28.5" customHeight="1" x14ac:dyDescent="0.25">
      <c r="A27" s="32" t="s">
        <v>91</v>
      </c>
      <c r="B27" s="42"/>
      <c r="C27" s="42"/>
      <c r="D27" s="42"/>
      <c r="E27" s="42"/>
      <c r="F27" s="42"/>
      <c r="G27" s="42"/>
      <c r="H27" s="20"/>
      <c r="I27" s="11"/>
      <c r="J27" s="11"/>
      <c r="K27" s="11"/>
      <c r="L27" s="11"/>
      <c r="M27" s="11"/>
      <c r="N27" s="14"/>
      <c r="O27" s="14"/>
      <c r="P27" s="14"/>
      <c r="Q27" s="14"/>
      <c r="R27" s="14"/>
      <c r="S27" s="14"/>
      <c r="T27" s="14"/>
      <c r="U27" s="14"/>
    </row>
    <row r="28" spans="1:42" ht="28.5" customHeight="1" x14ac:dyDescent="0.25">
      <c r="A28" s="47" t="s">
        <v>92</v>
      </c>
      <c r="B28" s="417" t="s">
        <v>93</v>
      </c>
      <c r="C28" s="418"/>
      <c r="D28" s="418"/>
      <c r="E28" s="418"/>
      <c r="F28" s="418"/>
      <c r="G28" s="418"/>
      <c r="H28" s="419"/>
      <c r="I28" s="436" t="s">
        <v>94</v>
      </c>
      <c r="J28" s="437"/>
      <c r="K28" s="437"/>
      <c r="L28" s="437"/>
      <c r="M28" s="437"/>
      <c r="N28" s="437"/>
      <c r="O28" s="438"/>
      <c r="P28" s="14"/>
      <c r="Q28" s="14"/>
      <c r="R28" s="14"/>
      <c r="S28" s="14"/>
      <c r="T28" s="14"/>
      <c r="U28" s="14"/>
    </row>
    <row r="29" spans="1:42" ht="28.5" customHeight="1" x14ac:dyDescent="0.25">
      <c r="A29" s="48">
        <v>11</v>
      </c>
      <c r="B29" s="414" t="s">
        <v>95</v>
      </c>
      <c r="C29" s="415"/>
      <c r="D29" s="415"/>
      <c r="E29" s="415"/>
      <c r="F29" s="415"/>
      <c r="G29" s="415"/>
      <c r="H29" s="416"/>
      <c r="I29" s="406" t="s">
        <v>97</v>
      </c>
      <c r="J29" s="407"/>
      <c r="K29" s="407"/>
      <c r="L29" s="407"/>
      <c r="M29" s="407"/>
      <c r="N29" s="407"/>
      <c r="O29" s="408"/>
      <c r="P29" s="14"/>
      <c r="Q29" s="14"/>
      <c r="R29" s="14"/>
      <c r="S29" s="14"/>
      <c r="T29" s="14"/>
      <c r="U29" s="14"/>
    </row>
    <row r="30" spans="1:42" ht="28.5" customHeight="1" x14ac:dyDescent="0.25">
      <c r="A30" s="11"/>
      <c r="B30" s="11"/>
      <c r="C30" s="17"/>
      <c r="D30" s="11"/>
      <c r="E30" s="11"/>
      <c r="F30" s="11"/>
      <c r="G30" s="11"/>
      <c r="H30" s="11"/>
      <c r="I30" s="11"/>
      <c r="J30" s="11"/>
      <c r="K30" s="11"/>
      <c r="L30" s="11"/>
      <c r="M30" s="11"/>
      <c r="N30" s="14"/>
      <c r="O30" s="14"/>
      <c r="P30" s="14"/>
      <c r="Q30" s="14"/>
      <c r="R30" s="14"/>
      <c r="S30" s="14"/>
      <c r="T30" s="14"/>
      <c r="U30" s="14"/>
    </row>
    <row r="31" spans="1:42" ht="28.5" customHeight="1" x14ac:dyDescent="0.25">
      <c r="A31" s="11"/>
      <c r="B31" s="11"/>
      <c r="C31" s="17"/>
      <c r="D31" s="11"/>
      <c r="E31" s="11"/>
      <c r="F31" s="11"/>
      <c r="G31" s="11"/>
      <c r="H31" s="11"/>
      <c r="I31" s="11"/>
      <c r="J31" s="11"/>
      <c r="K31" s="11"/>
      <c r="L31" s="11"/>
      <c r="M31" s="11"/>
      <c r="N31" s="14"/>
      <c r="O31" s="14"/>
      <c r="P31" s="14"/>
      <c r="Q31" s="14"/>
      <c r="R31" s="14"/>
      <c r="S31" s="14"/>
      <c r="T31" s="14"/>
      <c r="U31" s="14"/>
    </row>
    <row r="32" spans="1:42" ht="28.5" customHeight="1" x14ac:dyDescent="0.25">
      <c r="A32" s="11"/>
      <c r="B32" s="11"/>
      <c r="C32" s="17"/>
      <c r="D32" s="11"/>
      <c r="E32" s="11"/>
      <c r="F32" s="11"/>
      <c r="G32" s="11"/>
      <c r="H32" s="11"/>
      <c r="I32" s="11"/>
      <c r="J32" s="11"/>
      <c r="K32" s="11"/>
      <c r="L32" s="11"/>
      <c r="M32" s="11"/>
      <c r="N32" s="14"/>
      <c r="O32" s="14"/>
      <c r="P32" s="14"/>
      <c r="Q32" s="14"/>
      <c r="R32" s="14"/>
      <c r="S32" s="14"/>
      <c r="T32" s="14"/>
      <c r="U32" s="14"/>
    </row>
    <row r="33" spans="1:21" ht="28.5" customHeight="1" x14ac:dyDescent="0.25">
      <c r="A33" s="11"/>
      <c r="B33" s="11"/>
      <c r="C33" s="17"/>
      <c r="D33" s="11"/>
      <c r="E33" s="11"/>
      <c r="F33" s="11"/>
      <c r="G33" s="11"/>
      <c r="H33" s="11"/>
      <c r="I33" s="11"/>
      <c r="J33" s="11"/>
      <c r="K33" s="11"/>
      <c r="L33" s="11"/>
      <c r="M33" s="11"/>
      <c r="N33" s="14"/>
      <c r="O33" s="14"/>
      <c r="P33" s="14"/>
      <c r="Q33" s="14"/>
      <c r="R33" s="14"/>
      <c r="S33" s="14"/>
      <c r="T33" s="14"/>
      <c r="U33" s="14"/>
    </row>
    <row r="34" spans="1:21" ht="28.5" customHeight="1" x14ac:dyDescent="0.25">
      <c r="A34" s="11"/>
      <c r="B34" s="11"/>
      <c r="C34" s="17"/>
      <c r="D34" s="11"/>
      <c r="E34" s="11"/>
      <c r="F34" s="11"/>
      <c r="G34" s="11"/>
      <c r="H34" s="11"/>
      <c r="I34" s="11"/>
      <c r="J34" s="11"/>
      <c r="K34" s="11"/>
      <c r="L34" s="11"/>
      <c r="M34" s="11"/>
      <c r="N34" s="14"/>
      <c r="O34" s="14"/>
      <c r="P34" s="14"/>
      <c r="Q34" s="14"/>
      <c r="R34" s="14"/>
      <c r="S34" s="14"/>
      <c r="T34" s="14"/>
      <c r="U34" s="14"/>
    </row>
    <row r="35" spans="1:21" ht="28.5" customHeight="1" x14ac:dyDescent="0.25">
      <c r="A35" s="11"/>
      <c r="B35" s="11"/>
      <c r="C35" s="17"/>
      <c r="D35" s="11"/>
      <c r="E35" s="11"/>
      <c r="F35" s="11"/>
      <c r="G35" s="11"/>
      <c r="H35" s="11"/>
      <c r="I35" s="11"/>
      <c r="J35" s="11"/>
      <c r="K35" s="11"/>
      <c r="L35" s="11"/>
      <c r="M35" s="11"/>
      <c r="N35" s="14"/>
      <c r="O35" s="14"/>
      <c r="P35" s="14"/>
      <c r="Q35" s="14"/>
      <c r="R35" s="14"/>
      <c r="S35" s="14"/>
      <c r="T35" s="14"/>
      <c r="U35" s="14"/>
    </row>
    <row r="36" spans="1:21" ht="28.5" customHeight="1" x14ac:dyDescent="0.25">
      <c r="A36" s="11"/>
      <c r="B36" s="11"/>
      <c r="C36" s="17"/>
      <c r="D36" s="11"/>
      <c r="E36" s="11"/>
      <c r="F36" s="11"/>
      <c r="G36" s="11"/>
      <c r="H36" s="11"/>
      <c r="I36" s="11"/>
      <c r="J36" s="11"/>
      <c r="K36" s="11"/>
      <c r="L36" s="11"/>
      <c r="M36" s="11"/>
      <c r="N36" s="14"/>
      <c r="O36" s="14"/>
      <c r="P36" s="14"/>
      <c r="Q36" s="14"/>
      <c r="R36" s="14"/>
      <c r="S36" s="14"/>
      <c r="T36" s="14"/>
      <c r="U36" s="14"/>
    </row>
    <row r="37" spans="1:21" ht="28.5" customHeight="1" x14ac:dyDescent="0.25">
      <c r="A37" s="11"/>
      <c r="B37" s="11"/>
      <c r="C37" s="17"/>
      <c r="D37" s="11"/>
      <c r="E37" s="11"/>
      <c r="F37" s="11"/>
      <c r="G37" s="11"/>
      <c r="H37" s="11"/>
      <c r="I37" s="11"/>
      <c r="J37" s="11"/>
      <c r="K37" s="11"/>
      <c r="L37" s="11"/>
      <c r="M37" s="11"/>
      <c r="N37" s="14"/>
      <c r="O37" s="14"/>
      <c r="P37" s="14"/>
      <c r="Q37" s="14"/>
      <c r="R37" s="14"/>
      <c r="S37" s="14"/>
      <c r="T37" s="14"/>
      <c r="U37" s="14"/>
    </row>
    <row r="38" spans="1:21" ht="28.5" customHeight="1" x14ac:dyDescent="0.25">
      <c r="A38" s="11"/>
      <c r="B38" s="11"/>
      <c r="C38" s="17"/>
      <c r="D38" s="11"/>
      <c r="E38" s="11"/>
      <c r="F38" s="11"/>
      <c r="G38" s="11"/>
      <c r="H38" s="11"/>
      <c r="I38" s="11"/>
      <c r="J38" s="11"/>
      <c r="K38" s="11"/>
      <c r="L38" s="11"/>
      <c r="M38" s="11"/>
      <c r="N38" s="14"/>
      <c r="O38" s="14"/>
      <c r="P38" s="14"/>
      <c r="Q38" s="14"/>
      <c r="R38" s="14"/>
      <c r="S38" s="14"/>
      <c r="T38" s="14"/>
      <c r="U38" s="14"/>
    </row>
    <row r="39" spans="1:21" ht="28.5" customHeight="1" x14ac:dyDescent="0.25">
      <c r="A39" s="11"/>
      <c r="B39" s="11"/>
      <c r="C39" s="17"/>
      <c r="D39" s="11"/>
      <c r="E39" s="11"/>
      <c r="F39" s="11"/>
      <c r="G39" s="11"/>
      <c r="H39" s="11"/>
      <c r="I39" s="11"/>
      <c r="J39" s="11"/>
      <c r="K39" s="11"/>
      <c r="L39" s="11"/>
      <c r="M39" s="11"/>
      <c r="N39" s="14"/>
      <c r="O39" s="14"/>
      <c r="P39" s="14"/>
      <c r="Q39" s="14"/>
      <c r="R39" s="14"/>
      <c r="S39" s="14"/>
      <c r="T39" s="14"/>
      <c r="U39" s="14"/>
    </row>
    <row r="40" spans="1:21" ht="28.5" customHeight="1" x14ac:dyDescent="0.25">
      <c r="A40" s="11"/>
      <c r="B40" s="11"/>
      <c r="C40" s="17"/>
      <c r="D40" s="11"/>
      <c r="E40" s="11"/>
      <c r="F40" s="11"/>
      <c r="G40" s="11"/>
      <c r="H40" s="11"/>
      <c r="I40" s="11"/>
      <c r="J40" s="11"/>
      <c r="K40" s="11"/>
      <c r="L40" s="11"/>
      <c r="M40" s="11"/>
      <c r="N40" s="14"/>
      <c r="O40" s="14"/>
      <c r="P40" s="14"/>
      <c r="Q40" s="14"/>
      <c r="R40" s="14"/>
      <c r="S40" s="14"/>
      <c r="T40" s="14"/>
      <c r="U40" s="14"/>
    </row>
    <row r="41" spans="1:21" ht="28.5" customHeight="1" x14ac:dyDescent="0.25">
      <c r="A41" s="11"/>
      <c r="B41" s="11"/>
      <c r="C41" s="17"/>
      <c r="D41" s="11"/>
      <c r="E41" s="11"/>
      <c r="F41" s="11"/>
      <c r="G41" s="11"/>
      <c r="H41" s="11"/>
      <c r="I41" s="11"/>
      <c r="J41" s="11"/>
      <c r="K41" s="11"/>
      <c r="L41" s="11"/>
      <c r="M41" s="11"/>
      <c r="N41" s="14"/>
      <c r="O41" s="14"/>
      <c r="P41" s="14"/>
      <c r="Q41" s="14"/>
      <c r="R41" s="14"/>
      <c r="S41" s="14"/>
      <c r="T41" s="14"/>
      <c r="U41" s="14"/>
    </row>
    <row r="42" spans="1:21" ht="28.5" customHeight="1" x14ac:dyDescent="0.25">
      <c r="A42" s="11"/>
      <c r="B42" s="11"/>
      <c r="C42" s="17"/>
      <c r="D42" s="11"/>
      <c r="E42" s="11"/>
      <c r="F42" s="11"/>
      <c r="G42" s="11"/>
      <c r="H42" s="11"/>
      <c r="I42" s="11"/>
      <c r="J42" s="11"/>
      <c r="K42" s="11"/>
      <c r="L42" s="11"/>
      <c r="M42" s="11"/>
      <c r="N42" s="14"/>
      <c r="O42" s="14"/>
      <c r="P42" s="14"/>
      <c r="Q42" s="14"/>
      <c r="R42" s="14"/>
      <c r="S42" s="14"/>
      <c r="T42" s="14"/>
      <c r="U42" s="14"/>
    </row>
    <row r="43" spans="1:21" ht="28.5" customHeight="1" x14ac:dyDescent="0.25">
      <c r="A43" s="11"/>
      <c r="B43" s="11"/>
      <c r="C43" s="17"/>
      <c r="D43" s="11"/>
      <c r="E43" s="11"/>
      <c r="F43" s="11"/>
      <c r="G43" s="11"/>
      <c r="H43" s="11"/>
      <c r="I43" s="11"/>
      <c r="J43" s="11"/>
      <c r="K43" s="11"/>
      <c r="L43" s="11"/>
      <c r="M43" s="11"/>
      <c r="N43" s="14"/>
      <c r="O43" s="14"/>
      <c r="P43" s="14"/>
      <c r="Q43" s="14"/>
      <c r="R43" s="14"/>
      <c r="S43" s="14"/>
      <c r="T43" s="14"/>
      <c r="U43" s="14"/>
    </row>
    <row r="44" spans="1:21" ht="28.5" customHeight="1" x14ac:dyDescent="0.25">
      <c r="A44" s="11"/>
      <c r="B44" s="11"/>
      <c r="C44" s="17"/>
      <c r="D44" s="11"/>
      <c r="E44" s="11"/>
      <c r="F44" s="11"/>
      <c r="G44" s="11"/>
      <c r="H44" s="11"/>
      <c r="I44" s="11"/>
      <c r="J44" s="11"/>
      <c r="K44" s="11"/>
      <c r="L44" s="11"/>
      <c r="M44" s="11"/>
      <c r="N44" s="14"/>
      <c r="O44" s="14"/>
      <c r="P44" s="14"/>
      <c r="Q44" s="14"/>
      <c r="R44" s="14"/>
      <c r="S44" s="14"/>
      <c r="T44" s="14"/>
      <c r="U44" s="14"/>
    </row>
    <row r="45" spans="1:21" ht="28.5" customHeight="1" x14ac:dyDescent="0.25">
      <c r="A45" s="11"/>
      <c r="B45" s="11"/>
      <c r="C45" s="17"/>
      <c r="D45" s="11"/>
      <c r="E45" s="11"/>
      <c r="F45" s="11"/>
      <c r="G45" s="11"/>
      <c r="H45" s="11"/>
      <c r="I45" s="11"/>
      <c r="J45" s="11"/>
      <c r="K45" s="11"/>
      <c r="L45" s="11"/>
      <c r="M45" s="11"/>
      <c r="N45" s="14"/>
      <c r="O45" s="14"/>
      <c r="P45" s="14"/>
      <c r="Q45" s="14"/>
      <c r="R45" s="14"/>
      <c r="S45" s="14"/>
      <c r="T45" s="14"/>
      <c r="U45" s="14"/>
    </row>
    <row r="46" spans="1:21" ht="28.5" customHeight="1" x14ac:dyDescent="0.25">
      <c r="A46" s="11"/>
      <c r="B46" s="11"/>
      <c r="C46" s="17"/>
      <c r="D46" s="11"/>
      <c r="E46" s="11"/>
      <c r="F46" s="11"/>
      <c r="G46" s="11"/>
      <c r="H46" s="11"/>
      <c r="I46" s="11"/>
      <c r="J46" s="11"/>
      <c r="K46" s="11"/>
      <c r="L46" s="11"/>
      <c r="M46" s="11"/>
      <c r="N46" s="14"/>
      <c r="O46" s="14"/>
      <c r="P46" s="14"/>
      <c r="Q46" s="14"/>
      <c r="R46" s="14"/>
      <c r="S46" s="14"/>
      <c r="T46" s="14"/>
      <c r="U46" s="14"/>
    </row>
    <row r="47" spans="1:21" ht="28.5" customHeight="1" x14ac:dyDescent="0.25">
      <c r="A47" s="11"/>
      <c r="B47" s="11"/>
      <c r="C47" s="17"/>
      <c r="D47" s="11"/>
      <c r="E47" s="11"/>
      <c r="F47" s="11"/>
      <c r="G47" s="11"/>
      <c r="H47" s="11"/>
      <c r="I47" s="11"/>
      <c r="J47" s="11"/>
      <c r="K47" s="11"/>
      <c r="L47" s="11"/>
      <c r="M47" s="11"/>
      <c r="N47" s="14"/>
      <c r="O47" s="14"/>
      <c r="P47" s="14"/>
      <c r="Q47" s="14"/>
      <c r="R47" s="14"/>
      <c r="S47" s="14"/>
      <c r="T47" s="14"/>
      <c r="U47" s="14"/>
    </row>
    <row r="48" spans="1:21" ht="28.5" customHeight="1" x14ac:dyDescent="0.25">
      <c r="A48" s="11"/>
      <c r="B48" s="11"/>
      <c r="C48" s="17"/>
      <c r="D48" s="11"/>
      <c r="E48" s="11"/>
      <c r="F48" s="11"/>
      <c r="G48" s="11"/>
      <c r="H48" s="11"/>
      <c r="I48" s="11"/>
      <c r="J48" s="11"/>
      <c r="K48" s="11"/>
      <c r="L48" s="11"/>
      <c r="M48" s="11"/>
      <c r="N48" s="14"/>
      <c r="O48" s="14"/>
      <c r="P48" s="14"/>
      <c r="Q48" s="14"/>
      <c r="R48" s="14"/>
      <c r="S48" s="14"/>
      <c r="T48" s="14"/>
      <c r="U48" s="14"/>
    </row>
    <row r="49" spans="1:21" ht="28.5" customHeight="1" x14ac:dyDescent="0.25">
      <c r="A49" s="11"/>
      <c r="B49" s="11"/>
      <c r="C49" s="17"/>
      <c r="D49" s="11"/>
      <c r="E49" s="11"/>
      <c r="F49" s="11"/>
      <c r="G49" s="11"/>
      <c r="H49" s="11"/>
      <c r="I49" s="11"/>
      <c r="J49" s="11"/>
      <c r="K49" s="11"/>
      <c r="L49" s="11"/>
      <c r="M49" s="11"/>
      <c r="N49" s="14"/>
      <c r="O49" s="14"/>
      <c r="P49" s="14"/>
      <c r="Q49" s="14"/>
      <c r="R49" s="14"/>
      <c r="S49" s="14"/>
      <c r="T49" s="14"/>
      <c r="U49" s="14"/>
    </row>
    <row r="50" spans="1:21" ht="28.5" customHeight="1" x14ac:dyDescent="0.25">
      <c r="A50" s="11"/>
      <c r="B50" s="11"/>
      <c r="C50" s="17"/>
      <c r="D50" s="11"/>
      <c r="E50" s="11"/>
      <c r="F50" s="11"/>
      <c r="G50" s="11"/>
      <c r="H50" s="11"/>
      <c r="I50" s="11"/>
      <c r="J50" s="11"/>
      <c r="K50" s="11"/>
      <c r="L50" s="11"/>
      <c r="M50" s="11"/>
      <c r="N50" s="14"/>
      <c r="O50" s="14"/>
      <c r="P50" s="14"/>
      <c r="Q50" s="14"/>
      <c r="R50" s="14"/>
      <c r="S50" s="14"/>
      <c r="T50" s="14"/>
      <c r="U50" s="14"/>
    </row>
    <row r="51" spans="1:21" ht="28.5" customHeight="1" x14ac:dyDescent="0.25">
      <c r="A51" s="11"/>
      <c r="B51" s="11"/>
      <c r="C51" s="17"/>
      <c r="D51" s="11"/>
      <c r="E51" s="11"/>
      <c r="F51" s="11"/>
      <c r="G51" s="11"/>
      <c r="H51" s="11"/>
      <c r="I51" s="11"/>
      <c r="J51" s="11"/>
      <c r="K51" s="11"/>
      <c r="L51" s="11"/>
      <c r="M51" s="11"/>
      <c r="N51" s="14"/>
      <c r="O51" s="14"/>
      <c r="P51" s="14"/>
      <c r="Q51" s="14"/>
      <c r="R51" s="14"/>
      <c r="S51" s="14"/>
      <c r="T51" s="14"/>
      <c r="U51" s="14"/>
    </row>
    <row r="52" spans="1:21" ht="28.5" customHeight="1" x14ac:dyDescent="0.25">
      <c r="A52" s="11"/>
      <c r="B52" s="11"/>
      <c r="C52" s="17"/>
      <c r="D52" s="11"/>
      <c r="E52" s="11"/>
      <c r="F52" s="11"/>
      <c r="G52" s="11"/>
      <c r="H52" s="11"/>
      <c r="I52" s="11"/>
      <c r="J52" s="11"/>
      <c r="K52" s="11"/>
      <c r="L52" s="11"/>
      <c r="M52" s="11"/>
      <c r="N52" s="14"/>
      <c r="O52" s="14"/>
      <c r="P52" s="14"/>
      <c r="Q52" s="14"/>
      <c r="R52" s="14"/>
      <c r="S52" s="14"/>
      <c r="T52" s="14"/>
      <c r="U52" s="14"/>
    </row>
    <row r="53" spans="1:21" ht="28.5" customHeight="1" x14ac:dyDescent="0.25">
      <c r="A53" s="11"/>
      <c r="B53" s="11"/>
      <c r="C53" s="17"/>
      <c r="D53" s="11"/>
      <c r="E53" s="11"/>
      <c r="F53" s="11"/>
      <c r="G53" s="11"/>
      <c r="H53" s="11"/>
      <c r="I53" s="11"/>
      <c r="J53" s="11"/>
      <c r="K53" s="11"/>
      <c r="L53" s="11"/>
      <c r="M53" s="11"/>
      <c r="N53" s="14"/>
      <c r="O53" s="14"/>
      <c r="P53" s="14"/>
      <c r="Q53" s="14"/>
      <c r="R53" s="14"/>
      <c r="S53" s="14"/>
      <c r="T53" s="14"/>
      <c r="U53" s="14"/>
    </row>
    <row r="54" spans="1:21" ht="28.5" customHeight="1" x14ac:dyDescent="0.25">
      <c r="A54" s="11"/>
      <c r="B54" s="11"/>
      <c r="C54" s="17"/>
      <c r="D54" s="11"/>
      <c r="E54" s="11"/>
      <c r="F54" s="11"/>
      <c r="G54" s="11"/>
      <c r="H54" s="11"/>
      <c r="I54" s="11"/>
      <c r="J54" s="11"/>
      <c r="K54" s="11"/>
      <c r="L54" s="11"/>
      <c r="M54" s="11"/>
      <c r="N54" s="14"/>
      <c r="O54" s="14"/>
      <c r="P54" s="14"/>
      <c r="Q54" s="14"/>
      <c r="R54" s="14"/>
      <c r="S54" s="14"/>
      <c r="T54" s="14"/>
      <c r="U54" s="14"/>
    </row>
    <row r="55" spans="1:21" ht="28.5" customHeight="1" x14ac:dyDescent="0.25">
      <c r="A55" s="11"/>
      <c r="B55" s="11"/>
      <c r="C55" s="17"/>
      <c r="D55" s="11"/>
      <c r="E55" s="11"/>
      <c r="F55" s="11"/>
      <c r="G55" s="11"/>
      <c r="H55" s="11"/>
      <c r="I55" s="11"/>
      <c r="J55" s="11"/>
      <c r="K55" s="11"/>
      <c r="L55" s="11"/>
      <c r="M55" s="11"/>
      <c r="N55" s="14"/>
      <c r="O55" s="14"/>
      <c r="P55" s="14"/>
      <c r="Q55" s="14"/>
      <c r="R55" s="14"/>
      <c r="S55" s="14"/>
      <c r="T55" s="14"/>
      <c r="U55" s="14"/>
    </row>
    <row r="56" spans="1:21" ht="28.5" customHeight="1" x14ac:dyDescent="0.25">
      <c r="A56" s="11"/>
      <c r="B56" s="11"/>
      <c r="C56" s="17"/>
      <c r="D56" s="11"/>
      <c r="E56" s="11"/>
      <c r="F56" s="11"/>
      <c r="G56" s="11"/>
      <c r="H56" s="11"/>
      <c r="I56" s="11"/>
      <c r="J56" s="11"/>
      <c r="K56" s="11"/>
      <c r="L56" s="11"/>
      <c r="M56" s="11"/>
      <c r="N56" s="14"/>
      <c r="O56" s="14"/>
      <c r="P56" s="14"/>
      <c r="Q56" s="14"/>
      <c r="R56" s="14"/>
      <c r="S56" s="14"/>
      <c r="T56" s="14"/>
      <c r="U56" s="14"/>
    </row>
    <row r="57" spans="1:21" ht="28.5" customHeight="1" x14ac:dyDescent="0.25">
      <c r="A57" s="11"/>
      <c r="B57" s="11"/>
      <c r="C57" s="17"/>
      <c r="D57" s="11"/>
      <c r="E57" s="11"/>
      <c r="F57" s="11"/>
      <c r="G57" s="11"/>
      <c r="H57" s="11"/>
      <c r="I57" s="11"/>
      <c r="J57" s="11"/>
      <c r="K57" s="11"/>
      <c r="L57" s="11"/>
      <c r="M57" s="11"/>
      <c r="N57" s="14"/>
      <c r="O57" s="14"/>
      <c r="P57" s="14"/>
      <c r="Q57" s="14"/>
      <c r="R57" s="14"/>
      <c r="S57" s="14"/>
      <c r="T57" s="14"/>
      <c r="U57" s="14"/>
    </row>
    <row r="58" spans="1:21" ht="28.5" customHeight="1" x14ac:dyDescent="0.25">
      <c r="A58" s="11"/>
      <c r="B58" s="11"/>
      <c r="C58" s="17"/>
      <c r="D58" s="11"/>
      <c r="E58" s="11"/>
      <c r="F58" s="11"/>
      <c r="G58" s="11"/>
      <c r="H58" s="11"/>
      <c r="I58" s="11"/>
      <c r="J58" s="11"/>
      <c r="K58" s="11"/>
      <c r="L58" s="11"/>
      <c r="M58" s="11"/>
      <c r="N58" s="14"/>
      <c r="O58" s="14"/>
      <c r="P58" s="14"/>
      <c r="Q58" s="14"/>
      <c r="R58" s="14"/>
      <c r="S58" s="14"/>
      <c r="T58" s="14"/>
      <c r="U58" s="14"/>
    </row>
    <row r="59" spans="1:21" ht="28.5" customHeight="1" x14ac:dyDescent="0.25">
      <c r="A59" s="11"/>
      <c r="B59" s="11"/>
      <c r="C59" s="17"/>
      <c r="D59" s="11"/>
      <c r="E59" s="11"/>
      <c r="F59" s="11"/>
      <c r="G59" s="11"/>
      <c r="H59" s="11"/>
      <c r="I59" s="11"/>
      <c r="J59" s="11"/>
      <c r="K59" s="11"/>
      <c r="L59" s="11"/>
      <c r="M59" s="11"/>
      <c r="N59" s="14"/>
      <c r="O59" s="14"/>
      <c r="P59" s="14"/>
      <c r="Q59" s="14"/>
      <c r="R59" s="14"/>
      <c r="S59" s="14"/>
      <c r="T59" s="14"/>
      <c r="U59" s="14"/>
    </row>
    <row r="60" spans="1:21" ht="28.5" customHeight="1" x14ac:dyDescent="0.25">
      <c r="A60" s="11"/>
      <c r="B60" s="11"/>
      <c r="C60" s="17"/>
      <c r="D60" s="11"/>
      <c r="E60" s="11"/>
      <c r="F60" s="11"/>
      <c r="G60" s="11"/>
      <c r="H60" s="11"/>
      <c r="I60" s="11"/>
      <c r="J60" s="11"/>
      <c r="K60" s="11"/>
      <c r="L60" s="11"/>
      <c r="M60" s="11"/>
      <c r="N60" s="14"/>
      <c r="O60" s="14"/>
      <c r="P60" s="14"/>
      <c r="Q60" s="14"/>
      <c r="R60" s="14"/>
      <c r="S60" s="14"/>
      <c r="T60" s="14"/>
      <c r="U60" s="14"/>
    </row>
    <row r="61" spans="1:21" ht="28.5" customHeight="1" x14ac:dyDescent="0.25">
      <c r="A61" s="11"/>
      <c r="B61" s="11"/>
      <c r="C61" s="17"/>
      <c r="D61" s="11"/>
      <c r="E61" s="11"/>
      <c r="F61" s="11"/>
      <c r="G61" s="11"/>
      <c r="H61" s="11"/>
      <c r="I61" s="11"/>
      <c r="J61" s="11"/>
      <c r="K61" s="11"/>
      <c r="L61" s="11"/>
      <c r="M61" s="11"/>
      <c r="N61" s="14"/>
      <c r="O61" s="14"/>
      <c r="P61" s="14"/>
      <c r="Q61" s="14"/>
      <c r="R61" s="14"/>
      <c r="S61" s="14"/>
      <c r="T61" s="14"/>
      <c r="U61" s="14"/>
    </row>
    <row r="62" spans="1:21" ht="28.5" customHeight="1" x14ac:dyDescent="0.25">
      <c r="A62" s="11"/>
      <c r="B62" s="11"/>
      <c r="C62" s="17"/>
      <c r="D62" s="11"/>
      <c r="E62" s="11"/>
      <c r="F62" s="11"/>
      <c r="G62" s="11"/>
      <c r="H62" s="11"/>
      <c r="I62" s="11"/>
      <c r="J62" s="11"/>
      <c r="K62" s="11"/>
      <c r="L62" s="11"/>
      <c r="M62" s="11"/>
      <c r="N62" s="14"/>
      <c r="O62" s="14"/>
      <c r="P62" s="14"/>
      <c r="Q62" s="14"/>
      <c r="R62" s="14"/>
      <c r="S62" s="14"/>
      <c r="T62" s="14"/>
      <c r="U62" s="14"/>
    </row>
    <row r="63" spans="1:21" ht="28.5" customHeight="1" x14ac:dyDescent="0.25">
      <c r="A63" s="11"/>
      <c r="B63" s="11"/>
      <c r="C63" s="17"/>
      <c r="D63" s="11"/>
      <c r="E63" s="11"/>
      <c r="F63" s="11"/>
      <c r="G63" s="11"/>
      <c r="H63" s="11"/>
      <c r="I63" s="11"/>
      <c r="J63" s="11"/>
      <c r="K63" s="11"/>
      <c r="L63" s="11"/>
      <c r="M63" s="11"/>
      <c r="N63" s="14"/>
      <c r="O63" s="14"/>
      <c r="P63" s="14"/>
      <c r="Q63" s="14"/>
      <c r="R63" s="14"/>
      <c r="S63" s="14"/>
      <c r="T63" s="14"/>
      <c r="U63" s="14"/>
    </row>
    <row r="64" spans="1:21" ht="28.5" customHeight="1" x14ac:dyDescent="0.25">
      <c r="A64" s="11"/>
      <c r="B64" s="11"/>
      <c r="C64" s="17"/>
      <c r="D64" s="11"/>
      <c r="E64" s="11"/>
      <c r="F64" s="11"/>
      <c r="G64" s="11"/>
      <c r="H64" s="11"/>
      <c r="I64" s="11"/>
      <c r="J64" s="11"/>
      <c r="K64" s="11"/>
      <c r="L64" s="11"/>
      <c r="M64" s="11"/>
      <c r="N64" s="14"/>
      <c r="O64" s="14"/>
      <c r="P64" s="14"/>
      <c r="Q64" s="14"/>
      <c r="R64" s="14"/>
      <c r="S64" s="14"/>
      <c r="T64" s="14"/>
      <c r="U64" s="14"/>
    </row>
    <row r="65" spans="1:21" ht="28.5" customHeight="1" x14ac:dyDescent="0.25">
      <c r="A65" s="11"/>
      <c r="B65" s="11"/>
      <c r="C65" s="17"/>
      <c r="D65" s="11"/>
      <c r="E65" s="11"/>
      <c r="F65" s="11"/>
      <c r="G65" s="11"/>
      <c r="H65" s="11"/>
      <c r="I65" s="11"/>
      <c r="J65" s="11"/>
      <c r="K65" s="11"/>
      <c r="L65" s="11"/>
      <c r="M65" s="11"/>
      <c r="N65" s="14"/>
      <c r="O65" s="14"/>
      <c r="P65" s="14"/>
      <c r="Q65" s="14"/>
      <c r="R65" s="14"/>
      <c r="S65" s="14"/>
      <c r="T65" s="14"/>
      <c r="U65" s="14"/>
    </row>
    <row r="66" spans="1:21" ht="28.5" customHeight="1" x14ac:dyDescent="0.25">
      <c r="A66" s="11"/>
      <c r="B66" s="11"/>
      <c r="C66" s="17"/>
      <c r="D66" s="11"/>
      <c r="E66" s="11"/>
      <c r="F66" s="11"/>
      <c r="G66" s="11"/>
      <c r="H66" s="11"/>
      <c r="I66" s="11"/>
      <c r="J66" s="11"/>
      <c r="K66" s="11"/>
      <c r="L66" s="11"/>
      <c r="M66" s="11"/>
      <c r="N66" s="14"/>
      <c r="O66" s="14"/>
      <c r="P66" s="14"/>
      <c r="Q66" s="14"/>
      <c r="R66" s="14"/>
      <c r="S66" s="14"/>
      <c r="T66" s="14"/>
      <c r="U66" s="14"/>
    </row>
    <row r="67" spans="1:21" ht="28.5" customHeight="1" x14ac:dyDescent="0.25">
      <c r="A67" s="11"/>
      <c r="B67" s="11"/>
      <c r="C67" s="17"/>
      <c r="D67" s="11"/>
      <c r="E67" s="11"/>
      <c r="F67" s="11"/>
      <c r="G67" s="11"/>
      <c r="H67" s="11"/>
      <c r="I67" s="11"/>
      <c r="J67" s="11"/>
      <c r="K67" s="11"/>
      <c r="L67" s="11"/>
      <c r="M67" s="11"/>
      <c r="N67" s="14"/>
      <c r="O67" s="14"/>
      <c r="P67" s="14"/>
      <c r="Q67" s="14"/>
      <c r="R67" s="14"/>
      <c r="S67" s="14"/>
      <c r="T67" s="14"/>
      <c r="U67" s="14"/>
    </row>
    <row r="68" spans="1:21" ht="28.5" customHeight="1" x14ac:dyDescent="0.25">
      <c r="A68" s="11"/>
      <c r="B68" s="11"/>
      <c r="C68" s="17"/>
      <c r="D68" s="11"/>
      <c r="E68" s="11"/>
      <c r="F68" s="11"/>
      <c r="G68" s="11"/>
      <c r="H68" s="11"/>
      <c r="I68" s="11"/>
      <c r="J68" s="11"/>
      <c r="K68" s="11"/>
      <c r="L68" s="11"/>
      <c r="M68" s="11"/>
      <c r="N68" s="14"/>
      <c r="O68" s="14"/>
      <c r="P68" s="14"/>
      <c r="Q68" s="14"/>
      <c r="R68" s="14"/>
      <c r="S68" s="14"/>
      <c r="T68" s="14"/>
      <c r="U68" s="14"/>
    </row>
    <row r="69" spans="1:21" ht="28.5" customHeight="1" x14ac:dyDescent="0.25">
      <c r="A69" s="11"/>
      <c r="B69" s="11"/>
      <c r="C69" s="17"/>
      <c r="D69" s="11"/>
      <c r="E69" s="11"/>
      <c r="F69" s="11"/>
      <c r="G69" s="11"/>
      <c r="H69" s="11"/>
      <c r="I69" s="11"/>
      <c r="J69" s="11"/>
      <c r="K69" s="11"/>
      <c r="L69" s="11"/>
      <c r="M69" s="11"/>
      <c r="N69" s="14"/>
      <c r="O69" s="14"/>
      <c r="P69" s="14"/>
      <c r="Q69" s="14"/>
      <c r="R69" s="14"/>
      <c r="S69" s="14"/>
      <c r="T69" s="14"/>
      <c r="U69" s="14"/>
    </row>
    <row r="70" spans="1:21" ht="28.5" customHeight="1" x14ac:dyDescent="0.25">
      <c r="A70" s="11"/>
      <c r="B70" s="11"/>
      <c r="C70" s="17"/>
      <c r="D70" s="11"/>
      <c r="E70" s="11"/>
      <c r="F70" s="11"/>
      <c r="G70" s="11"/>
      <c r="H70" s="11"/>
      <c r="I70" s="11"/>
      <c r="J70" s="11"/>
      <c r="K70" s="11"/>
      <c r="L70" s="11"/>
      <c r="M70" s="11"/>
      <c r="N70" s="14"/>
      <c r="O70" s="14"/>
      <c r="P70" s="14"/>
      <c r="Q70" s="14"/>
      <c r="R70" s="14"/>
      <c r="S70" s="14"/>
      <c r="T70" s="14"/>
      <c r="U70" s="14"/>
    </row>
    <row r="71" spans="1:21" ht="28.5" customHeight="1" x14ac:dyDescent="0.25">
      <c r="A71" s="11"/>
      <c r="B71" s="11"/>
      <c r="C71" s="17"/>
      <c r="D71" s="11"/>
      <c r="E71" s="11"/>
      <c r="F71" s="11"/>
      <c r="G71" s="11"/>
      <c r="H71" s="11"/>
      <c r="I71" s="11"/>
      <c r="J71" s="11"/>
      <c r="K71" s="11"/>
      <c r="L71" s="11"/>
      <c r="M71" s="11"/>
      <c r="N71" s="14"/>
      <c r="O71" s="14"/>
      <c r="P71" s="14"/>
      <c r="Q71" s="14"/>
      <c r="R71" s="14"/>
      <c r="S71" s="14"/>
      <c r="T71" s="14"/>
      <c r="U71" s="14"/>
    </row>
    <row r="72" spans="1:21" ht="28.5" customHeight="1" x14ac:dyDescent="0.25">
      <c r="A72" s="11"/>
      <c r="B72" s="11"/>
      <c r="C72" s="17"/>
      <c r="D72" s="11"/>
      <c r="E72" s="11"/>
      <c r="F72" s="11"/>
      <c r="G72" s="11"/>
      <c r="H72" s="11"/>
      <c r="I72" s="11"/>
      <c r="J72" s="11"/>
      <c r="K72" s="11"/>
      <c r="L72" s="11"/>
      <c r="M72" s="11"/>
      <c r="N72" s="14"/>
      <c r="O72" s="14"/>
      <c r="P72" s="14"/>
      <c r="Q72" s="14"/>
      <c r="R72" s="14"/>
      <c r="S72" s="14"/>
      <c r="T72" s="14"/>
      <c r="U72" s="14"/>
    </row>
    <row r="73" spans="1:21" ht="28.5" customHeight="1" x14ac:dyDescent="0.25">
      <c r="A73" s="11"/>
      <c r="B73" s="11"/>
      <c r="C73" s="17"/>
      <c r="D73" s="11"/>
      <c r="E73" s="11"/>
      <c r="F73" s="11"/>
      <c r="G73" s="11"/>
      <c r="H73" s="11"/>
      <c r="I73" s="11"/>
      <c r="J73" s="11"/>
      <c r="K73" s="11"/>
      <c r="L73" s="11"/>
      <c r="M73" s="11"/>
      <c r="N73" s="14"/>
      <c r="O73" s="14"/>
      <c r="P73" s="14"/>
      <c r="Q73" s="14"/>
      <c r="R73" s="14"/>
      <c r="S73" s="14"/>
      <c r="T73" s="14"/>
      <c r="U73" s="14"/>
    </row>
    <row r="74" spans="1:21" ht="28.5" customHeight="1" x14ac:dyDescent="0.25">
      <c r="A74" s="11"/>
      <c r="B74" s="11"/>
      <c r="C74" s="17"/>
      <c r="D74" s="11"/>
      <c r="E74" s="11"/>
      <c r="F74" s="11"/>
      <c r="G74" s="11"/>
      <c r="H74" s="11"/>
      <c r="I74" s="11"/>
      <c r="J74" s="11"/>
      <c r="K74" s="11"/>
      <c r="L74" s="11"/>
      <c r="M74" s="11"/>
      <c r="N74" s="14"/>
      <c r="O74" s="14"/>
      <c r="P74" s="14"/>
      <c r="Q74" s="14"/>
      <c r="R74" s="14"/>
      <c r="S74" s="14"/>
      <c r="T74" s="14"/>
      <c r="U74" s="14"/>
    </row>
    <row r="75" spans="1:21" ht="28.5" customHeight="1" x14ac:dyDescent="0.25">
      <c r="A75" s="11"/>
      <c r="B75" s="11"/>
      <c r="C75" s="17"/>
      <c r="D75" s="11"/>
      <c r="E75" s="11"/>
      <c r="F75" s="11"/>
      <c r="G75" s="11"/>
      <c r="H75" s="11"/>
      <c r="I75" s="11"/>
      <c r="J75" s="11"/>
      <c r="K75" s="11"/>
      <c r="L75" s="11"/>
      <c r="M75" s="11"/>
      <c r="N75" s="14"/>
      <c r="O75" s="14"/>
      <c r="P75" s="14"/>
      <c r="Q75" s="14"/>
      <c r="R75" s="14"/>
      <c r="S75" s="14"/>
      <c r="T75" s="14"/>
      <c r="U75" s="14"/>
    </row>
    <row r="76" spans="1:21" ht="28.5" customHeight="1" x14ac:dyDescent="0.25">
      <c r="A76" s="11"/>
      <c r="B76" s="11"/>
      <c r="C76" s="17"/>
      <c r="D76" s="11"/>
      <c r="E76" s="11"/>
      <c r="F76" s="11"/>
      <c r="G76" s="11"/>
      <c r="H76" s="11"/>
      <c r="I76" s="11"/>
      <c r="J76" s="11"/>
      <c r="K76" s="11"/>
      <c r="L76" s="11"/>
      <c r="M76" s="11"/>
      <c r="N76" s="14"/>
      <c r="O76" s="14"/>
      <c r="P76" s="14"/>
      <c r="Q76" s="14"/>
      <c r="R76" s="14"/>
      <c r="S76" s="14"/>
      <c r="T76" s="14"/>
      <c r="U76" s="14"/>
    </row>
    <row r="77" spans="1:21" ht="28.5" customHeight="1" x14ac:dyDescent="0.25">
      <c r="A77" s="11"/>
      <c r="B77" s="11"/>
      <c r="C77" s="17"/>
      <c r="D77" s="11"/>
      <c r="E77" s="11"/>
      <c r="F77" s="11"/>
      <c r="G77" s="11"/>
      <c r="H77" s="11"/>
      <c r="I77" s="11"/>
      <c r="J77" s="11"/>
      <c r="K77" s="11"/>
      <c r="L77" s="11"/>
      <c r="M77" s="11"/>
      <c r="N77" s="14"/>
      <c r="O77" s="14"/>
      <c r="P77" s="14"/>
      <c r="Q77" s="14"/>
      <c r="R77" s="14"/>
      <c r="S77" s="14"/>
      <c r="T77" s="14"/>
      <c r="U77" s="14"/>
    </row>
    <row r="78" spans="1:21" ht="28.5" customHeight="1" x14ac:dyDescent="0.25">
      <c r="A78" s="11"/>
      <c r="B78" s="11"/>
      <c r="C78" s="17"/>
      <c r="D78" s="11"/>
      <c r="E78" s="11"/>
      <c r="F78" s="11"/>
      <c r="G78" s="11"/>
      <c r="H78" s="11"/>
      <c r="I78" s="11"/>
      <c r="J78" s="11"/>
      <c r="K78" s="11"/>
      <c r="L78" s="11"/>
      <c r="M78" s="11"/>
      <c r="N78" s="14"/>
      <c r="O78" s="14"/>
      <c r="P78" s="14"/>
      <c r="Q78" s="14"/>
      <c r="R78" s="14"/>
      <c r="S78" s="14"/>
      <c r="T78" s="14"/>
      <c r="U78" s="14"/>
    </row>
    <row r="79" spans="1:21" ht="28.5" customHeight="1" x14ac:dyDescent="0.25">
      <c r="A79" s="11"/>
      <c r="B79" s="11"/>
      <c r="C79" s="17"/>
      <c r="D79" s="11"/>
      <c r="E79" s="11"/>
      <c r="F79" s="11"/>
      <c r="G79" s="11"/>
      <c r="H79" s="11"/>
      <c r="I79" s="11"/>
      <c r="J79" s="11"/>
      <c r="K79" s="11"/>
      <c r="L79" s="11"/>
      <c r="M79" s="11"/>
      <c r="N79" s="14"/>
      <c r="O79" s="14"/>
      <c r="P79" s="14"/>
      <c r="Q79" s="14"/>
      <c r="R79" s="14"/>
      <c r="S79" s="14"/>
      <c r="T79" s="14"/>
      <c r="U79" s="14"/>
    </row>
    <row r="80" spans="1:21" ht="28.5" customHeight="1" x14ac:dyDescent="0.25">
      <c r="A80" s="11"/>
      <c r="B80" s="11"/>
      <c r="C80" s="17"/>
      <c r="D80" s="11"/>
      <c r="E80" s="11"/>
      <c r="F80" s="11"/>
      <c r="G80" s="11"/>
      <c r="H80" s="11"/>
      <c r="I80" s="11"/>
      <c r="J80" s="11"/>
      <c r="K80" s="11"/>
      <c r="L80" s="11"/>
      <c r="M80" s="11"/>
      <c r="N80" s="14"/>
      <c r="O80" s="14"/>
      <c r="P80" s="14"/>
      <c r="Q80" s="14"/>
      <c r="R80" s="14"/>
      <c r="S80" s="14"/>
      <c r="T80" s="14"/>
      <c r="U80" s="14"/>
    </row>
    <row r="81" spans="1:21" ht="28.5" customHeight="1" x14ac:dyDescent="0.25">
      <c r="A81" s="11"/>
      <c r="B81" s="11"/>
      <c r="C81" s="17"/>
      <c r="D81" s="11"/>
      <c r="E81" s="11"/>
      <c r="F81" s="11"/>
      <c r="G81" s="11"/>
      <c r="H81" s="11"/>
      <c r="I81" s="11"/>
      <c r="J81" s="11"/>
      <c r="K81" s="11"/>
      <c r="L81" s="11"/>
      <c r="M81" s="11"/>
      <c r="N81" s="14"/>
      <c r="O81" s="14"/>
      <c r="P81" s="14"/>
      <c r="Q81" s="14"/>
      <c r="R81" s="14"/>
      <c r="S81" s="14"/>
      <c r="T81" s="14"/>
      <c r="U81" s="14"/>
    </row>
    <row r="82" spans="1:21" ht="28.5" customHeight="1" x14ac:dyDescent="0.25">
      <c r="A82" s="11"/>
      <c r="B82" s="11"/>
      <c r="C82" s="17"/>
      <c r="D82" s="11"/>
      <c r="E82" s="11"/>
      <c r="F82" s="11"/>
      <c r="G82" s="11"/>
      <c r="H82" s="11"/>
      <c r="I82" s="11"/>
      <c r="J82" s="11"/>
      <c r="K82" s="11"/>
      <c r="L82" s="11"/>
      <c r="M82" s="11"/>
      <c r="N82" s="14"/>
      <c r="O82" s="14"/>
      <c r="P82" s="14"/>
      <c r="Q82" s="14"/>
      <c r="R82" s="14"/>
      <c r="S82" s="14"/>
      <c r="T82" s="14"/>
      <c r="U82" s="14"/>
    </row>
    <row r="83" spans="1:21" ht="28.5" customHeight="1" x14ac:dyDescent="0.25">
      <c r="A83" s="11"/>
      <c r="B83" s="11"/>
      <c r="C83" s="17"/>
      <c r="D83" s="11"/>
      <c r="E83" s="11"/>
      <c r="F83" s="11"/>
      <c r="G83" s="11"/>
      <c r="H83" s="11"/>
      <c r="I83" s="11"/>
      <c r="J83" s="11"/>
      <c r="K83" s="11"/>
      <c r="L83" s="11"/>
      <c r="M83" s="11"/>
      <c r="N83" s="14"/>
      <c r="O83" s="14"/>
      <c r="P83" s="14"/>
      <c r="Q83" s="14"/>
      <c r="R83" s="14"/>
      <c r="S83" s="14"/>
      <c r="T83" s="14"/>
      <c r="U83" s="14"/>
    </row>
    <row r="84" spans="1:21" ht="28.5" customHeight="1" x14ac:dyDescent="0.25">
      <c r="A84" s="11"/>
      <c r="B84" s="11"/>
      <c r="C84" s="17"/>
      <c r="D84" s="11"/>
      <c r="E84" s="11"/>
      <c r="F84" s="11"/>
      <c r="G84" s="11"/>
      <c r="H84" s="11"/>
      <c r="I84" s="11"/>
      <c r="J84" s="11"/>
      <c r="K84" s="11"/>
      <c r="L84" s="11"/>
      <c r="M84" s="11"/>
      <c r="N84" s="14"/>
      <c r="O84" s="14"/>
      <c r="P84" s="14"/>
      <c r="Q84" s="14"/>
      <c r="R84" s="14"/>
      <c r="S84" s="14"/>
      <c r="T84" s="14"/>
      <c r="U84" s="14"/>
    </row>
    <row r="85" spans="1:21" ht="28.5" customHeight="1" x14ac:dyDescent="0.25">
      <c r="A85" s="11"/>
      <c r="B85" s="11"/>
      <c r="C85" s="17"/>
      <c r="D85" s="11"/>
      <c r="E85" s="11"/>
      <c r="F85" s="11"/>
      <c r="G85" s="11"/>
      <c r="H85" s="11"/>
      <c r="I85" s="11"/>
      <c r="J85" s="11"/>
      <c r="K85" s="11"/>
      <c r="L85" s="11"/>
      <c r="M85" s="11"/>
      <c r="N85" s="14"/>
      <c r="O85" s="14"/>
      <c r="P85" s="14"/>
      <c r="Q85" s="14"/>
      <c r="R85" s="14"/>
      <c r="S85" s="14"/>
      <c r="T85" s="14"/>
      <c r="U85" s="14"/>
    </row>
    <row r="86" spans="1:21" ht="28.5" customHeight="1" x14ac:dyDescent="0.25">
      <c r="A86" s="11"/>
      <c r="B86" s="11"/>
      <c r="C86" s="17"/>
      <c r="D86" s="11"/>
      <c r="E86" s="11"/>
      <c r="F86" s="11"/>
      <c r="G86" s="11"/>
      <c r="H86" s="11"/>
      <c r="I86" s="11"/>
      <c r="J86" s="11"/>
      <c r="K86" s="11"/>
      <c r="L86" s="11"/>
      <c r="M86" s="11"/>
      <c r="N86" s="14"/>
      <c r="O86" s="14"/>
      <c r="P86" s="14"/>
      <c r="Q86" s="14"/>
      <c r="R86" s="14"/>
      <c r="S86" s="14"/>
      <c r="T86" s="14"/>
      <c r="U86" s="14"/>
    </row>
    <row r="87" spans="1:21" ht="28.5" customHeight="1" x14ac:dyDescent="0.25">
      <c r="A87" s="11"/>
      <c r="B87" s="11"/>
      <c r="C87" s="17"/>
      <c r="D87" s="11"/>
      <c r="E87" s="11"/>
      <c r="F87" s="11"/>
      <c r="G87" s="11"/>
      <c r="H87" s="11"/>
      <c r="I87" s="11"/>
      <c r="J87" s="11"/>
      <c r="K87" s="11"/>
      <c r="L87" s="11"/>
      <c r="M87" s="11"/>
      <c r="N87" s="14"/>
      <c r="O87" s="14"/>
      <c r="P87" s="14"/>
      <c r="Q87" s="14"/>
      <c r="R87" s="14"/>
      <c r="S87" s="14"/>
      <c r="T87" s="14"/>
      <c r="U87" s="14"/>
    </row>
    <row r="88" spans="1:21" ht="28.5" customHeight="1" x14ac:dyDescent="0.25">
      <c r="A88" s="11"/>
      <c r="B88" s="11"/>
      <c r="C88" s="17"/>
      <c r="D88" s="11"/>
      <c r="E88" s="11"/>
      <c r="F88" s="11"/>
      <c r="G88" s="11"/>
      <c r="H88" s="11"/>
      <c r="I88" s="11"/>
      <c r="J88" s="11"/>
      <c r="K88" s="11"/>
      <c r="L88" s="11"/>
      <c r="M88" s="11"/>
      <c r="N88" s="14"/>
      <c r="O88" s="14"/>
      <c r="P88" s="14"/>
      <c r="Q88" s="14"/>
      <c r="R88" s="14"/>
      <c r="S88" s="14"/>
      <c r="T88" s="14"/>
      <c r="U88" s="14"/>
    </row>
    <row r="89" spans="1:21" ht="28.5" customHeight="1" x14ac:dyDescent="0.25">
      <c r="A89" s="11"/>
      <c r="B89" s="11"/>
      <c r="C89" s="17"/>
      <c r="D89" s="11"/>
      <c r="E89" s="11"/>
      <c r="F89" s="11"/>
      <c r="G89" s="11"/>
      <c r="H89" s="11"/>
      <c r="I89" s="11"/>
      <c r="J89" s="11"/>
      <c r="K89" s="11"/>
      <c r="L89" s="11"/>
      <c r="M89" s="11"/>
      <c r="N89" s="14"/>
      <c r="O89" s="14"/>
      <c r="P89" s="14"/>
      <c r="Q89" s="14"/>
      <c r="R89" s="14"/>
      <c r="S89" s="14"/>
      <c r="T89" s="14"/>
      <c r="U89" s="14"/>
    </row>
    <row r="90" spans="1:21" ht="28.5" customHeight="1" x14ac:dyDescent="0.25">
      <c r="A90" s="11"/>
      <c r="B90" s="11"/>
      <c r="C90" s="17"/>
      <c r="D90" s="11"/>
      <c r="E90" s="11"/>
      <c r="F90" s="11"/>
      <c r="G90" s="11"/>
      <c r="H90" s="11"/>
      <c r="I90" s="11"/>
      <c r="J90" s="11"/>
      <c r="K90" s="11"/>
      <c r="L90" s="11"/>
      <c r="M90" s="11"/>
      <c r="N90" s="14"/>
      <c r="O90" s="14"/>
      <c r="P90" s="14"/>
      <c r="Q90" s="14"/>
      <c r="R90" s="14"/>
      <c r="S90" s="14"/>
      <c r="T90" s="14"/>
      <c r="U90" s="14"/>
    </row>
    <row r="91" spans="1:21" ht="28.5" customHeight="1" x14ac:dyDescent="0.25">
      <c r="A91" s="11"/>
      <c r="B91" s="11"/>
      <c r="C91" s="17"/>
      <c r="D91" s="11"/>
      <c r="E91" s="11"/>
      <c r="F91" s="11"/>
      <c r="G91" s="11"/>
      <c r="H91" s="11"/>
      <c r="I91" s="11"/>
      <c r="J91" s="11"/>
      <c r="K91" s="11"/>
      <c r="L91" s="11"/>
      <c r="M91" s="11"/>
      <c r="N91" s="14"/>
      <c r="O91" s="14"/>
      <c r="P91" s="14"/>
      <c r="Q91" s="14"/>
      <c r="R91" s="14"/>
      <c r="S91" s="14"/>
      <c r="T91" s="14"/>
      <c r="U91" s="14"/>
    </row>
    <row r="92" spans="1:21" ht="28.5" customHeight="1" x14ac:dyDescent="0.25">
      <c r="C92" s="17"/>
      <c r="D92" s="11"/>
      <c r="E92" s="11"/>
      <c r="F92" s="11"/>
      <c r="G92" s="11"/>
      <c r="H92" s="11"/>
      <c r="I92" s="11"/>
      <c r="J92" s="11"/>
      <c r="K92" s="11"/>
      <c r="L92" s="11"/>
      <c r="M92" s="11"/>
      <c r="N92" s="14"/>
    </row>
    <row r="93" spans="1:21" ht="28.5" customHeight="1" x14ac:dyDescent="0.25">
      <c r="C93" s="17"/>
      <c r="D93" s="11"/>
      <c r="E93" s="11"/>
      <c r="F93" s="11"/>
      <c r="G93" s="11"/>
      <c r="H93" s="11"/>
      <c r="I93" s="11"/>
      <c r="J93" s="11"/>
      <c r="K93" s="11"/>
      <c r="L93" s="11"/>
      <c r="M93" s="11"/>
      <c r="N93" s="14"/>
    </row>
    <row r="94" spans="1:21" ht="28.5" customHeight="1" x14ac:dyDescent="0.25">
      <c r="C94" s="17"/>
      <c r="D94" s="11"/>
      <c r="E94" s="11"/>
      <c r="F94" s="11"/>
      <c r="G94" s="11"/>
      <c r="H94" s="11"/>
      <c r="I94" s="11"/>
      <c r="J94" s="11"/>
      <c r="K94" s="11"/>
      <c r="L94" s="11"/>
      <c r="M94" s="11"/>
      <c r="N94" s="14"/>
    </row>
    <row r="95" spans="1:21" ht="28.5" customHeight="1" x14ac:dyDescent="0.25">
      <c r="C95" s="17"/>
      <c r="D95" s="11"/>
      <c r="E95" s="11"/>
      <c r="F95" s="11"/>
      <c r="G95" s="11"/>
      <c r="H95" s="11"/>
      <c r="I95" s="11"/>
      <c r="J95" s="11"/>
      <c r="K95" s="11"/>
      <c r="L95" s="11"/>
      <c r="M95" s="11"/>
      <c r="N95" s="14"/>
    </row>
  </sheetData>
  <mergeCells count="66">
    <mergeCell ref="D20:D21"/>
    <mergeCell ref="E20:E21"/>
    <mergeCell ref="D16:D17"/>
    <mergeCell ref="I28:O28"/>
    <mergeCell ref="I29:O29"/>
    <mergeCell ref="A24:S24"/>
    <mergeCell ref="U18:U19"/>
    <mergeCell ref="V18:V19"/>
    <mergeCell ref="U20:U21"/>
    <mergeCell ref="V20:V21"/>
    <mergeCell ref="V22:V23"/>
    <mergeCell ref="U22:U23"/>
    <mergeCell ref="B29:H29"/>
    <mergeCell ref="B28:H28"/>
    <mergeCell ref="C22:C23"/>
    <mergeCell ref="D22:D23"/>
    <mergeCell ref="E22:E23"/>
    <mergeCell ref="T14:T23"/>
    <mergeCell ref="B14:B23"/>
    <mergeCell ref="A14:A23"/>
    <mergeCell ref="V16:V17"/>
    <mergeCell ref="A1:C3"/>
    <mergeCell ref="D1:V1"/>
    <mergeCell ref="D2:V2"/>
    <mergeCell ref="C6:C7"/>
    <mergeCell ref="D6:E6"/>
    <mergeCell ref="F6:S6"/>
    <mergeCell ref="A5:C5"/>
    <mergeCell ref="D4:V4"/>
    <mergeCell ref="D5:V5"/>
    <mergeCell ref="A4:C4"/>
    <mergeCell ref="A6:A7"/>
    <mergeCell ref="B6:B7"/>
    <mergeCell ref="E16:E17"/>
    <mergeCell ref="D3:U3"/>
    <mergeCell ref="C8:C9"/>
    <mergeCell ref="D8:D9"/>
    <mergeCell ref="E8:E9"/>
    <mergeCell ref="T6:U6"/>
    <mergeCell ref="U8:U9"/>
    <mergeCell ref="C20:C21"/>
    <mergeCell ref="D14:D15"/>
    <mergeCell ref="E14:E15"/>
    <mergeCell ref="V6:V7"/>
    <mergeCell ref="V8:V9"/>
    <mergeCell ref="T8:T13"/>
    <mergeCell ref="E10:E11"/>
    <mergeCell ref="D12:D13"/>
    <mergeCell ref="E12:E13"/>
    <mergeCell ref="V10:V11"/>
    <mergeCell ref="V12:V13"/>
    <mergeCell ref="U10:U11"/>
    <mergeCell ref="U12:U13"/>
    <mergeCell ref="U14:U15"/>
    <mergeCell ref="V14:V15"/>
    <mergeCell ref="U16:U17"/>
    <mergeCell ref="D18:D19"/>
    <mergeCell ref="C14:C15"/>
    <mergeCell ref="C16:C17"/>
    <mergeCell ref="E18:E19"/>
    <mergeCell ref="C18:C19"/>
    <mergeCell ref="C12:C13"/>
    <mergeCell ref="C10:C11"/>
    <mergeCell ref="D10:D11"/>
    <mergeCell ref="A8:A13"/>
    <mergeCell ref="B8:B13"/>
  </mergeCells>
  <printOptions horizontalCentered="1" verticalCentered="1"/>
  <pageMargins left="0" right="0" top="0" bottom="0" header="0.31496062992125984" footer="0"/>
  <pageSetup scale="60"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8EFB4-4775-4689-AD9D-FD052B1B01CC}">
  <dimension ref="A1:AN1635"/>
  <sheetViews>
    <sheetView zoomScale="69" zoomScaleNormal="69" workbookViewId="0">
      <selection activeCell="F13" sqref="F13"/>
    </sheetView>
  </sheetViews>
  <sheetFormatPr baseColWidth="10" defaultRowHeight="15" x14ac:dyDescent="0.25"/>
  <cols>
    <col min="5" max="5" width="21.5703125" customWidth="1"/>
    <col min="6" max="6" width="24.28515625" customWidth="1"/>
    <col min="7" max="7" width="21.5703125" customWidth="1"/>
    <col min="10" max="10" width="19.28515625" customWidth="1"/>
    <col min="11" max="11" width="20.140625" customWidth="1"/>
  </cols>
  <sheetData>
    <row r="1" spans="1:40" ht="18" x14ac:dyDescent="0.25">
      <c r="A1" s="526"/>
      <c r="B1" s="527"/>
      <c r="C1" s="527"/>
      <c r="D1" s="527"/>
      <c r="E1" s="532" t="s">
        <v>100</v>
      </c>
      <c r="F1" s="533"/>
      <c r="G1" s="533"/>
      <c r="H1" s="533"/>
      <c r="I1" s="533"/>
      <c r="J1" s="533"/>
      <c r="K1" s="533"/>
      <c r="L1" s="533"/>
      <c r="M1" s="533"/>
      <c r="N1" s="533"/>
      <c r="O1" s="533"/>
      <c r="P1" s="533"/>
      <c r="Q1" s="533"/>
      <c r="R1" s="533"/>
      <c r="S1" s="533"/>
      <c r="T1" s="533"/>
      <c r="U1" s="533"/>
      <c r="V1" s="533"/>
      <c r="W1" s="534"/>
      <c r="X1" s="652"/>
      <c r="Y1" s="652"/>
      <c r="Z1" s="652"/>
      <c r="AA1" s="652"/>
      <c r="AB1" s="652"/>
      <c r="AC1" s="652"/>
      <c r="AD1" s="652"/>
      <c r="AE1" s="652"/>
      <c r="AF1" s="652"/>
      <c r="AG1" s="652"/>
      <c r="AH1" s="652"/>
      <c r="AI1" s="652"/>
      <c r="AJ1" s="652"/>
      <c r="AK1" s="652"/>
      <c r="AL1" s="652"/>
      <c r="AM1" s="652"/>
      <c r="AN1" s="652"/>
    </row>
    <row r="2" spans="1:40" ht="18" x14ac:dyDescent="0.25">
      <c r="A2" s="528"/>
      <c r="B2" s="529"/>
      <c r="C2" s="529"/>
      <c r="D2" s="529"/>
      <c r="E2" s="535" t="s">
        <v>167</v>
      </c>
      <c r="F2" s="536"/>
      <c r="G2" s="536"/>
      <c r="H2" s="536"/>
      <c r="I2" s="536"/>
      <c r="J2" s="536"/>
      <c r="K2" s="536"/>
      <c r="L2" s="536"/>
      <c r="M2" s="536"/>
      <c r="N2" s="536"/>
      <c r="O2" s="536"/>
      <c r="P2" s="536"/>
      <c r="Q2" s="536"/>
      <c r="R2" s="536"/>
      <c r="S2" s="536"/>
      <c r="T2" s="536"/>
      <c r="U2" s="536"/>
      <c r="V2" s="536"/>
      <c r="W2" s="537"/>
      <c r="X2" s="652"/>
      <c r="Y2" s="652"/>
      <c r="Z2" s="652"/>
      <c r="AA2" s="652"/>
      <c r="AB2" s="652"/>
      <c r="AC2" s="652"/>
      <c r="AD2" s="652"/>
      <c r="AE2" s="652"/>
      <c r="AF2" s="652"/>
      <c r="AG2" s="652"/>
      <c r="AH2" s="652"/>
      <c r="AI2" s="652"/>
      <c r="AJ2" s="652"/>
      <c r="AK2" s="652"/>
      <c r="AL2" s="652"/>
      <c r="AM2" s="652"/>
      <c r="AN2" s="652"/>
    </row>
    <row r="3" spans="1:40" ht="18.75" thickBot="1" x14ac:dyDescent="0.3">
      <c r="A3" s="530"/>
      <c r="B3" s="531"/>
      <c r="C3" s="531"/>
      <c r="D3" s="531"/>
      <c r="E3" s="538" t="s">
        <v>89</v>
      </c>
      <c r="F3" s="539"/>
      <c r="G3" s="539"/>
      <c r="H3" s="539"/>
      <c r="I3" s="539"/>
      <c r="J3" s="539"/>
      <c r="K3" s="539"/>
      <c r="L3" s="539"/>
      <c r="M3" s="539"/>
      <c r="N3" s="539"/>
      <c r="O3" s="539"/>
      <c r="P3" s="540"/>
      <c r="Q3" s="541" t="s">
        <v>90</v>
      </c>
      <c r="R3" s="542"/>
      <c r="S3" s="542"/>
      <c r="T3" s="542"/>
      <c r="U3" s="542"/>
      <c r="V3" s="542"/>
      <c r="W3" s="543"/>
      <c r="X3" s="652"/>
      <c r="Y3" s="652"/>
      <c r="Z3" s="652"/>
      <c r="AA3" s="652"/>
      <c r="AB3" s="652"/>
      <c r="AC3" s="652"/>
      <c r="AD3" s="652"/>
      <c r="AE3" s="652"/>
      <c r="AF3" s="652"/>
      <c r="AG3" s="652"/>
      <c r="AH3" s="652"/>
      <c r="AI3" s="652"/>
      <c r="AJ3" s="652"/>
      <c r="AK3" s="652"/>
      <c r="AL3" s="652"/>
      <c r="AM3" s="652"/>
      <c r="AN3" s="652"/>
    </row>
    <row r="4" spans="1:40" ht="18" x14ac:dyDescent="0.25">
      <c r="A4" s="544" t="s">
        <v>168</v>
      </c>
      <c r="B4" s="545"/>
      <c r="C4" s="545"/>
      <c r="D4" s="546"/>
      <c r="E4" s="547" t="s">
        <v>104</v>
      </c>
      <c r="F4" s="548"/>
      <c r="G4" s="548"/>
      <c r="H4" s="548"/>
      <c r="I4" s="548"/>
      <c r="J4" s="548"/>
      <c r="K4" s="548"/>
      <c r="L4" s="548"/>
      <c r="M4" s="548"/>
      <c r="N4" s="548"/>
      <c r="O4" s="548"/>
      <c r="P4" s="548"/>
      <c r="Q4" s="548"/>
      <c r="R4" s="548"/>
      <c r="S4" s="548"/>
      <c r="T4" s="548"/>
      <c r="U4" s="548"/>
      <c r="V4" s="548"/>
      <c r="W4" s="549"/>
      <c r="X4" s="652"/>
      <c r="Y4" s="652"/>
      <c r="Z4" s="652"/>
      <c r="AA4" s="652"/>
      <c r="AB4" s="652"/>
      <c r="AC4" s="652"/>
      <c r="AD4" s="652"/>
      <c r="AE4" s="652"/>
      <c r="AF4" s="652"/>
      <c r="AG4" s="652"/>
      <c r="AH4" s="652"/>
      <c r="AI4" s="652"/>
      <c r="AJ4" s="652"/>
      <c r="AK4" s="652"/>
      <c r="AL4" s="652"/>
      <c r="AM4" s="652"/>
      <c r="AN4" s="652"/>
    </row>
    <row r="5" spans="1:40" ht="18.75" thickBot="1" x14ac:dyDescent="0.3">
      <c r="A5" s="554" t="s">
        <v>169</v>
      </c>
      <c r="B5" s="555"/>
      <c r="C5" s="555"/>
      <c r="D5" s="556"/>
      <c r="E5" s="557" t="s">
        <v>245</v>
      </c>
      <c r="F5" s="558"/>
      <c r="G5" s="558"/>
      <c r="H5" s="558"/>
      <c r="I5" s="558"/>
      <c r="J5" s="558"/>
      <c r="K5" s="558"/>
      <c r="L5" s="558"/>
      <c r="M5" s="558"/>
      <c r="N5" s="558"/>
      <c r="O5" s="558"/>
      <c r="P5" s="558"/>
      <c r="Q5" s="558"/>
      <c r="R5" s="558"/>
      <c r="S5" s="558"/>
      <c r="T5" s="558"/>
      <c r="U5" s="558"/>
      <c r="V5" s="558"/>
      <c r="W5" s="559"/>
      <c r="X5" s="652"/>
      <c r="Y5" s="652"/>
      <c r="Z5" s="652"/>
      <c r="AA5" s="652"/>
      <c r="AB5" s="652"/>
      <c r="AC5" s="652"/>
      <c r="AD5" s="652"/>
      <c r="AE5" s="652"/>
      <c r="AF5" s="652"/>
      <c r="AG5" s="652"/>
      <c r="AH5" s="652"/>
      <c r="AI5" s="652"/>
      <c r="AJ5" s="652"/>
      <c r="AK5" s="652"/>
      <c r="AL5" s="652"/>
      <c r="AM5" s="652"/>
      <c r="AN5" s="652"/>
    </row>
    <row r="6" spans="1:40" x14ac:dyDescent="0.25">
      <c r="A6" s="560" t="s">
        <v>170</v>
      </c>
      <c r="B6" s="562" t="s">
        <v>171</v>
      </c>
      <c r="C6" s="562" t="s">
        <v>172</v>
      </c>
      <c r="D6" s="562" t="s">
        <v>173</v>
      </c>
      <c r="E6" s="562" t="s">
        <v>174</v>
      </c>
      <c r="F6" s="564" t="s">
        <v>175</v>
      </c>
      <c r="G6" s="565"/>
      <c r="H6" s="565"/>
      <c r="I6" s="565"/>
      <c r="J6" s="571"/>
      <c r="K6" s="572" t="s">
        <v>176</v>
      </c>
      <c r="L6" s="564" t="s">
        <v>177</v>
      </c>
      <c r="M6" s="565"/>
      <c r="N6" s="565"/>
      <c r="O6" s="565"/>
      <c r="P6" s="566"/>
      <c r="Q6" s="564" t="s">
        <v>178</v>
      </c>
      <c r="R6" s="565"/>
      <c r="S6" s="565"/>
      <c r="T6" s="565"/>
      <c r="U6" s="565"/>
      <c r="V6" s="565"/>
      <c r="W6" s="567"/>
      <c r="X6" s="652"/>
      <c r="Y6" s="652"/>
      <c r="Z6" s="652"/>
      <c r="AA6" s="652"/>
      <c r="AB6" s="652"/>
      <c r="AC6" s="652"/>
      <c r="AD6" s="652"/>
      <c r="AE6" s="652"/>
      <c r="AF6" s="652"/>
      <c r="AG6" s="652"/>
      <c r="AH6" s="652"/>
      <c r="AI6" s="652"/>
      <c r="AJ6" s="652"/>
      <c r="AK6" s="652"/>
      <c r="AL6" s="652"/>
      <c r="AM6" s="652"/>
      <c r="AN6" s="652"/>
    </row>
    <row r="7" spans="1:40" ht="45.75" thickBot="1" x14ac:dyDescent="0.3">
      <c r="A7" s="561"/>
      <c r="B7" s="563"/>
      <c r="C7" s="563"/>
      <c r="D7" s="563"/>
      <c r="E7" s="563"/>
      <c r="F7" s="573" t="s">
        <v>179</v>
      </c>
      <c r="G7" s="573" t="s">
        <v>180</v>
      </c>
      <c r="H7" s="573" t="s">
        <v>181</v>
      </c>
      <c r="I7" s="573" t="s">
        <v>182</v>
      </c>
      <c r="J7" s="573" t="s">
        <v>179</v>
      </c>
      <c r="K7" s="573" t="s">
        <v>180</v>
      </c>
      <c r="L7" s="574" t="s">
        <v>183</v>
      </c>
      <c r="M7" s="574" t="s">
        <v>184</v>
      </c>
      <c r="N7" s="574" t="s">
        <v>185</v>
      </c>
      <c r="O7" s="574" t="s">
        <v>186</v>
      </c>
      <c r="P7" s="574" t="s">
        <v>187</v>
      </c>
      <c r="Q7" s="574" t="s">
        <v>188</v>
      </c>
      <c r="R7" s="574" t="s">
        <v>189</v>
      </c>
      <c r="S7" s="574" t="s">
        <v>190</v>
      </c>
      <c r="T7" s="574" t="s">
        <v>191</v>
      </c>
      <c r="U7" s="574" t="s">
        <v>192</v>
      </c>
      <c r="V7" s="575" t="s">
        <v>193</v>
      </c>
      <c r="W7" s="576" t="s">
        <v>194</v>
      </c>
      <c r="X7" s="652"/>
      <c r="Y7" s="652"/>
      <c r="Z7" s="652"/>
      <c r="AA7" s="652"/>
      <c r="AB7" s="652"/>
      <c r="AC7" s="652"/>
      <c r="AD7" s="652"/>
      <c r="AE7" s="652"/>
      <c r="AF7" s="652"/>
      <c r="AG7" s="652"/>
      <c r="AH7" s="652"/>
      <c r="AI7" s="652"/>
      <c r="AJ7" s="652"/>
      <c r="AK7" s="652"/>
      <c r="AL7" s="652"/>
      <c r="AM7" s="652"/>
      <c r="AN7" s="652"/>
    </row>
    <row r="8" spans="1:40" x14ac:dyDescent="0.25">
      <c r="A8" s="491">
        <v>1</v>
      </c>
      <c r="B8" s="493" t="s">
        <v>195</v>
      </c>
      <c r="C8" s="495" t="s">
        <v>196</v>
      </c>
      <c r="D8" s="577" t="s">
        <v>197</v>
      </c>
      <c r="E8" s="578">
        <v>3</v>
      </c>
      <c r="F8" s="579">
        <v>13.19</v>
      </c>
      <c r="G8" s="579">
        <v>13.19</v>
      </c>
      <c r="H8" s="579"/>
      <c r="I8" s="579"/>
      <c r="J8" s="579">
        <v>6.96</v>
      </c>
      <c r="K8" s="580">
        <v>7.65</v>
      </c>
      <c r="L8" s="525" t="s">
        <v>198</v>
      </c>
      <c r="M8" s="524" t="s">
        <v>199</v>
      </c>
      <c r="N8" s="524" t="s">
        <v>109</v>
      </c>
      <c r="O8" s="522" t="s">
        <v>200</v>
      </c>
      <c r="P8" s="524" t="s">
        <v>201</v>
      </c>
      <c r="Q8" s="510">
        <v>3939</v>
      </c>
      <c r="R8" s="510">
        <v>3772</v>
      </c>
      <c r="S8" s="512" t="s">
        <v>202</v>
      </c>
      <c r="T8" s="519" t="s">
        <v>202</v>
      </c>
      <c r="U8" s="519" t="s">
        <v>202</v>
      </c>
      <c r="V8" s="519" t="s">
        <v>202</v>
      </c>
      <c r="W8" s="521">
        <v>7711</v>
      </c>
      <c r="X8" s="652"/>
      <c r="Y8" s="652"/>
      <c r="Z8" s="652"/>
      <c r="AA8" s="652"/>
      <c r="AB8" s="652"/>
      <c r="AC8" s="652"/>
      <c r="AD8" s="652"/>
      <c r="AE8" s="652"/>
      <c r="AF8" s="652"/>
      <c r="AG8" s="652"/>
      <c r="AH8" s="652"/>
      <c r="AI8" s="652"/>
      <c r="AJ8" s="652"/>
      <c r="AK8" s="652"/>
      <c r="AL8" s="652"/>
      <c r="AM8" s="652"/>
      <c r="AN8" s="652"/>
    </row>
    <row r="9" spans="1:40" x14ac:dyDescent="0.25">
      <c r="A9" s="492"/>
      <c r="B9" s="494"/>
      <c r="C9" s="484"/>
      <c r="D9" s="583" t="s">
        <v>203</v>
      </c>
      <c r="E9" s="584">
        <v>167888400</v>
      </c>
      <c r="F9" s="585">
        <v>167888400</v>
      </c>
      <c r="G9" s="585">
        <v>167888400</v>
      </c>
      <c r="H9" s="586"/>
      <c r="I9" s="587"/>
      <c r="J9" s="580">
        <v>21279800</v>
      </c>
      <c r="K9" s="580">
        <v>57218400</v>
      </c>
      <c r="L9" s="498"/>
      <c r="M9" s="501"/>
      <c r="N9" s="501"/>
      <c r="O9" s="498"/>
      <c r="P9" s="501"/>
      <c r="Q9" s="511"/>
      <c r="R9" s="511"/>
      <c r="S9" s="513"/>
      <c r="T9" s="513"/>
      <c r="U9" s="513"/>
      <c r="V9" s="513"/>
      <c r="W9" s="507"/>
      <c r="X9" s="652"/>
      <c r="Y9" s="652"/>
      <c r="Z9" s="652"/>
      <c r="AA9" s="652"/>
      <c r="AB9" s="652"/>
      <c r="AC9" s="652"/>
      <c r="AD9" s="652"/>
      <c r="AE9" s="652"/>
      <c r="AF9" s="652"/>
      <c r="AG9" s="652"/>
      <c r="AH9" s="652"/>
      <c r="AI9" s="652"/>
      <c r="AJ9" s="652"/>
      <c r="AK9" s="652"/>
      <c r="AL9" s="652"/>
      <c r="AM9" s="652"/>
      <c r="AN9" s="652"/>
    </row>
    <row r="10" spans="1:40" x14ac:dyDescent="0.25">
      <c r="A10" s="492"/>
      <c r="B10" s="494"/>
      <c r="C10" s="484"/>
      <c r="D10" s="588" t="s">
        <v>204</v>
      </c>
      <c r="E10" s="589"/>
      <c r="F10" s="590"/>
      <c r="G10" s="590"/>
      <c r="H10" s="590"/>
      <c r="I10" s="587"/>
      <c r="J10" s="587"/>
      <c r="K10" s="580"/>
      <c r="L10" s="498"/>
      <c r="M10" s="501"/>
      <c r="N10" s="501"/>
      <c r="O10" s="498"/>
      <c r="P10" s="501"/>
      <c r="Q10" s="511"/>
      <c r="R10" s="511"/>
      <c r="S10" s="513"/>
      <c r="T10" s="513"/>
      <c r="U10" s="513"/>
      <c r="V10" s="513"/>
      <c r="W10" s="507"/>
      <c r="X10" s="652"/>
      <c r="Y10" s="652"/>
      <c r="Z10" s="652"/>
      <c r="AA10" s="652"/>
      <c r="AB10" s="652"/>
      <c r="AC10" s="652"/>
      <c r="AD10" s="652"/>
      <c r="AE10" s="652"/>
      <c r="AF10" s="652"/>
      <c r="AG10" s="652"/>
      <c r="AH10" s="652"/>
      <c r="AI10" s="652"/>
      <c r="AJ10" s="652"/>
      <c r="AK10" s="652"/>
      <c r="AL10" s="652"/>
      <c r="AM10" s="652"/>
      <c r="AN10" s="652"/>
    </row>
    <row r="11" spans="1:40" x14ac:dyDescent="0.25">
      <c r="A11" s="492"/>
      <c r="B11" s="494"/>
      <c r="C11" s="484"/>
      <c r="D11" s="591" t="s">
        <v>205</v>
      </c>
      <c r="E11" s="592">
        <v>81728108.599999994</v>
      </c>
      <c r="F11" s="585">
        <v>81728108.599999994</v>
      </c>
      <c r="G11" s="585">
        <v>81728108.599999994</v>
      </c>
      <c r="H11" s="593"/>
      <c r="I11" s="587"/>
      <c r="J11" s="580">
        <v>11012453.199999999</v>
      </c>
      <c r="K11" s="580">
        <v>16974553</v>
      </c>
      <c r="L11" s="499"/>
      <c r="M11" s="502"/>
      <c r="N11" s="502"/>
      <c r="O11" s="523"/>
      <c r="P11" s="501"/>
      <c r="Q11" s="518"/>
      <c r="R11" s="518"/>
      <c r="S11" s="513"/>
      <c r="T11" s="513"/>
      <c r="U11" s="513"/>
      <c r="V11" s="520"/>
      <c r="W11" s="507"/>
      <c r="X11" s="652"/>
      <c r="Y11" s="652"/>
      <c r="Z11" s="652"/>
      <c r="AA11" s="652"/>
      <c r="AB11" s="652"/>
      <c r="AC11" s="652"/>
      <c r="AD11" s="652"/>
      <c r="AE11" s="652"/>
      <c r="AF11" s="652"/>
      <c r="AG11" s="652"/>
      <c r="AH11" s="652"/>
      <c r="AI11" s="652"/>
      <c r="AJ11" s="652"/>
      <c r="AK11" s="652"/>
      <c r="AL11" s="652"/>
      <c r="AM11" s="652"/>
      <c r="AN11" s="652"/>
    </row>
    <row r="12" spans="1:40" x14ac:dyDescent="0.25">
      <c r="A12" s="492"/>
      <c r="B12" s="494"/>
      <c r="C12" s="483" t="s">
        <v>206</v>
      </c>
      <c r="D12" s="594" t="s">
        <v>197</v>
      </c>
      <c r="E12" s="595">
        <v>3</v>
      </c>
      <c r="F12" s="579">
        <v>56.12</v>
      </c>
      <c r="G12" s="579">
        <v>56.12</v>
      </c>
      <c r="H12" s="587"/>
      <c r="I12" s="587"/>
      <c r="J12" s="579">
        <v>56.1</v>
      </c>
      <c r="K12" s="580">
        <v>56.1</v>
      </c>
      <c r="L12" s="497" t="s">
        <v>207</v>
      </c>
      <c r="M12" s="500" t="s">
        <v>208</v>
      </c>
      <c r="N12" s="500" t="s">
        <v>109</v>
      </c>
      <c r="O12" s="498" t="s">
        <v>200</v>
      </c>
      <c r="P12" s="500" t="s">
        <v>209</v>
      </c>
      <c r="Q12" s="511">
        <v>168989</v>
      </c>
      <c r="R12" s="511">
        <v>176700</v>
      </c>
      <c r="S12" s="513" t="s">
        <v>202</v>
      </c>
      <c r="T12" s="512" t="s">
        <v>202</v>
      </c>
      <c r="U12" s="512" t="s">
        <v>202</v>
      </c>
      <c r="V12" s="513" t="s">
        <v>202</v>
      </c>
      <c r="W12" s="506">
        <v>345689</v>
      </c>
      <c r="X12" s="652"/>
      <c r="Y12" s="652"/>
      <c r="Z12" s="652"/>
      <c r="AA12" s="652"/>
      <c r="AB12" s="652"/>
      <c r="AC12" s="652"/>
      <c r="AD12" s="652"/>
      <c r="AE12" s="652"/>
      <c r="AF12" s="652"/>
      <c r="AG12" s="652"/>
      <c r="AH12" s="652"/>
      <c r="AI12" s="652"/>
      <c r="AJ12" s="652"/>
      <c r="AK12" s="652"/>
      <c r="AL12" s="652"/>
      <c r="AM12" s="652"/>
      <c r="AN12" s="652"/>
    </row>
    <row r="13" spans="1:40" x14ac:dyDescent="0.25">
      <c r="A13" s="492"/>
      <c r="B13" s="494"/>
      <c r="C13" s="484"/>
      <c r="D13" s="591" t="s">
        <v>203</v>
      </c>
      <c r="E13" s="584">
        <v>167888400</v>
      </c>
      <c r="F13" s="585">
        <v>167888400</v>
      </c>
      <c r="G13" s="585">
        <v>167888400</v>
      </c>
      <c r="H13" s="586"/>
      <c r="I13" s="587"/>
      <c r="J13" s="580">
        <v>21279800</v>
      </c>
      <c r="K13" s="580">
        <v>57218400</v>
      </c>
      <c r="L13" s="498"/>
      <c r="M13" s="501"/>
      <c r="N13" s="501"/>
      <c r="O13" s="498"/>
      <c r="P13" s="501"/>
      <c r="Q13" s="511"/>
      <c r="R13" s="511"/>
      <c r="S13" s="513"/>
      <c r="T13" s="513"/>
      <c r="U13" s="513"/>
      <c r="V13" s="513"/>
      <c r="W13" s="507"/>
      <c r="X13" s="652"/>
      <c r="Y13" s="652"/>
      <c r="Z13" s="652"/>
      <c r="AA13" s="652"/>
      <c r="AB13" s="652"/>
      <c r="AC13" s="652"/>
      <c r="AD13" s="652"/>
      <c r="AE13" s="652"/>
      <c r="AF13" s="652"/>
      <c r="AG13" s="652"/>
      <c r="AH13" s="652"/>
      <c r="AI13" s="652"/>
      <c r="AJ13" s="652"/>
      <c r="AK13" s="652"/>
      <c r="AL13" s="652"/>
      <c r="AM13" s="652"/>
      <c r="AN13" s="652"/>
    </row>
    <row r="14" spans="1:40" x14ac:dyDescent="0.25">
      <c r="A14" s="492"/>
      <c r="B14" s="494"/>
      <c r="C14" s="484"/>
      <c r="D14" s="596" t="s">
        <v>204</v>
      </c>
      <c r="E14" s="584"/>
      <c r="F14" s="590"/>
      <c r="G14" s="590"/>
      <c r="H14" s="590"/>
      <c r="I14" s="587"/>
      <c r="J14" s="587"/>
      <c r="K14" s="580"/>
      <c r="L14" s="498"/>
      <c r="M14" s="501"/>
      <c r="N14" s="501"/>
      <c r="O14" s="498"/>
      <c r="P14" s="501"/>
      <c r="Q14" s="511"/>
      <c r="R14" s="511"/>
      <c r="S14" s="513"/>
      <c r="T14" s="513"/>
      <c r="U14" s="513"/>
      <c r="V14" s="513"/>
      <c r="W14" s="507"/>
      <c r="X14" s="652"/>
      <c r="Y14" s="652"/>
      <c r="Z14" s="652"/>
      <c r="AA14" s="652"/>
      <c r="AB14" s="652"/>
      <c r="AC14" s="652"/>
      <c r="AD14" s="652"/>
      <c r="AE14" s="652"/>
      <c r="AF14" s="652"/>
      <c r="AG14" s="652"/>
      <c r="AH14" s="652"/>
      <c r="AI14" s="652"/>
      <c r="AJ14" s="652"/>
      <c r="AK14" s="652"/>
      <c r="AL14" s="652"/>
      <c r="AM14" s="652"/>
      <c r="AN14" s="652"/>
    </row>
    <row r="15" spans="1:40" x14ac:dyDescent="0.25">
      <c r="A15" s="492"/>
      <c r="B15" s="494"/>
      <c r="C15" s="485"/>
      <c r="D15" s="591" t="s">
        <v>205</v>
      </c>
      <c r="E15" s="592">
        <v>81728108.599999994</v>
      </c>
      <c r="F15" s="590">
        <v>81728108.599999994</v>
      </c>
      <c r="G15" s="597">
        <v>81728108.599999994</v>
      </c>
      <c r="H15" s="593"/>
      <c r="I15" s="587"/>
      <c r="J15" s="580">
        <v>11012453.199999999</v>
      </c>
      <c r="K15" s="580">
        <v>16974553</v>
      </c>
      <c r="L15" s="499"/>
      <c r="M15" s="502"/>
      <c r="N15" s="502"/>
      <c r="O15" s="499"/>
      <c r="P15" s="502"/>
      <c r="Q15" s="518"/>
      <c r="R15" s="518"/>
      <c r="S15" s="516"/>
      <c r="T15" s="516"/>
      <c r="U15" s="516"/>
      <c r="V15" s="516"/>
      <c r="W15" s="517"/>
      <c r="X15" s="652"/>
      <c r="Y15" s="652"/>
      <c r="Z15" s="652"/>
      <c r="AA15" s="652"/>
      <c r="AB15" s="652"/>
      <c r="AC15" s="652"/>
      <c r="AD15" s="652"/>
      <c r="AE15" s="652"/>
      <c r="AF15" s="652"/>
      <c r="AG15" s="652"/>
      <c r="AH15" s="652"/>
      <c r="AI15" s="652"/>
      <c r="AJ15" s="652"/>
      <c r="AK15" s="652"/>
      <c r="AL15" s="652"/>
      <c r="AM15" s="652"/>
      <c r="AN15" s="652"/>
    </row>
    <row r="16" spans="1:40" x14ac:dyDescent="0.25">
      <c r="A16" s="492"/>
      <c r="B16" s="494"/>
      <c r="C16" s="483" t="s">
        <v>210</v>
      </c>
      <c r="D16" s="594" t="s">
        <v>197</v>
      </c>
      <c r="E16" s="595">
        <v>3</v>
      </c>
      <c r="F16" s="598">
        <v>90.57</v>
      </c>
      <c r="G16" s="598">
        <v>90.57</v>
      </c>
      <c r="H16" s="590"/>
      <c r="I16" s="590"/>
      <c r="J16" s="598">
        <v>88.13</v>
      </c>
      <c r="K16" s="580">
        <v>88.13</v>
      </c>
      <c r="L16" s="497" t="s">
        <v>211</v>
      </c>
      <c r="M16" s="500" t="s">
        <v>208</v>
      </c>
      <c r="N16" s="500" t="s">
        <v>109</v>
      </c>
      <c r="O16" s="497" t="s">
        <v>200</v>
      </c>
      <c r="P16" s="500" t="s">
        <v>212</v>
      </c>
      <c r="Q16" s="510">
        <v>371732</v>
      </c>
      <c r="R16" s="510">
        <v>390452</v>
      </c>
      <c r="S16" s="512" t="s">
        <v>202</v>
      </c>
      <c r="T16" s="512" t="s">
        <v>202</v>
      </c>
      <c r="U16" s="512" t="s">
        <v>202</v>
      </c>
      <c r="V16" s="512" t="s">
        <v>202</v>
      </c>
      <c r="W16" s="506">
        <v>762184</v>
      </c>
      <c r="X16" s="652"/>
      <c r="Y16" s="652"/>
      <c r="Z16" s="652"/>
      <c r="AA16" s="652"/>
      <c r="AB16" s="652"/>
      <c r="AC16" s="652"/>
      <c r="AD16" s="652"/>
      <c r="AE16" s="652"/>
      <c r="AF16" s="652"/>
      <c r="AG16" s="652"/>
      <c r="AH16" s="652"/>
      <c r="AI16" s="652"/>
      <c r="AJ16" s="652"/>
      <c r="AK16" s="652"/>
      <c r="AL16" s="652"/>
      <c r="AM16" s="652"/>
      <c r="AN16" s="652"/>
    </row>
    <row r="17" spans="1:40" x14ac:dyDescent="0.25">
      <c r="A17" s="492"/>
      <c r="B17" s="494"/>
      <c r="C17" s="484"/>
      <c r="D17" s="591" t="s">
        <v>203</v>
      </c>
      <c r="E17" s="584">
        <v>167888400</v>
      </c>
      <c r="F17" s="585">
        <v>167888400</v>
      </c>
      <c r="G17" s="585">
        <v>167888400</v>
      </c>
      <c r="H17" s="586"/>
      <c r="I17" s="585"/>
      <c r="J17" s="580">
        <v>21279800</v>
      </c>
      <c r="K17" s="580">
        <v>57218400</v>
      </c>
      <c r="L17" s="498"/>
      <c r="M17" s="501"/>
      <c r="N17" s="501"/>
      <c r="O17" s="498"/>
      <c r="P17" s="501"/>
      <c r="Q17" s="511"/>
      <c r="R17" s="511"/>
      <c r="S17" s="513"/>
      <c r="T17" s="513"/>
      <c r="U17" s="513"/>
      <c r="V17" s="513"/>
      <c r="W17" s="507"/>
      <c r="X17" s="652"/>
      <c r="Y17" s="652"/>
      <c r="Z17" s="652"/>
      <c r="AA17" s="652"/>
      <c r="AB17" s="652"/>
      <c r="AC17" s="652"/>
      <c r="AD17" s="652"/>
      <c r="AE17" s="652"/>
      <c r="AF17" s="652"/>
      <c r="AG17" s="652"/>
      <c r="AH17" s="652"/>
      <c r="AI17" s="652"/>
      <c r="AJ17" s="652"/>
      <c r="AK17" s="652"/>
      <c r="AL17" s="652"/>
      <c r="AM17" s="652"/>
      <c r="AN17" s="652"/>
    </row>
    <row r="18" spans="1:40" x14ac:dyDescent="0.25">
      <c r="A18" s="492"/>
      <c r="B18" s="494"/>
      <c r="C18" s="484"/>
      <c r="D18" s="596" t="s">
        <v>204</v>
      </c>
      <c r="E18" s="584"/>
      <c r="F18" s="599"/>
      <c r="G18" s="590"/>
      <c r="H18" s="590"/>
      <c r="I18" s="585"/>
      <c r="J18" s="585"/>
      <c r="K18" s="580"/>
      <c r="L18" s="498"/>
      <c r="M18" s="501"/>
      <c r="N18" s="501"/>
      <c r="O18" s="498"/>
      <c r="P18" s="501"/>
      <c r="Q18" s="511"/>
      <c r="R18" s="511"/>
      <c r="S18" s="513"/>
      <c r="T18" s="513"/>
      <c r="U18" s="513"/>
      <c r="V18" s="513"/>
      <c r="W18" s="507"/>
      <c r="X18" s="652"/>
      <c r="Y18" s="652"/>
      <c r="Z18" s="652"/>
      <c r="AA18" s="652"/>
      <c r="AB18" s="652"/>
      <c r="AC18" s="652"/>
      <c r="AD18" s="652"/>
      <c r="AE18" s="652"/>
      <c r="AF18" s="652"/>
      <c r="AG18" s="652"/>
      <c r="AH18" s="652"/>
      <c r="AI18" s="652"/>
      <c r="AJ18" s="652"/>
      <c r="AK18" s="652"/>
      <c r="AL18" s="652"/>
      <c r="AM18" s="652"/>
      <c r="AN18" s="652"/>
    </row>
    <row r="19" spans="1:40" x14ac:dyDescent="0.25">
      <c r="A19" s="492"/>
      <c r="B19" s="494"/>
      <c r="C19" s="485"/>
      <c r="D19" s="591" t="s">
        <v>205</v>
      </c>
      <c r="E19" s="584">
        <v>81728108.599999994</v>
      </c>
      <c r="F19" s="599">
        <v>81728108.599999994</v>
      </c>
      <c r="G19" s="600">
        <v>81728108.599999994</v>
      </c>
      <c r="H19" s="593"/>
      <c r="I19" s="585"/>
      <c r="J19" s="580">
        <v>11012453.199999999</v>
      </c>
      <c r="K19" s="601">
        <v>16974553</v>
      </c>
      <c r="L19" s="499"/>
      <c r="M19" s="502"/>
      <c r="N19" s="502"/>
      <c r="O19" s="499"/>
      <c r="P19" s="502"/>
      <c r="Q19" s="518"/>
      <c r="R19" s="518"/>
      <c r="S19" s="516"/>
      <c r="T19" s="516"/>
      <c r="U19" s="516"/>
      <c r="V19" s="516"/>
      <c r="W19" s="517"/>
      <c r="X19" s="652"/>
      <c r="Y19" s="652"/>
      <c r="Z19" s="652"/>
      <c r="AA19" s="652"/>
      <c r="AB19" s="652"/>
      <c r="AC19" s="652"/>
      <c r="AD19" s="652"/>
      <c r="AE19" s="652"/>
      <c r="AF19" s="652"/>
      <c r="AG19" s="652"/>
      <c r="AH19" s="652"/>
      <c r="AI19" s="652"/>
      <c r="AJ19" s="652"/>
      <c r="AK19" s="652"/>
      <c r="AL19" s="652"/>
      <c r="AM19" s="652"/>
      <c r="AN19" s="652"/>
    </row>
    <row r="20" spans="1:40" x14ac:dyDescent="0.25">
      <c r="A20" s="492"/>
      <c r="B20" s="494"/>
      <c r="C20" s="483" t="s">
        <v>213</v>
      </c>
      <c r="D20" s="594" t="s">
        <v>197</v>
      </c>
      <c r="E20" s="602">
        <v>3</v>
      </c>
      <c r="F20" s="598">
        <v>34.619999999999997</v>
      </c>
      <c r="G20" s="598">
        <v>34.620000000000005</v>
      </c>
      <c r="H20" s="603"/>
      <c r="I20" s="603"/>
      <c r="J20" s="598">
        <v>34.619999999999997</v>
      </c>
      <c r="K20" s="580">
        <v>34.620000000000005</v>
      </c>
      <c r="L20" s="497" t="s">
        <v>214</v>
      </c>
      <c r="M20" s="500" t="s">
        <v>215</v>
      </c>
      <c r="N20" s="500" t="s">
        <v>109</v>
      </c>
      <c r="O20" s="497" t="s">
        <v>200</v>
      </c>
      <c r="P20" s="500" t="s">
        <v>216</v>
      </c>
      <c r="Q20" s="510">
        <v>46763</v>
      </c>
      <c r="R20" s="510">
        <v>45727</v>
      </c>
      <c r="S20" s="512" t="s">
        <v>202</v>
      </c>
      <c r="T20" s="512" t="s">
        <v>202</v>
      </c>
      <c r="U20" s="512" t="s">
        <v>202</v>
      </c>
      <c r="V20" s="512" t="s">
        <v>202</v>
      </c>
      <c r="W20" s="506">
        <v>92490</v>
      </c>
      <c r="X20" s="652"/>
      <c r="Y20" s="652"/>
      <c r="Z20" s="652"/>
      <c r="AA20" s="652"/>
      <c r="AB20" s="652"/>
      <c r="AC20" s="652"/>
      <c r="AD20" s="652"/>
      <c r="AE20" s="652"/>
      <c r="AF20" s="652"/>
      <c r="AG20" s="652"/>
      <c r="AH20" s="652"/>
      <c r="AI20" s="652"/>
      <c r="AJ20" s="652"/>
      <c r="AK20" s="652"/>
      <c r="AL20" s="652"/>
      <c r="AM20" s="652"/>
      <c r="AN20" s="652"/>
    </row>
    <row r="21" spans="1:40" x14ac:dyDescent="0.25">
      <c r="A21" s="492"/>
      <c r="B21" s="494"/>
      <c r="C21" s="484"/>
      <c r="D21" s="591" t="s">
        <v>203</v>
      </c>
      <c r="E21" s="584">
        <v>167888400</v>
      </c>
      <c r="F21" s="585">
        <v>167888400</v>
      </c>
      <c r="G21" s="585">
        <v>167888400</v>
      </c>
      <c r="H21" s="586"/>
      <c r="I21" s="585"/>
      <c r="J21" s="580">
        <v>21279800</v>
      </c>
      <c r="K21" s="580">
        <v>57218400</v>
      </c>
      <c r="L21" s="498"/>
      <c r="M21" s="501"/>
      <c r="N21" s="501"/>
      <c r="O21" s="498"/>
      <c r="P21" s="501"/>
      <c r="Q21" s="511"/>
      <c r="R21" s="511"/>
      <c r="S21" s="513"/>
      <c r="T21" s="513"/>
      <c r="U21" s="513"/>
      <c r="V21" s="513"/>
      <c r="W21" s="507"/>
      <c r="X21" s="652"/>
      <c r="Y21" s="652"/>
      <c r="Z21" s="652"/>
      <c r="AA21" s="652"/>
      <c r="AB21" s="652"/>
      <c r="AC21" s="652"/>
      <c r="AD21" s="652"/>
      <c r="AE21" s="652"/>
      <c r="AF21" s="652"/>
      <c r="AG21" s="652"/>
      <c r="AH21" s="652"/>
      <c r="AI21" s="652"/>
      <c r="AJ21" s="652"/>
      <c r="AK21" s="652"/>
      <c r="AL21" s="652"/>
      <c r="AM21" s="652"/>
      <c r="AN21" s="652"/>
    </row>
    <row r="22" spans="1:40" x14ac:dyDescent="0.25">
      <c r="A22" s="492"/>
      <c r="B22" s="494"/>
      <c r="C22" s="484"/>
      <c r="D22" s="596" t="s">
        <v>204</v>
      </c>
      <c r="E22" s="584"/>
      <c r="F22" s="599"/>
      <c r="G22" s="590"/>
      <c r="H22" s="590"/>
      <c r="I22" s="585"/>
      <c r="J22" s="585"/>
      <c r="K22" s="580"/>
      <c r="L22" s="498"/>
      <c r="M22" s="501"/>
      <c r="N22" s="501"/>
      <c r="O22" s="498"/>
      <c r="P22" s="501"/>
      <c r="Q22" s="511"/>
      <c r="R22" s="511"/>
      <c r="S22" s="513"/>
      <c r="T22" s="513"/>
      <c r="U22" s="513"/>
      <c r="V22" s="513"/>
      <c r="W22" s="507"/>
      <c r="X22" s="652"/>
      <c r="Y22" s="652"/>
      <c r="Z22" s="652"/>
      <c r="AA22" s="652"/>
      <c r="AB22" s="652"/>
      <c r="AC22" s="652"/>
      <c r="AD22" s="652"/>
      <c r="AE22" s="652"/>
      <c r="AF22" s="652"/>
      <c r="AG22" s="652"/>
      <c r="AH22" s="652"/>
      <c r="AI22" s="652"/>
      <c r="AJ22" s="652"/>
      <c r="AK22" s="652"/>
      <c r="AL22" s="652"/>
      <c r="AM22" s="652"/>
      <c r="AN22" s="652"/>
    </row>
    <row r="23" spans="1:40" ht="15.75" thickBot="1" x14ac:dyDescent="0.3">
      <c r="A23" s="492"/>
      <c r="B23" s="494"/>
      <c r="C23" s="485"/>
      <c r="D23" s="591" t="s">
        <v>205</v>
      </c>
      <c r="E23" s="584">
        <v>81728108.599999994</v>
      </c>
      <c r="F23" s="599">
        <v>81728108.599999994</v>
      </c>
      <c r="G23" s="600">
        <v>81728108.599999994</v>
      </c>
      <c r="H23" s="593"/>
      <c r="I23" s="585"/>
      <c r="J23" s="580">
        <v>11012453.199999999</v>
      </c>
      <c r="K23" s="601">
        <v>16974553</v>
      </c>
      <c r="L23" s="499"/>
      <c r="M23" s="502"/>
      <c r="N23" s="502"/>
      <c r="O23" s="499"/>
      <c r="P23" s="502"/>
      <c r="Q23" s="511"/>
      <c r="R23" s="511"/>
      <c r="S23" s="513"/>
      <c r="T23" s="513"/>
      <c r="U23" s="513"/>
      <c r="V23" s="513"/>
      <c r="W23" s="507"/>
      <c r="X23" s="652"/>
      <c r="Y23" s="652"/>
      <c r="Z23" s="652"/>
      <c r="AA23" s="652"/>
      <c r="AB23" s="652"/>
      <c r="AC23" s="652"/>
      <c r="AD23" s="652"/>
      <c r="AE23" s="652"/>
      <c r="AF23" s="652"/>
      <c r="AG23" s="652"/>
      <c r="AH23" s="652"/>
      <c r="AI23" s="652"/>
      <c r="AJ23" s="652"/>
      <c r="AK23" s="652"/>
      <c r="AL23" s="652"/>
      <c r="AM23" s="652"/>
      <c r="AN23" s="652"/>
    </row>
    <row r="24" spans="1:40" x14ac:dyDescent="0.25">
      <c r="A24" s="492"/>
      <c r="B24" s="494"/>
      <c r="C24" s="483" t="s">
        <v>217</v>
      </c>
      <c r="D24" s="604" t="s">
        <v>197</v>
      </c>
      <c r="E24" s="602">
        <v>2.99</v>
      </c>
      <c r="F24" s="579">
        <v>0.5</v>
      </c>
      <c r="G24" s="579">
        <v>0.5</v>
      </c>
      <c r="H24" s="603"/>
      <c r="I24" s="603"/>
      <c r="J24" s="590">
        <v>0</v>
      </c>
      <c r="K24" s="580">
        <v>0</v>
      </c>
      <c r="L24" s="497" t="s">
        <v>218</v>
      </c>
      <c r="M24" s="500" t="s">
        <v>215</v>
      </c>
      <c r="N24" s="500" t="s">
        <v>109</v>
      </c>
      <c r="O24" s="497" t="s">
        <v>200</v>
      </c>
      <c r="P24" s="500" t="s">
        <v>216</v>
      </c>
      <c r="Q24" s="510">
        <v>60592</v>
      </c>
      <c r="R24" s="510">
        <v>65158</v>
      </c>
      <c r="S24" s="512" t="s">
        <v>202</v>
      </c>
      <c r="T24" s="512" t="s">
        <v>202</v>
      </c>
      <c r="U24" s="512" t="s">
        <v>202</v>
      </c>
      <c r="V24" s="512" t="s">
        <v>202</v>
      </c>
      <c r="W24" s="506">
        <v>125750</v>
      </c>
      <c r="X24" s="652"/>
      <c r="Y24" s="652"/>
      <c r="Z24" s="652"/>
      <c r="AA24" s="652"/>
      <c r="AB24" s="652"/>
      <c r="AC24" s="652"/>
      <c r="AD24" s="652"/>
      <c r="AE24" s="652"/>
      <c r="AF24" s="652"/>
      <c r="AG24" s="652"/>
      <c r="AH24" s="652"/>
      <c r="AI24" s="652"/>
      <c r="AJ24" s="652"/>
      <c r="AK24" s="652"/>
      <c r="AL24" s="652"/>
      <c r="AM24" s="652"/>
      <c r="AN24" s="652"/>
    </row>
    <row r="25" spans="1:40" x14ac:dyDescent="0.25">
      <c r="A25" s="492"/>
      <c r="B25" s="494"/>
      <c r="C25" s="484"/>
      <c r="D25" s="591" t="s">
        <v>203</v>
      </c>
      <c r="E25" s="584">
        <v>167888400</v>
      </c>
      <c r="F25" s="585">
        <v>167888400</v>
      </c>
      <c r="G25" s="585">
        <v>167888400</v>
      </c>
      <c r="H25" s="586"/>
      <c r="I25" s="585"/>
      <c r="J25" s="580">
        <v>21279800</v>
      </c>
      <c r="K25" s="580">
        <v>57218400</v>
      </c>
      <c r="L25" s="498"/>
      <c r="M25" s="501"/>
      <c r="N25" s="501"/>
      <c r="O25" s="498"/>
      <c r="P25" s="501"/>
      <c r="Q25" s="511"/>
      <c r="R25" s="511"/>
      <c r="S25" s="513"/>
      <c r="T25" s="513"/>
      <c r="U25" s="513"/>
      <c r="V25" s="513"/>
      <c r="W25" s="507"/>
      <c r="X25" s="652"/>
      <c r="Y25" s="652"/>
      <c r="Z25" s="652"/>
      <c r="AA25" s="652"/>
      <c r="AB25" s="652"/>
      <c r="AC25" s="652"/>
      <c r="AD25" s="652"/>
      <c r="AE25" s="652"/>
      <c r="AF25" s="652"/>
      <c r="AG25" s="652"/>
      <c r="AH25" s="652"/>
      <c r="AI25" s="652"/>
      <c r="AJ25" s="652"/>
      <c r="AK25" s="652"/>
      <c r="AL25" s="652"/>
      <c r="AM25" s="652"/>
      <c r="AN25" s="652"/>
    </row>
    <row r="26" spans="1:40" x14ac:dyDescent="0.25">
      <c r="A26" s="492"/>
      <c r="B26" s="494"/>
      <c r="C26" s="484"/>
      <c r="D26" s="596" t="s">
        <v>204</v>
      </c>
      <c r="E26" s="584"/>
      <c r="F26" s="599"/>
      <c r="G26" s="590"/>
      <c r="H26" s="590"/>
      <c r="I26" s="585"/>
      <c r="J26" s="585"/>
      <c r="K26" s="580"/>
      <c r="L26" s="498"/>
      <c r="M26" s="501"/>
      <c r="N26" s="501"/>
      <c r="O26" s="498"/>
      <c r="P26" s="501"/>
      <c r="Q26" s="511"/>
      <c r="R26" s="511"/>
      <c r="S26" s="513"/>
      <c r="T26" s="513"/>
      <c r="U26" s="513"/>
      <c r="V26" s="513"/>
      <c r="W26" s="507"/>
      <c r="X26" s="652"/>
      <c r="Y26" s="652"/>
      <c r="Z26" s="652"/>
      <c r="AA26" s="652"/>
      <c r="AB26" s="652"/>
      <c r="AC26" s="652"/>
      <c r="AD26" s="652"/>
      <c r="AE26" s="652"/>
      <c r="AF26" s="652"/>
      <c r="AG26" s="652"/>
      <c r="AH26" s="652"/>
      <c r="AI26" s="652"/>
      <c r="AJ26" s="652"/>
      <c r="AK26" s="652"/>
      <c r="AL26" s="652"/>
      <c r="AM26" s="652"/>
      <c r="AN26" s="652"/>
    </row>
    <row r="27" spans="1:40" x14ac:dyDescent="0.25">
      <c r="A27" s="492"/>
      <c r="B27" s="494"/>
      <c r="C27" s="485"/>
      <c r="D27" s="591" t="s">
        <v>205</v>
      </c>
      <c r="E27" s="584">
        <v>81728108.599999994</v>
      </c>
      <c r="F27" s="599">
        <v>81728108.599999994</v>
      </c>
      <c r="G27" s="600">
        <v>81728108.599999994</v>
      </c>
      <c r="H27" s="593"/>
      <c r="I27" s="585"/>
      <c r="J27" s="580">
        <v>11012453.199999999</v>
      </c>
      <c r="K27" s="601">
        <v>16974553</v>
      </c>
      <c r="L27" s="499"/>
      <c r="M27" s="502"/>
      <c r="N27" s="502"/>
      <c r="O27" s="499"/>
      <c r="P27" s="502"/>
      <c r="Q27" s="511"/>
      <c r="R27" s="511"/>
      <c r="S27" s="513"/>
      <c r="T27" s="513"/>
      <c r="U27" s="513"/>
      <c r="V27" s="513"/>
      <c r="W27" s="507"/>
      <c r="X27" s="652"/>
      <c r="Y27" s="652"/>
      <c r="Z27" s="652"/>
      <c r="AA27" s="652"/>
      <c r="AB27" s="652"/>
      <c r="AC27" s="652"/>
      <c r="AD27" s="652"/>
      <c r="AE27" s="652"/>
      <c r="AF27" s="652"/>
      <c r="AG27" s="652"/>
      <c r="AH27" s="652"/>
      <c r="AI27" s="652"/>
      <c r="AJ27" s="652"/>
      <c r="AK27" s="652"/>
      <c r="AL27" s="652"/>
      <c r="AM27" s="652"/>
      <c r="AN27" s="652"/>
    </row>
    <row r="28" spans="1:40" x14ac:dyDescent="0.25">
      <c r="A28" s="492"/>
      <c r="B28" s="494"/>
      <c r="C28" s="551" t="s">
        <v>219</v>
      </c>
      <c r="D28" s="605" t="s">
        <v>220</v>
      </c>
      <c r="E28" s="606">
        <v>14.99</v>
      </c>
      <c r="F28" s="607">
        <v>195</v>
      </c>
      <c r="G28" s="607">
        <v>195</v>
      </c>
      <c r="H28" s="608"/>
      <c r="I28" s="609"/>
      <c r="J28" s="607">
        <v>185.81</v>
      </c>
      <c r="K28" s="610">
        <v>186.5</v>
      </c>
      <c r="L28" s="477"/>
      <c r="M28" s="477"/>
      <c r="N28" s="477"/>
      <c r="O28" s="477"/>
      <c r="P28" s="508"/>
      <c r="Q28" s="503"/>
      <c r="R28" s="503"/>
      <c r="S28" s="503"/>
      <c r="T28" s="503"/>
      <c r="U28" s="503"/>
      <c r="V28" s="503"/>
      <c r="W28" s="514"/>
      <c r="X28" s="652"/>
      <c r="Y28" s="652"/>
      <c r="Z28" s="652"/>
      <c r="AA28" s="652"/>
      <c r="AB28" s="652"/>
      <c r="AC28" s="652"/>
      <c r="AD28" s="652"/>
      <c r="AE28" s="652"/>
      <c r="AF28" s="652"/>
      <c r="AG28" s="652"/>
      <c r="AH28" s="652"/>
      <c r="AI28" s="652"/>
      <c r="AJ28" s="652"/>
      <c r="AK28" s="652"/>
      <c r="AL28" s="652"/>
      <c r="AM28" s="652"/>
      <c r="AN28" s="652"/>
    </row>
    <row r="29" spans="1:40" ht="27" x14ac:dyDescent="0.25">
      <c r="A29" s="496"/>
      <c r="B29" s="494"/>
      <c r="C29" s="552"/>
      <c r="D29" s="611" t="s">
        <v>221</v>
      </c>
      <c r="E29" s="612">
        <v>839442000</v>
      </c>
      <c r="F29" s="612" t="s">
        <v>222</v>
      </c>
      <c r="G29" s="612">
        <v>839442000</v>
      </c>
      <c r="H29" s="613"/>
      <c r="I29" s="612"/>
      <c r="J29" s="612">
        <v>161461265.99999997</v>
      </c>
      <c r="K29" s="610">
        <v>286092000</v>
      </c>
      <c r="L29" s="479"/>
      <c r="M29" s="478"/>
      <c r="N29" s="478"/>
      <c r="O29" s="478"/>
      <c r="P29" s="509"/>
      <c r="Q29" s="505"/>
      <c r="R29" s="505"/>
      <c r="S29" s="505"/>
      <c r="T29" s="504"/>
      <c r="U29" s="504"/>
      <c r="V29" s="505"/>
      <c r="W29" s="515"/>
      <c r="X29" s="652"/>
      <c r="Y29" s="652"/>
      <c r="Z29" s="652"/>
      <c r="AA29" s="652"/>
      <c r="AB29" s="652"/>
      <c r="AC29" s="652"/>
      <c r="AD29" s="652"/>
      <c r="AE29" s="652"/>
      <c r="AF29" s="652"/>
      <c r="AG29" s="652"/>
      <c r="AH29" s="652"/>
      <c r="AI29" s="652"/>
      <c r="AJ29" s="652"/>
      <c r="AK29" s="652"/>
      <c r="AL29" s="652"/>
      <c r="AM29" s="652"/>
      <c r="AN29" s="652"/>
    </row>
    <row r="30" spans="1:40" ht="27.75" thickBot="1" x14ac:dyDescent="0.3">
      <c r="A30" s="581"/>
      <c r="B30" s="550"/>
      <c r="C30" s="553"/>
      <c r="D30" s="611" t="s">
        <v>223</v>
      </c>
      <c r="E30" s="654">
        <v>408640543</v>
      </c>
      <c r="F30" s="654">
        <v>839442000</v>
      </c>
      <c r="G30" s="654">
        <v>408640543</v>
      </c>
      <c r="H30" s="655"/>
      <c r="I30" s="654"/>
      <c r="J30" s="656">
        <v>55062266</v>
      </c>
      <c r="K30" s="656">
        <v>84872765</v>
      </c>
      <c r="L30" s="582"/>
      <c r="M30" s="582"/>
      <c r="N30" s="582"/>
      <c r="O30" s="582"/>
      <c r="P30" s="614"/>
      <c r="Q30" s="615"/>
      <c r="R30" s="615"/>
      <c r="S30" s="615"/>
      <c r="T30" s="615"/>
      <c r="U30" s="615"/>
      <c r="V30" s="615"/>
      <c r="W30" s="657"/>
      <c r="X30" s="652"/>
      <c r="Y30" s="652"/>
      <c r="Z30" s="652"/>
      <c r="AA30" s="652"/>
      <c r="AB30" s="652"/>
      <c r="AC30" s="652"/>
      <c r="AD30" s="652"/>
      <c r="AE30" s="652"/>
      <c r="AF30" s="652"/>
      <c r="AG30" s="652"/>
      <c r="AH30" s="652"/>
      <c r="AI30" s="652"/>
      <c r="AJ30" s="652"/>
      <c r="AK30" s="652"/>
      <c r="AL30" s="652"/>
      <c r="AM30" s="652"/>
      <c r="AN30" s="652"/>
    </row>
    <row r="31" spans="1:40" x14ac:dyDescent="0.25">
      <c r="A31" s="491">
        <v>3</v>
      </c>
      <c r="B31" s="493" t="s">
        <v>133</v>
      </c>
      <c r="C31" s="495" t="s">
        <v>224</v>
      </c>
      <c r="D31" s="577" t="s">
        <v>197</v>
      </c>
      <c r="E31" s="616">
        <v>12</v>
      </c>
      <c r="F31" s="617">
        <v>12</v>
      </c>
      <c r="G31" s="617">
        <v>12</v>
      </c>
      <c r="H31" s="618"/>
      <c r="I31" s="618"/>
      <c r="J31" s="618">
        <v>2</v>
      </c>
      <c r="K31" s="619">
        <v>5</v>
      </c>
      <c r="L31" s="490" t="s">
        <v>207</v>
      </c>
      <c r="M31" s="490" t="s">
        <v>208</v>
      </c>
      <c r="N31" s="490" t="s">
        <v>109</v>
      </c>
      <c r="O31" s="489" t="s">
        <v>200</v>
      </c>
      <c r="P31" s="490" t="s">
        <v>225</v>
      </c>
      <c r="Q31" s="488">
        <v>168989</v>
      </c>
      <c r="R31" s="488">
        <v>176700</v>
      </c>
      <c r="S31" s="486" t="s">
        <v>202</v>
      </c>
      <c r="T31" s="486" t="s">
        <v>202</v>
      </c>
      <c r="U31" s="486" t="s">
        <v>202</v>
      </c>
      <c r="V31" s="486" t="s">
        <v>202</v>
      </c>
      <c r="W31" s="487">
        <v>345689</v>
      </c>
      <c r="X31" s="652"/>
      <c r="Y31" s="652"/>
      <c r="Z31" s="652"/>
      <c r="AA31" s="652"/>
      <c r="AB31" s="652"/>
      <c r="AC31" s="652"/>
      <c r="AD31" s="652"/>
      <c r="AE31" s="652"/>
      <c r="AF31" s="652"/>
      <c r="AG31" s="652"/>
      <c r="AH31" s="652"/>
      <c r="AI31" s="652"/>
      <c r="AJ31" s="652"/>
      <c r="AK31" s="652"/>
      <c r="AL31" s="652"/>
      <c r="AM31" s="652"/>
      <c r="AN31" s="652"/>
    </row>
    <row r="32" spans="1:40" x14ac:dyDescent="0.25">
      <c r="A32" s="492"/>
      <c r="B32" s="494"/>
      <c r="C32" s="484"/>
      <c r="D32" s="583" t="s">
        <v>203</v>
      </c>
      <c r="E32" s="580">
        <v>257973600</v>
      </c>
      <c r="F32" s="580">
        <v>257973600</v>
      </c>
      <c r="G32" s="580">
        <v>257973600</v>
      </c>
      <c r="H32" s="580"/>
      <c r="I32" s="580"/>
      <c r="J32" s="580">
        <v>50710000</v>
      </c>
      <c r="K32" s="610">
        <v>107266000</v>
      </c>
      <c r="L32" s="468"/>
      <c r="M32" s="468"/>
      <c r="N32" s="468"/>
      <c r="O32" s="478"/>
      <c r="P32" s="468"/>
      <c r="Q32" s="472"/>
      <c r="R32" s="472"/>
      <c r="S32" s="475"/>
      <c r="T32" s="475"/>
      <c r="U32" s="475"/>
      <c r="V32" s="475"/>
      <c r="W32" s="481"/>
      <c r="X32" s="652"/>
      <c r="Y32" s="652"/>
      <c r="Z32" s="652"/>
      <c r="AA32" s="652"/>
      <c r="AB32" s="652"/>
      <c r="AC32" s="652"/>
      <c r="AD32" s="652"/>
      <c r="AE32" s="652"/>
      <c r="AF32" s="652"/>
      <c r="AG32" s="652"/>
      <c r="AH32" s="652"/>
      <c r="AI32" s="652"/>
      <c r="AJ32" s="652"/>
      <c r="AK32" s="652"/>
      <c r="AL32" s="652"/>
      <c r="AM32" s="652"/>
      <c r="AN32" s="652"/>
    </row>
    <row r="33" spans="1:40" x14ac:dyDescent="0.25">
      <c r="A33" s="492"/>
      <c r="B33" s="494"/>
      <c r="C33" s="484"/>
      <c r="D33" s="588" t="s">
        <v>204</v>
      </c>
      <c r="E33" s="622"/>
      <c r="F33" s="622"/>
      <c r="G33" s="623"/>
      <c r="H33" s="623"/>
      <c r="I33" s="624"/>
      <c r="J33" s="624"/>
      <c r="K33" s="610"/>
      <c r="L33" s="468"/>
      <c r="M33" s="468"/>
      <c r="N33" s="468"/>
      <c r="O33" s="478"/>
      <c r="P33" s="468"/>
      <c r="Q33" s="472"/>
      <c r="R33" s="472"/>
      <c r="S33" s="475"/>
      <c r="T33" s="475"/>
      <c r="U33" s="475"/>
      <c r="V33" s="475"/>
      <c r="W33" s="481"/>
      <c r="X33" s="652"/>
      <c r="Y33" s="652"/>
      <c r="Z33" s="652"/>
      <c r="AA33" s="652"/>
      <c r="AB33" s="652"/>
      <c r="AC33" s="652"/>
      <c r="AD33" s="652"/>
      <c r="AE33" s="652"/>
      <c r="AF33" s="652"/>
      <c r="AG33" s="652"/>
      <c r="AH33" s="652"/>
      <c r="AI33" s="652"/>
      <c r="AJ33" s="652"/>
      <c r="AK33" s="652"/>
      <c r="AL33" s="652"/>
      <c r="AM33" s="652"/>
      <c r="AN33" s="652"/>
    </row>
    <row r="34" spans="1:40" ht="15.75" thickBot="1" x14ac:dyDescent="0.3">
      <c r="A34" s="492"/>
      <c r="B34" s="494"/>
      <c r="C34" s="485"/>
      <c r="D34" s="583" t="s">
        <v>205</v>
      </c>
      <c r="E34" s="580">
        <v>101860186.90000001</v>
      </c>
      <c r="F34" s="580">
        <v>101860186.90000001</v>
      </c>
      <c r="G34" s="580">
        <v>100899243.40000001</v>
      </c>
      <c r="H34" s="580"/>
      <c r="I34" s="580"/>
      <c r="J34" s="580">
        <v>15604430</v>
      </c>
      <c r="K34" s="610">
        <v>29110051.199999999</v>
      </c>
      <c r="L34" s="469"/>
      <c r="M34" s="469"/>
      <c r="N34" s="469"/>
      <c r="O34" s="479"/>
      <c r="P34" s="469"/>
      <c r="Q34" s="473"/>
      <c r="R34" s="473"/>
      <c r="S34" s="476"/>
      <c r="T34" s="476"/>
      <c r="U34" s="476"/>
      <c r="V34" s="476"/>
      <c r="W34" s="482"/>
      <c r="X34" s="652"/>
      <c r="Y34" s="652"/>
      <c r="Z34" s="652"/>
      <c r="AA34" s="652"/>
      <c r="AB34" s="652"/>
      <c r="AC34" s="652"/>
      <c r="AD34" s="652"/>
      <c r="AE34" s="652"/>
      <c r="AF34" s="652"/>
      <c r="AG34" s="652"/>
      <c r="AH34" s="652"/>
      <c r="AI34" s="652"/>
      <c r="AJ34" s="652"/>
      <c r="AK34" s="652"/>
      <c r="AL34" s="652"/>
      <c r="AM34" s="652"/>
      <c r="AN34" s="652"/>
    </row>
    <row r="35" spans="1:40" x14ac:dyDescent="0.25">
      <c r="A35" s="492"/>
      <c r="B35" s="494"/>
      <c r="C35" s="483" t="s">
        <v>226</v>
      </c>
      <c r="D35" s="577" t="s">
        <v>197</v>
      </c>
      <c r="E35" s="609">
        <v>13</v>
      </c>
      <c r="F35" s="625">
        <v>13</v>
      </c>
      <c r="G35" s="625">
        <v>13</v>
      </c>
      <c r="H35" s="621"/>
      <c r="I35" s="626"/>
      <c r="J35" s="621">
        <v>3</v>
      </c>
      <c r="K35" s="610">
        <v>4</v>
      </c>
      <c r="L35" s="467" t="s">
        <v>211</v>
      </c>
      <c r="M35" s="467" t="s">
        <v>208</v>
      </c>
      <c r="N35" s="467" t="s">
        <v>109</v>
      </c>
      <c r="O35" s="467" t="s">
        <v>200</v>
      </c>
      <c r="P35" s="467" t="s">
        <v>225</v>
      </c>
      <c r="Q35" s="467">
        <v>371732</v>
      </c>
      <c r="R35" s="467">
        <v>390452</v>
      </c>
      <c r="S35" s="467" t="s">
        <v>202</v>
      </c>
      <c r="T35" s="467" t="s">
        <v>202</v>
      </c>
      <c r="U35" s="467" t="s">
        <v>202</v>
      </c>
      <c r="V35" s="467" t="s">
        <v>202</v>
      </c>
      <c r="W35" s="467">
        <v>762184</v>
      </c>
      <c r="X35" s="652"/>
      <c r="Y35" s="652"/>
      <c r="Z35" s="652"/>
      <c r="AA35" s="652"/>
      <c r="AB35" s="652"/>
      <c r="AC35" s="652"/>
      <c r="AD35" s="652"/>
      <c r="AE35" s="652"/>
      <c r="AF35" s="652"/>
      <c r="AG35" s="652"/>
      <c r="AH35" s="652"/>
      <c r="AI35" s="652"/>
      <c r="AJ35" s="652"/>
      <c r="AK35" s="652"/>
      <c r="AL35" s="652"/>
      <c r="AM35" s="652"/>
      <c r="AN35" s="652"/>
    </row>
    <row r="36" spans="1:40" x14ac:dyDescent="0.25">
      <c r="A36" s="492"/>
      <c r="B36" s="494"/>
      <c r="C36" s="484"/>
      <c r="D36" s="583" t="s">
        <v>203</v>
      </c>
      <c r="E36" s="580">
        <v>257973600</v>
      </c>
      <c r="F36" s="580">
        <v>257973600</v>
      </c>
      <c r="G36" s="580">
        <v>257973600</v>
      </c>
      <c r="H36" s="580"/>
      <c r="I36" s="580"/>
      <c r="J36" s="580">
        <v>50710000</v>
      </c>
      <c r="K36" s="610">
        <v>107266000</v>
      </c>
      <c r="L36" s="468"/>
      <c r="M36" s="468"/>
      <c r="N36" s="468"/>
      <c r="O36" s="468"/>
      <c r="P36" s="468"/>
      <c r="Q36" s="468"/>
      <c r="R36" s="468"/>
      <c r="S36" s="468"/>
      <c r="T36" s="468"/>
      <c r="U36" s="468"/>
      <c r="V36" s="468"/>
      <c r="W36" s="468"/>
      <c r="X36" s="652"/>
      <c r="Y36" s="652"/>
      <c r="Z36" s="652"/>
      <c r="AA36" s="652"/>
      <c r="AB36" s="652"/>
      <c r="AC36" s="652"/>
      <c r="AD36" s="652"/>
      <c r="AE36" s="652"/>
      <c r="AF36" s="652"/>
      <c r="AG36" s="652"/>
      <c r="AH36" s="652"/>
      <c r="AI36" s="652"/>
      <c r="AJ36" s="652"/>
      <c r="AK36" s="652"/>
      <c r="AL36" s="652"/>
      <c r="AM36" s="652"/>
      <c r="AN36" s="652"/>
    </row>
    <row r="37" spans="1:40" x14ac:dyDescent="0.25">
      <c r="A37" s="492"/>
      <c r="B37" s="494"/>
      <c r="C37" s="484"/>
      <c r="D37" s="588" t="s">
        <v>204</v>
      </c>
      <c r="E37" s="609"/>
      <c r="F37" s="609"/>
      <c r="G37" s="629"/>
      <c r="H37" s="623"/>
      <c r="I37" s="628"/>
      <c r="J37" s="622"/>
      <c r="K37" s="610"/>
      <c r="L37" s="468"/>
      <c r="M37" s="468"/>
      <c r="N37" s="468"/>
      <c r="O37" s="468"/>
      <c r="P37" s="468"/>
      <c r="Q37" s="468"/>
      <c r="R37" s="468"/>
      <c r="S37" s="468"/>
      <c r="T37" s="468"/>
      <c r="U37" s="468"/>
      <c r="V37" s="468"/>
      <c r="W37" s="468"/>
      <c r="X37" s="652"/>
      <c r="Y37" s="652"/>
      <c r="Z37" s="652"/>
      <c r="AA37" s="652"/>
      <c r="AB37" s="652"/>
      <c r="AC37" s="652"/>
      <c r="AD37" s="652"/>
      <c r="AE37" s="652"/>
      <c r="AF37" s="652"/>
      <c r="AG37" s="652"/>
      <c r="AH37" s="652"/>
      <c r="AI37" s="652"/>
      <c r="AJ37" s="652"/>
      <c r="AK37" s="652"/>
      <c r="AL37" s="652"/>
      <c r="AM37" s="652"/>
      <c r="AN37" s="652"/>
    </row>
    <row r="38" spans="1:40" x14ac:dyDescent="0.25">
      <c r="A38" s="492"/>
      <c r="B38" s="494"/>
      <c r="C38" s="485"/>
      <c r="D38" s="630" t="s">
        <v>205</v>
      </c>
      <c r="E38" s="580">
        <v>101860186.90000001</v>
      </c>
      <c r="F38" s="580">
        <v>101860186.90000001</v>
      </c>
      <c r="G38" s="580">
        <v>100899243.40000001</v>
      </c>
      <c r="H38" s="580"/>
      <c r="I38" s="580"/>
      <c r="J38" s="580">
        <v>15604430</v>
      </c>
      <c r="K38" s="610">
        <v>29110051.199999999</v>
      </c>
      <c r="L38" s="469"/>
      <c r="M38" s="469"/>
      <c r="N38" s="469"/>
      <c r="O38" s="469"/>
      <c r="P38" s="469"/>
      <c r="Q38" s="469"/>
      <c r="R38" s="469"/>
      <c r="S38" s="469"/>
      <c r="T38" s="469"/>
      <c r="U38" s="469"/>
      <c r="V38" s="469"/>
      <c r="W38" s="469"/>
      <c r="X38" s="652"/>
      <c r="Y38" s="652"/>
      <c r="Z38" s="652"/>
      <c r="AA38" s="652"/>
      <c r="AB38" s="652"/>
      <c r="AC38" s="652"/>
      <c r="AD38" s="652"/>
      <c r="AE38" s="652"/>
      <c r="AF38" s="652"/>
      <c r="AG38" s="652"/>
      <c r="AH38" s="652"/>
      <c r="AI38" s="652"/>
      <c r="AJ38" s="652"/>
      <c r="AK38" s="652"/>
      <c r="AL38" s="652"/>
      <c r="AM38" s="652"/>
      <c r="AN38" s="652"/>
    </row>
    <row r="39" spans="1:40" x14ac:dyDescent="0.25">
      <c r="A39" s="492"/>
      <c r="B39" s="494"/>
      <c r="C39" s="483" t="s">
        <v>227</v>
      </c>
      <c r="D39" s="631" t="s">
        <v>197</v>
      </c>
      <c r="E39" s="653">
        <v>0</v>
      </c>
      <c r="F39" s="653">
        <v>0</v>
      </c>
      <c r="G39" s="625">
        <v>7</v>
      </c>
      <c r="H39" s="621"/>
      <c r="I39" s="626"/>
      <c r="J39" s="653">
        <v>0</v>
      </c>
      <c r="K39" s="610">
        <v>3</v>
      </c>
      <c r="L39" s="467" t="s">
        <v>228</v>
      </c>
      <c r="M39" s="467" t="s">
        <v>229</v>
      </c>
      <c r="N39" s="467" t="s">
        <v>109</v>
      </c>
      <c r="O39" s="467" t="s">
        <v>200</v>
      </c>
      <c r="P39" s="467" t="s">
        <v>230</v>
      </c>
      <c r="Q39" s="467">
        <v>60592</v>
      </c>
      <c r="R39" s="467">
        <v>65158</v>
      </c>
      <c r="S39" s="467" t="s">
        <v>202</v>
      </c>
      <c r="T39" s="467" t="s">
        <v>202</v>
      </c>
      <c r="U39" s="467" t="s">
        <v>202</v>
      </c>
      <c r="V39" s="467" t="s">
        <v>202</v>
      </c>
      <c r="W39" s="467">
        <v>125750</v>
      </c>
      <c r="X39" s="652"/>
      <c r="Y39" s="652"/>
      <c r="Z39" s="652"/>
      <c r="AA39" s="652"/>
      <c r="AB39" s="652"/>
      <c r="AC39" s="652"/>
      <c r="AD39" s="652"/>
      <c r="AE39" s="652"/>
      <c r="AF39" s="652"/>
      <c r="AG39" s="652"/>
      <c r="AH39" s="652"/>
      <c r="AI39" s="652"/>
      <c r="AJ39" s="652"/>
      <c r="AK39" s="652"/>
      <c r="AL39" s="652"/>
      <c r="AM39" s="652"/>
      <c r="AN39" s="652"/>
    </row>
    <row r="40" spans="1:40" x14ac:dyDescent="0.25">
      <c r="A40" s="492"/>
      <c r="B40" s="494"/>
      <c r="C40" s="484"/>
      <c r="D40" s="583" t="s">
        <v>203</v>
      </c>
      <c r="E40" s="622">
        <v>0</v>
      </c>
      <c r="F40" s="622">
        <v>0</v>
      </c>
      <c r="G40" s="612">
        <v>128986800</v>
      </c>
      <c r="H40" s="627"/>
      <c r="I40" s="628"/>
      <c r="J40" s="622">
        <v>0</v>
      </c>
      <c r="K40" s="610">
        <v>24678500</v>
      </c>
      <c r="L40" s="468"/>
      <c r="M40" s="468"/>
      <c r="N40" s="468"/>
      <c r="O40" s="468"/>
      <c r="P40" s="468"/>
      <c r="Q40" s="468"/>
      <c r="R40" s="468"/>
      <c r="S40" s="468"/>
      <c r="T40" s="468"/>
      <c r="U40" s="468"/>
      <c r="V40" s="468"/>
      <c r="W40" s="468"/>
      <c r="X40" s="652"/>
      <c r="Y40" s="652"/>
      <c r="Z40" s="652"/>
      <c r="AA40" s="652"/>
      <c r="AB40" s="652"/>
      <c r="AC40" s="652"/>
      <c r="AD40" s="652"/>
      <c r="AE40" s="652"/>
      <c r="AF40" s="652"/>
      <c r="AG40" s="652"/>
      <c r="AH40" s="652"/>
      <c r="AI40" s="652"/>
      <c r="AJ40" s="652"/>
      <c r="AK40" s="652"/>
      <c r="AL40" s="652"/>
      <c r="AM40" s="652"/>
      <c r="AN40" s="652"/>
    </row>
    <row r="41" spans="1:40" x14ac:dyDescent="0.25">
      <c r="A41" s="492"/>
      <c r="B41" s="494"/>
      <c r="C41" s="484"/>
      <c r="D41" s="588" t="s">
        <v>204</v>
      </c>
      <c r="E41" s="622">
        <v>0</v>
      </c>
      <c r="F41" s="622">
        <v>0</v>
      </c>
      <c r="G41" s="629"/>
      <c r="H41" s="623"/>
      <c r="I41" s="628"/>
      <c r="J41" s="622">
        <v>0</v>
      </c>
      <c r="K41" s="610"/>
      <c r="L41" s="468"/>
      <c r="M41" s="468"/>
      <c r="N41" s="468"/>
      <c r="O41" s="468"/>
      <c r="P41" s="468"/>
      <c r="Q41" s="468"/>
      <c r="R41" s="468"/>
      <c r="S41" s="468"/>
      <c r="T41" s="468"/>
      <c r="U41" s="468"/>
      <c r="V41" s="468"/>
      <c r="W41" s="468"/>
      <c r="X41" s="652"/>
      <c r="Y41" s="652"/>
      <c r="Z41" s="652"/>
      <c r="AA41" s="652"/>
      <c r="AB41" s="652"/>
      <c r="AC41" s="652"/>
      <c r="AD41" s="652"/>
      <c r="AE41" s="652"/>
      <c r="AF41" s="652"/>
      <c r="AG41" s="652"/>
      <c r="AH41" s="652"/>
      <c r="AI41" s="652"/>
      <c r="AJ41" s="652"/>
      <c r="AK41" s="652"/>
      <c r="AL41" s="652"/>
      <c r="AM41" s="652"/>
      <c r="AN41" s="652"/>
    </row>
    <row r="42" spans="1:40" x14ac:dyDescent="0.25">
      <c r="A42" s="492"/>
      <c r="B42" s="494"/>
      <c r="C42" s="485"/>
      <c r="D42" s="630" t="s">
        <v>205</v>
      </c>
      <c r="E42" s="622">
        <v>0</v>
      </c>
      <c r="F42" s="622">
        <v>0</v>
      </c>
      <c r="G42" s="620">
        <v>17066859</v>
      </c>
      <c r="H42" s="623"/>
      <c r="I42" s="628"/>
      <c r="J42" s="622">
        <v>0</v>
      </c>
      <c r="K42" s="610">
        <v>17066859.100000001</v>
      </c>
      <c r="L42" s="469"/>
      <c r="M42" s="469"/>
      <c r="N42" s="469"/>
      <c r="O42" s="469"/>
      <c r="P42" s="469"/>
      <c r="Q42" s="469"/>
      <c r="R42" s="469"/>
      <c r="S42" s="469"/>
      <c r="T42" s="469"/>
      <c r="U42" s="469"/>
      <c r="V42" s="469"/>
      <c r="W42" s="469"/>
      <c r="X42" s="652"/>
      <c r="Y42" s="652"/>
      <c r="Z42" s="652"/>
      <c r="AA42" s="652"/>
      <c r="AB42" s="652"/>
      <c r="AC42" s="652"/>
      <c r="AD42" s="652"/>
      <c r="AE42" s="652"/>
      <c r="AF42" s="652"/>
      <c r="AG42" s="652"/>
      <c r="AH42" s="652"/>
      <c r="AI42" s="652"/>
      <c r="AJ42" s="652"/>
      <c r="AK42" s="652"/>
      <c r="AL42" s="652"/>
      <c r="AM42" s="652"/>
      <c r="AN42" s="652"/>
    </row>
    <row r="43" spans="1:40" x14ac:dyDescent="0.25">
      <c r="A43" s="492"/>
      <c r="B43" s="494"/>
      <c r="C43" s="483" t="s">
        <v>231</v>
      </c>
      <c r="D43" s="631" t="s">
        <v>197</v>
      </c>
      <c r="E43" s="653">
        <v>0</v>
      </c>
      <c r="F43" s="653">
        <v>0</v>
      </c>
      <c r="G43" s="625">
        <v>6</v>
      </c>
      <c r="H43" s="621"/>
      <c r="I43" s="626"/>
      <c r="J43" s="653">
        <v>0</v>
      </c>
      <c r="K43" s="610">
        <v>1</v>
      </c>
      <c r="L43" s="467" t="s">
        <v>232</v>
      </c>
      <c r="M43" s="467" t="s">
        <v>229</v>
      </c>
      <c r="N43" s="467" t="s">
        <v>109</v>
      </c>
      <c r="O43" s="467" t="s">
        <v>200</v>
      </c>
      <c r="P43" s="467" t="s">
        <v>230</v>
      </c>
      <c r="Q43" s="467">
        <v>46763</v>
      </c>
      <c r="R43" s="467">
        <v>45727</v>
      </c>
      <c r="S43" s="467" t="s">
        <v>202</v>
      </c>
      <c r="T43" s="467" t="s">
        <v>202</v>
      </c>
      <c r="U43" s="467" t="s">
        <v>202</v>
      </c>
      <c r="V43" s="467" t="s">
        <v>202</v>
      </c>
      <c r="W43" s="467">
        <v>92490</v>
      </c>
      <c r="X43" s="652"/>
      <c r="Y43" s="652"/>
      <c r="Z43" s="652"/>
      <c r="AA43" s="652"/>
      <c r="AB43" s="652"/>
      <c r="AC43" s="652"/>
      <c r="AD43" s="652"/>
      <c r="AE43" s="652"/>
      <c r="AF43" s="652"/>
      <c r="AG43" s="652"/>
      <c r="AH43" s="652"/>
      <c r="AI43" s="652"/>
      <c r="AJ43" s="652"/>
      <c r="AK43" s="652"/>
      <c r="AL43" s="652"/>
      <c r="AM43" s="652"/>
      <c r="AN43" s="652"/>
    </row>
    <row r="44" spans="1:40" x14ac:dyDescent="0.25">
      <c r="A44" s="492"/>
      <c r="B44" s="494"/>
      <c r="C44" s="484"/>
      <c r="D44" s="583" t="s">
        <v>203</v>
      </c>
      <c r="E44" s="622">
        <v>0</v>
      </c>
      <c r="F44" s="622">
        <v>0</v>
      </c>
      <c r="G44" s="612">
        <v>64493400</v>
      </c>
      <c r="H44" s="627"/>
      <c r="I44" s="628"/>
      <c r="J44" s="622">
        <v>0</v>
      </c>
      <c r="K44" s="610">
        <v>24678500</v>
      </c>
      <c r="L44" s="468"/>
      <c r="M44" s="468"/>
      <c r="N44" s="468"/>
      <c r="O44" s="468"/>
      <c r="P44" s="468"/>
      <c r="Q44" s="468"/>
      <c r="R44" s="468"/>
      <c r="S44" s="468"/>
      <c r="T44" s="468"/>
      <c r="U44" s="468"/>
      <c r="V44" s="468"/>
      <c r="W44" s="468"/>
      <c r="X44" s="652"/>
      <c r="Y44" s="652"/>
      <c r="Z44" s="652"/>
      <c r="AA44" s="652"/>
      <c r="AB44" s="652"/>
      <c r="AC44" s="652"/>
      <c r="AD44" s="652"/>
      <c r="AE44" s="652"/>
      <c r="AF44" s="652"/>
      <c r="AG44" s="652"/>
      <c r="AH44" s="652"/>
      <c r="AI44" s="652"/>
      <c r="AJ44" s="652"/>
      <c r="AK44" s="652"/>
      <c r="AL44" s="652"/>
      <c r="AM44" s="652"/>
      <c r="AN44" s="652"/>
    </row>
    <row r="45" spans="1:40" x14ac:dyDescent="0.25">
      <c r="A45" s="492"/>
      <c r="B45" s="494"/>
      <c r="C45" s="484"/>
      <c r="D45" s="588" t="s">
        <v>204</v>
      </c>
      <c r="E45" s="622">
        <v>0</v>
      </c>
      <c r="F45" s="622">
        <v>0</v>
      </c>
      <c r="G45" s="629"/>
      <c r="H45" s="623"/>
      <c r="I45" s="628"/>
      <c r="J45" s="622">
        <v>0</v>
      </c>
      <c r="K45" s="610"/>
      <c r="L45" s="468"/>
      <c r="M45" s="468"/>
      <c r="N45" s="468"/>
      <c r="O45" s="468"/>
      <c r="P45" s="468"/>
      <c r="Q45" s="468"/>
      <c r="R45" s="468"/>
      <c r="S45" s="468"/>
      <c r="T45" s="468"/>
      <c r="U45" s="468"/>
      <c r="V45" s="468"/>
      <c r="W45" s="468"/>
      <c r="X45" s="652"/>
      <c r="Y45" s="652"/>
      <c r="Z45" s="652"/>
      <c r="AA45" s="652"/>
      <c r="AB45" s="652"/>
      <c r="AC45" s="652"/>
      <c r="AD45" s="652"/>
      <c r="AE45" s="652"/>
      <c r="AF45" s="652"/>
      <c r="AG45" s="652"/>
      <c r="AH45" s="652"/>
      <c r="AI45" s="652"/>
      <c r="AJ45" s="652"/>
      <c r="AK45" s="652"/>
      <c r="AL45" s="652"/>
      <c r="AM45" s="652"/>
      <c r="AN45" s="652"/>
    </row>
    <row r="46" spans="1:40" x14ac:dyDescent="0.25">
      <c r="A46" s="492"/>
      <c r="B46" s="494"/>
      <c r="C46" s="484"/>
      <c r="D46" s="583" t="s">
        <v>205</v>
      </c>
      <c r="E46" s="622">
        <v>0</v>
      </c>
      <c r="F46" s="622">
        <v>0</v>
      </c>
      <c r="G46" s="610">
        <v>17066859.100000001</v>
      </c>
      <c r="H46" s="623"/>
      <c r="I46" s="628"/>
      <c r="J46" s="622">
        <v>0</v>
      </c>
      <c r="K46" s="610">
        <v>17066859</v>
      </c>
      <c r="L46" s="469"/>
      <c r="M46" s="469"/>
      <c r="N46" s="469"/>
      <c r="O46" s="469"/>
      <c r="P46" s="469"/>
      <c r="Q46" s="469"/>
      <c r="R46" s="469"/>
      <c r="S46" s="469"/>
      <c r="T46" s="469"/>
      <c r="U46" s="469"/>
      <c r="V46" s="469"/>
      <c r="W46" s="469"/>
      <c r="X46" s="652"/>
      <c r="Y46" s="652"/>
      <c r="Z46" s="652"/>
      <c r="AA46" s="652"/>
      <c r="AB46" s="652"/>
      <c r="AC46" s="652"/>
      <c r="AD46" s="652"/>
      <c r="AE46" s="652"/>
      <c r="AF46" s="652"/>
      <c r="AG46" s="652"/>
      <c r="AH46" s="652"/>
      <c r="AI46" s="652"/>
      <c r="AJ46" s="652"/>
      <c r="AK46" s="652"/>
      <c r="AL46" s="652"/>
      <c r="AM46" s="652"/>
      <c r="AN46" s="652"/>
    </row>
    <row r="47" spans="1:40" x14ac:dyDescent="0.25">
      <c r="A47" s="492"/>
      <c r="B47" s="494"/>
      <c r="C47" s="470" t="s">
        <v>233</v>
      </c>
      <c r="D47" s="588" t="s">
        <v>197</v>
      </c>
      <c r="E47" s="632">
        <v>75</v>
      </c>
      <c r="F47" s="632">
        <v>75</v>
      </c>
      <c r="G47" s="632">
        <v>75</v>
      </c>
      <c r="H47" s="625"/>
      <c r="I47" s="625"/>
      <c r="J47" s="625">
        <v>17</v>
      </c>
      <c r="K47" s="610">
        <v>20</v>
      </c>
      <c r="L47" s="467" t="s">
        <v>234</v>
      </c>
      <c r="M47" s="467" t="s">
        <v>235</v>
      </c>
      <c r="N47" s="467" t="s">
        <v>109</v>
      </c>
      <c r="O47" s="477" t="s">
        <v>200</v>
      </c>
      <c r="P47" s="467" t="s">
        <v>236</v>
      </c>
      <c r="Q47" s="471">
        <v>3939</v>
      </c>
      <c r="R47" s="471">
        <v>3772</v>
      </c>
      <c r="S47" s="474" t="s">
        <v>202</v>
      </c>
      <c r="T47" s="474" t="s">
        <v>202</v>
      </c>
      <c r="U47" s="474" t="s">
        <v>202</v>
      </c>
      <c r="V47" s="474" t="s">
        <v>202</v>
      </c>
      <c r="W47" s="480">
        <v>7711</v>
      </c>
      <c r="X47" s="652"/>
      <c r="Y47" s="652"/>
      <c r="Z47" s="652"/>
      <c r="AA47" s="652"/>
      <c r="AB47" s="652"/>
      <c r="AC47" s="652"/>
      <c r="AD47" s="652"/>
      <c r="AE47" s="652"/>
      <c r="AF47" s="652"/>
      <c r="AG47" s="652"/>
      <c r="AH47" s="652"/>
      <c r="AI47" s="652"/>
      <c r="AJ47" s="652"/>
      <c r="AK47" s="652"/>
      <c r="AL47" s="652"/>
      <c r="AM47" s="652"/>
      <c r="AN47" s="652"/>
    </row>
    <row r="48" spans="1:40" x14ac:dyDescent="0.25">
      <c r="A48" s="492"/>
      <c r="B48" s="494"/>
      <c r="C48" s="470"/>
      <c r="D48" s="583" t="s">
        <v>203</v>
      </c>
      <c r="E48" s="622">
        <v>257973600</v>
      </c>
      <c r="F48" s="622">
        <v>257973600</v>
      </c>
      <c r="G48" s="622">
        <v>257973600</v>
      </c>
      <c r="H48" s="627"/>
      <c r="I48" s="622"/>
      <c r="J48" s="580">
        <v>9438000</v>
      </c>
      <c r="K48" s="610">
        <v>329263000</v>
      </c>
      <c r="L48" s="468"/>
      <c r="M48" s="468"/>
      <c r="N48" s="468"/>
      <c r="O48" s="478"/>
      <c r="P48" s="468"/>
      <c r="Q48" s="472"/>
      <c r="R48" s="472"/>
      <c r="S48" s="475"/>
      <c r="T48" s="475"/>
      <c r="U48" s="475"/>
      <c r="V48" s="475"/>
      <c r="W48" s="481"/>
      <c r="X48" s="652"/>
      <c r="Y48" s="652"/>
      <c r="Z48" s="652"/>
      <c r="AA48" s="652"/>
      <c r="AB48" s="652"/>
      <c r="AC48" s="652"/>
      <c r="AD48" s="652"/>
      <c r="AE48" s="652"/>
      <c r="AF48" s="652"/>
      <c r="AG48" s="652"/>
      <c r="AH48" s="652"/>
      <c r="AI48" s="652"/>
      <c r="AJ48" s="652"/>
      <c r="AK48" s="652"/>
      <c r="AL48" s="652"/>
      <c r="AM48" s="652"/>
      <c r="AN48" s="652"/>
    </row>
    <row r="49" spans="1:40" x14ac:dyDescent="0.25">
      <c r="A49" s="492"/>
      <c r="B49" s="494"/>
      <c r="C49" s="470"/>
      <c r="D49" s="588" t="s">
        <v>204</v>
      </c>
      <c r="E49" s="608"/>
      <c r="F49" s="608"/>
      <c r="G49" s="623"/>
      <c r="H49" s="623"/>
      <c r="I49" s="622"/>
      <c r="J49" s="622"/>
      <c r="K49" s="610"/>
      <c r="L49" s="468"/>
      <c r="M49" s="468"/>
      <c r="N49" s="468"/>
      <c r="O49" s="478"/>
      <c r="P49" s="468"/>
      <c r="Q49" s="472"/>
      <c r="R49" s="472"/>
      <c r="S49" s="475"/>
      <c r="T49" s="475"/>
      <c r="U49" s="475"/>
      <c r="V49" s="475"/>
      <c r="W49" s="481"/>
      <c r="X49" s="652"/>
      <c r="Y49" s="652"/>
      <c r="Z49" s="652"/>
      <c r="AA49" s="652"/>
      <c r="AB49" s="652"/>
      <c r="AC49" s="652"/>
      <c r="AD49" s="652"/>
      <c r="AE49" s="652"/>
      <c r="AF49" s="652"/>
      <c r="AG49" s="652"/>
      <c r="AH49" s="652"/>
      <c r="AI49" s="652"/>
      <c r="AJ49" s="652"/>
      <c r="AK49" s="652"/>
      <c r="AL49" s="652"/>
      <c r="AM49" s="652"/>
      <c r="AN49" s="652"/>
    </row>
    <row r="50" spans="1:40" x14ac:dyDescent="0.25">
      <c r="A50" s="492"/>
      <c r="B50" s="494"/>
      <c r="C50" s="470"/>
      <c r="D50" s="583" t="s">
        <v>205</v>
      </c>
      <c r="E50" s="622">
        <v>134797487.39999998</v>
      </c>
      <c r="F50" s="622">
        <v>134797487.40000001</v>
      </c>
      <c r="G50" s="622">
        <v>123785235.30000001</v>
      </c>
      <c r="H50" s="622"/>
      <c r="I50" s="622"/>
      <c r="J50" s="580">
        <v>33870030</v>
      </c>
      <c r="K50" s="610">
        <v>65544035.200000003</v>
      </c>
      <c r="L50" s="469"/>
      <c r="M50" s="469"/>
      <c r="N50" s="469"/>
      <c r="O50" s="479"/>
      <c r="P50" s="469"/>
      <c r="Q50" s="473"/>
      <c r="R50" s="473"/>
      <c r="S50" s="476"/>
      <c r="T50" s="476"/>
      <c r="U50" s="476"/>
      <c r="V50" s="476"/>
      <c r="W50" s="482"/>
      <c r="X50" s="652"/>
      <c r="Y50" s="652"/>
      <c r="Z50" s="652"/>
      <c r="AA50" s="652"/>
      <c r="AB50" s="652"/>
      <c r="AC50" s="652"/>
      <c r="AD50" s="652"/>
      <c r="AE50" s="652"/>
      <c r="AF50" s="652"/>
      <c r="AG50" s="652"/>
      <c r="AH50" s="652"/>
      <c r="AI50" s="652"/>
      <c r="AJ50" s="652"/>
      <c r="AK50" s="652"/>
      <c r="AL50" s="652"/>
      <c r="AM50" s="652"/>
      <c r="AN50" s="652"/>
    </row>
    <row r="51" spans="1:40" x14ac:dyDescent="0.25">
      <c r="A51" s="492"/>
      <c r="B51" s="494"/>
      <c r="C51" s="470" t="s">
        <v>237</v>
      </c>
      <c r="D51" s="588" t="s">
        <v>197</v>
      </c>
      <c r="E51" s="625">
        <v>13</v>
      </c>
      <c r="F51" s="625">
        <v>13</v>
      </c>
      <c r="G51" s="632">
        <v>6</v>
      </c>
      <c r="H51" s="625"/>
      <c r="I51" s="625"/>
      <c r="J51" s="625">
        <v>1</v>
      </c>
      <c r="K51" s="610">
        <v>1</v>
      </c>
      <c r="L51" s="467" t="s">
        <v>218</v>
      </c>
      <c r="M51" s="467" t="s">
        <v>229</v>
      </c>
      <c r="N51" s="467" t="s">
        <v>109</v>
      </c>
      <c r="O51" s="467" t="s">
        <v>200</v>
      </c>
      <c r="P51" s="467" t="s">
        <v>230</v>
      </c>
      <c r="Q51" s="467">
        <v>60592</v>
      </c>
      <c r="R51" s="467">
        <v>65158</v>
      </c>
      <c r="S51" s="467" t="s">
        <v>202</v>
      </c>
      <c r="T51" s="467" t="s">
        <v>202</v>
      </c>
      <c r="U51" s="467" t="s">
        <v>202</v>
      </c>
      <c r="V51" s="467" t="s">
        <v>202</v>
      </c>
      <c r="W51" s="467">
        <v>125750</v>
      </c>
      <c r="X51" s="652"/>
      <c r="Y51" s="652"/>
      <c r="Z51" s="652"/>
      <c r="AA51" s="652"/>
      <c r="AB51" s="652"/>
      <c r="AC51" s="652"/>
      <c r="AD51" s="652"/>
      <c r="AE51" s="652"/>
      <c r="AF51" s="652"/>
      <c r="AG51" s="652"/>
      <c r="AH51" s="652"/>
      <c r="AI51" s="652"/>
      <c r="AJ51" s="652"/>
      <c r="AK51" s="652"/>
      <c r="AL51" s="652"/>
      <c r="AM51" s="652"/>
      <c r="AN51" s="652"/>
    </row>
    <row r="52" spans="1:40" x14ac:dyDescent="0.25">
      <c r="A52" s="492"/>
      <c r="B52" s="494"/>
      <c r="C52" s="470"/>
      <c r="D52" s="583" t="s">
        <v>203</v>
      </c>
      <c r="E52" s="622">
        <v>257973600</v>
      </c>
      <c r="F52" s="622">
        <v>257973600</v>
      </c>
      <c r="G52" s="622">
        <v>64493400</v>
      </c>
      <c r="H52" s="622"/>
      <c r="I52" s="622"/>
      <c r="J52" s="580">
        <v>17066859</v>
      </c>
      <c r="K52" s="580">
        <v>17534000</v>
      </c>
      <c r="L52" s="468"/>
      <c r="M52" s="468"/>
      <c r="N52" s="468"/>
      <c r="O52" s="468"/>
      <c r="P52" s="468"/>
      <c r="Q52" s="468"/>
      <c r="R52" s="468"/>
      <c r="S52" s="468"/>
      <c r="T52" s="468"/>
      <c r="U52" s="468"/>
      <c r="V52" s="468"/>
      <c r="W52" s="468"/>
      <c r="X52" s="652"/>
      <c r="Y52" s="652"/>
      <c r="Z52" s="652"/>
      <c r="AA52" s="652"/>
      <c r="AB52" s="652"/>
      <c r="AC52" s="652"/>
      <c r="AD52" s="652"/>
      <c r="AE52" s="652"/>
      <c r="AF52" s="652"/>
      <c r="AG52" s="652"/>
      <c r="AH52" s="652"/>
      <c r="AI52" s="652"/>
      <c r="AJ52" s="652"/>
      <c r="AK52" s="652"/>
      <c r="AL52" s="652"/>
      <c r="AM52" s="652"/>
      <c r="AN52" s="652"/>
    </row>
    <row r="53" spans="1:40" x14ac:dyDescent="0.25">
      <c r="A53" s="492"/>
      <c r="B53" s="494"/>
      <c r="C53" s="470"/>
      <c r="D53" s="588" t="s">
        <v>204</v>
      </c>
      <c r="E53" s="620"/>
      <c r="F53" s="620"/>
      <c r="G53" s="623"/>
      <c r="H53" s="623"/>
      <c r="I53" s="622"/>
      <c r="J53" s="622"/>
      <c r="K53" s="610"/>
      <c r="L53" s="468"/>
      <c r="M53" s="468"/>
      <c r="N53" s="468"/>
      <c r="O53" s="468"/>
      <c r="P53" s="468"/>
      <c r="Q53" s="468"/>
      <c r="R53" s="468"/>
      <c r="S53" s="468"/>
      <c r="T53" s="468"/>
      <c r="U53" s="468"/>
      <c r="V53" s="468"/>
      <c r="W53" s="468"/>
      <c r="X53" s="652"/>
      <c r="Y53" s="652"/>
      <c r="Z53" s="652"/>
      <c r="AA53" s="652"/>
      <c r="AB53" s="652"/>
      <c r="AC53" s="652"/>
      <c r="AD53" s="652"/>
      <c r="AE53" s="652"/>
      <c r="AF53" s="652"/>
      <c r="AG53" s="652"/>
      <c r="AH53" s="652"/>
      <c r="AI53" s="652"/>
      <c r="AJ53" s="652"/>
      <c r="AK53" s="652"/>
      <c r="AL53" s="652"/>
      <c r="AM53" s="652"/>
      <c r="AN53" s="652"/>
    </row>
    <row r="54" spans="1:40" x14ac:dyDescent="0.25">
      <c r="A54" s="492"/>
      <c r="B54" s="494"/>
      <c r="C54" s="470"/>
      <c r="D54" s="583" t="s">
        <v>205</v>
      </c>
      <c r="E54" s="622">
        <v>107989270.40000001</v>
      </c>
      <c r="F54" s="622">
        <v>107989270.40000001</v>
      </c>
      <c r="G54" s="622">
        <v>97389481</v>
      </c>
      <c r="H54" s="622"/>
      <c r="I54" s="622"/>
      <c r="J54" s="580">
        <v>19702564</v>
      </c>
      <c r="K54" s="610">
        <v>17066859.100000001</v>
      </c>
      <c r="L54" s="469"/>
      <c r="M54" s="469"/>
      <c r="N54" s="469"/>
      <c r="O54" s="469"/>
      <c r="P54" s="469"/>
      <c r="Q54" s="469"/>
      <c r="R54" s="469"/>
      <c r="S54" s="469"/>
      <c r="T54" s="469"/>
      <c r="U54" s="469"/>
      <c r="V54" s="469"/>
      <c r="W54" s="469"/>
      <c r="X54" s="652"/>
      <c r="Y54" s="652"/>
      <c r="Z54" s="652"/>
      <c r="AA54" s="652"/>
      <c r="AB54" s="652"/>
      <c r="AC54" s="652"/>
      <c r="AD54" s="652"/>
      <c r="AE54" s="652"/>
      <c r="AF54" s="652"/>
      <c r="AG54" s="652"/>
      <c r="AH54" s="652"/>
      <c r="AI54" s="652"/>
      <c r="AJ54" s="652"/>
      <c r="AK54" s="652"/>
      <c r="AL54" s="652"/>
      <c r="AM54" s="652"/>
      <c r="AN54" s="652"/>
    </row>
    <row r="55" spans="1:40" x14ac:dyDescent="0.25">
      <c r="A55" s="492"/>
      <c r="B55" s="494"/>
      <c r="C55" s="470" t="s">
        <v>238</v>
      </c>
      <c r="D55" s="588" t="s">
        <v>197</v>
      </c>
      <c r="E55" s="625">
        <v>12</v>
      </c>
      <c r="F55" s="625">
        <v>12</v>
      </c>
      <c r="G55" s="632">
        <v>6</v>
      </c>
      <c r="H55" s="625"/>
      <c r="I55" s="625"/>
      <c r="J55" s="625">
        <v>5</v>
      </c>
      <c r="K55" s="610">
        <v>5</v>
      </c>
      <c r="L55" s="467" t="s">
        <v>214</v>
      </c>
      <c r="M55" s="467" t="s">
        <v>229</v>
      </c>
      <c r="N55" s="467" t="s">
        <v>109</v>
      </c>
      <c r="O55" s="467" t="s">
        <v>200</v>
      </c>
      <c r="P55" s="467" t="s">
        <v>230</v>
      </c>
      <c r="Q55" s="467">
        <v>46763</v>
      </c>
      <c r="R55" s="467">
        <v>45727</v>
      </c>
      <c r="S55" s="467" t="s">
        <v>202</v>
      </c>
      <c r="T55" s="467" t="s">
        <v>202</v>
      </c>
      <c r="U55" s="467" t="s">
        <v>202</v>
      </c>
      <c r="V55" s="467" t="s">
        <v>202</v>
      </c>
      <c r="W55" s="467">
        <v>92490</v>
      </c>
      <c r="X55" s="652"/>
      <c r="Y55" s="652"/>
      <c r="Z55" s="652"/>
      <c r="AA55" s="652"/>
      <c r="AB55" s="652"/>
      <c r="AC55" s="652"/>
      <c r="AD55" s="652"/>
      <c r="AE55" s="652"/>
      <c r="AF55" s="652"/>
      <c r="AG55" s="652"/>
      <c r="AH55" s="652"/>
      <c r="AI55" s="652"/>
      <c r="AJ55" s="652"/>
      <c r="AK55" s="652"/>
      <c r="AL55" s="652"/>
      <c r="AM55" s="652"/>
      <c r="AN55" s="652"/>
    </row>
    <row r="56" spans="1:40" x14ac:dyDescent="0.25">
      <c r="A56" s="492"/>
      <c r="B56" s="494"/>
      <c r="C56" s="470"/>
      <c r="D56" s="583" t="s">
        <v>203</v>
      </c>
      <c r="E56" s="622">
        <v>257973600</v>
      </c>
      <c r="F56" s="622">
        <v>257973600</v>
      </c>
      <c r="G56" s="622">
        <v>64493400</v>
      </c>
      <c r="H56" s="622"/>
      <c r="I56" s="622"/>
      <c r="J56" s="580">
        <v>17534000</v>
      </c>
      <c r="K56" s="580">
        <v>17534000</v>
      </c>
      <c r="L56" s="468"/>
      <c r="M56" s="468"/>
      <c r="N56" s="468"/>
      <c r="O56" s="468"/>
      <c r="P56" s="468"/>
      <c r="Q56" s="468"/>
      <c r="R56" s="468"/>
      <c r="S56" s="468"/>
      <c r="T56" s="468"/>
      <c r="U56" s="468"/>
      <c r="V56" s="468"/>
      <c r="W56" s="468"/>
      <c r="X56" s="652"/>
      <c r="Y56" s="652"/>
      <c r="Z56" s="652"/>
      <c r="AA56" s="652"/>
      <c r="AB56" s="652"/>
      <c r="AC56" s="652"/>
      <c r="AD56" s="652"/>
      <c r="AE56" s="652"/>
      <c r="AF56" s="652"/>
      <c r="AG56" s="652"/>
      <c r="AH56" s="652"/>
      <c r="AI56" s="652"/>
      <c r="AJ56" s="652"/>
      <c r="AK56" s="652"/>
      <c r="AL56" s="652"/>
      <c r="AM56" s="652"/>
      <c r="AN56" s="652"/>
    </row>
    <row r="57" spans="1:40" x14ac:dyDescent="0.25">
      <c r="A57" s="492"/>
      <c r="B57" s="494"/>
      <c r="C57" s="470"/>
      <c r="D57" s="588" t="s">
        <v>204</v>
      </c>
      <c r="E57" s="609"/>
      <c r="F57" s="609"/>
      <c r="G57" s="623"/>
      <c r="H57" s="623"/>
      <c r="I57" s="622"/>
      <c r="J57" s="622"/>
      <c r="K57" s="610"/>
      <c r="L57" s="468"/>
      <c r="M57" s="468"/>
      <c r="N57" s="468"/>
      <c r="O57" s="468"/>
      <c r="P57" s="468"/>
      <c r="Q57" s="468"/>
      <c r="R57" s="468"/>
      <c r="S57" s="468"/>
      <c r="T57" s="468"/>
      <c r="U57" s="468"/>
      <c r="V57" s="468"/>
      <c r="W57" s="468"/>
      <c r="X57" s="652"/>
      <c r="Y57" s="652"/>
      <c r="Z57" s="652"/>
      <c r="AA57" s="652"/>
      <c r="AB57" s="652"/>
      <c r="AC57" s="652"/>
      <c r="AD57" s="652"/>
      <c r="AE57" s="652"/>
      <c r="AF57" s="652"/>
      <c r="AG57" s="652"/>
      <c r="AH57" s="652"/>
      <c r="AI57" s="652"/>
      <c r="AJ57" s="652"/>
      <c r="AK57" s="652"/>
      <c r="AL57" s="652"/>
      <c r="AM57" s="652"/>
      <c r="AN57" s="652"/>
    </row>
    <row r="58" spans="1:40" x14ac:dyDescent="0.25">
      <c r="A58" s="492"/>
      <c r="B58" s="494"/>
      <c r="C58" s="470"/>
      <c r="D58" s="583" t="s">
        <v>205</v>
      </c>
      <c r="E58" s="622">
        <v>107989270.40000001</v>
      </c>
      <c r="F58" s="622">
        <v>107989270.40000001</v>
      </c>
      <c r="G58" s="622">
        <v>97389481</v>
      </c>
      <c r="H58" s="623"/>
      <c r="I58" s="628"/>
      <c r="J58" s="580">
        <v>19702563</v>
      </c>
      <c r="K58" s="610">
        <v>17066859.100000001</v>
      </c>
      <c r="L58" s="469"/>
      <c r="M58" s="469"/>
      <c r="N58" s="469"/>
      <c r="O58" s="469"/>
      <c r="P58" s="469"/>
      <c r="Q58" s="469"/>
      <c r="R58" s="469"/>
      <c r="S58" s="469"/>
      <c r="T58" s="469"/>
      <c r="U58" s="469"/>
      <c r="V58" s="469"/>
      <c r="W58" s="469"/>
      <c r="X58" s="652"/>
      <c r="Y58" s="652"/>
      <c r="Z58" s="652"/>
      <c r="AA58" s="652"/>
      <c r="AB58" s="652"/>
      <c r="AC58" s="652"/>
      <c r="AD58" s="652"/>
      <c r="AE58" s="652"/>
      <c r="AF58" s="652"/>
      <c r="AG58" s="652"/>
      <c r="AH58" s="652"/>
      <c r="AI58" s="652"/>
      <c r="AJ58" s="652"/>
      <c r="AK58" s="652"/>
      <c r="AL58" s="652"/>
      <c r="AM58" s="652"/>
      <c r="AN58" s="652"/>
    </row>
    <row r="59" spans="1:40" x14ac:dyDescent="0.25">
      <c r="A59" s="492"/>
      <c r="B59" s="494"/>
      <c r="C59" s="477" t="s">
        <v>219</v>
      </c>
      <c r="D59" s="605" t="s">
        <v>220</v>
      </c>
      <c r="E59" s="606">
        <v>125</v>
      </c>
      <c r="F59" s="607">
        <v>125</v>
      </c>
      <c r="G59" s="633">
        <v>125</v>
      </c>
      <c r="H59" s="629"/>
      <c r="I59" s="629"/>
      <c r="J59" s="629">
        <v>28</v>
      </c>
      <c r="K59" s="610">
        <v>39</v>
      </c>
      <c r="L59" s="448"/>
      <c r="M59" s="448"/>
      <c r="N59" s="448"/>
      <c r="O59" s="448"/>
      <c r="P59" s="448"/>
      <c r="Q59" s="448"/>
      <c r="R59" s="448"/>
      <c r="S59" s="448"/>
      <c r="T59" s="448"/>
      <c r="U59" s="448"/>
      <c r="V59" s="448"/>
      <c r="W59" s="450"/>
      <c r="X59" s="652"/>
      <c r="Y59" s="652"/>
      <c r="Z59" s="652"/>
      <c r="AA59" s="652"/>
      <c r="AB59" s="652"/>
      <c r="AC59" s="652"/>
      <c r="AD59" s="652"/>
      <c r="AE59" s="652"/>
      <c r="AF59" s="652"/>
      <c r="AG59" s="652"/>
      <c r="AH59" s="652"/>
      <c r="AI59" s="652"/>
      <c r="AJ59" s="652"/>
      <c r="AK59" s="652"/>
      <c r="AL59" s="652"/>
      <c r="AM59" s="652"/>
      <c r="AN59" s="652"/>
    </row>
    <row r="60" spans="1:40" x14ac:dyDescent="0.25">
      <c r="A60" s="492"/>
      <c r="B60" s="494"/>
      <c r="C60" s="478"/>
      <c r="D60" s="634" t="s">
        <v>239</v>
      </c>
      <c r="E60" s="580">
        <v>1289868000</v>
      </c>
      <c r="F60" s="580">
        <v>1289868000</v>
      </c>
      <c r="G60" s="580">
        <v>1289868000</v>
      </c>
      <c r="H60" s="580"/>
      <c r="I60" s="580"/>
      <c r="J60" s="580">
        <v>145926000</v>
      </c>
      <c r="K60" s="610">
        <v>628220000</v>
      </c>
      <c r="L60" s="449"/>
      <c r="M60" s="449"/>
      <c r="N60" s="449"/>
      <c r="O60" s="449"/>
      <c r="P60" s="449"/>
      <c r="Q60" s="449"/>
      <c r="R60" s="449"/>
      <c r="S60" s="449"/>
      <c r="T60" s="449"/>
      <c r="U60" s="449"/>
      <c r="V60" s="449"/>
      <c r="W60" s="451"/>
      <c r="X60" s="652"/>
      <c r="Y60" s="652"/>
      <c r="Z60" s="652"/>
      <c r="AA60" s="652"/>
      <c r="AB60" s="652"/>
      <c r="AC60" s="652"/>
      <c r="AD60" s="652"/>
      <c r="AE60" s="652"/>
      <c r="AF60" s="652"/>
      <c r="AG60" s="652"/>
      <c r="AH60" s="652"/>
      <c r="AI60" s="652"/>
      <c r="AJ60" s="652"/>
      <c r="AK60" s="652"/>
      <c r="AL60" s="652"/>
      <c r="AM60" s="652"/>
      <c r="AN60" s="652"/>
    </row>
    <row r="61" spans="1:40" ht="15.75" thickBot="1" x14ac:dyDescent="0.3">
      <c r="A61" s="492"/>
      <c r="B61" s="494"/>
      <c r="C61" s="478"/>
      <c r="D61" s="634" t="s">
        <v>240</v>
      </c>
      <c r="E61" s="635"/>
      <c r="F61" s="580">
        <v>338517861.20000005</v>
      </c>
      <c r="G61" s="658">
        <v>554496402.20000005</v>
      </c>
      <c r="H61" s="580"/>
      <c r="I61" s="580"/>
      <c r="J61" s="580">
        <v>104484017</v>
      </c>
      <c r="K61" s="637">
        <v>192031574</v>
      </c>
      <c r="L61" s="449"/>
      <c r="M61" s="449"/>
      <c r="N61" s="449"/>
      <c r="O61" s="449"/>
      <c r="P61" s="449"/>
      <c r="Q61" s="449"/>
      <c r="R61" s="449"/>
      <c r="S61" s="449"/>
      <c r="T61" s="449"/>
      <c r="U61" s="449"/>
      <c r="V61" s="449"/>
      <c r="W61" s="451"/>
      <c r="X61" s="652"/>
      <c r="Y61" s="652"/>
      <c r="Z61" s="652"/>
      <c r="AA61" s="652"/>
      <c r="AB61" s="652"/>
      <c r="AC61" s="652"/>
      <c r="AD61" s="652"/>
      <c r="AE61" s="652"/>
      <c r="AF61" s="652"/>
      <c r="AG61" s="652"/>
      <c r="AH61" s="652"/>
      <c r="AI61" s="652"/>
      <c r="AJ61" s="652"/>
      <c r="AK61" s="652"/>
      <c r="AL61" s="652"/>
      <c r="AM61" s="652"/>
      <c r="AN61" s="652"/>
    </row>
    <row r="62" spans="1:40" ht="36" x14ac:dyDescent="0.25">
      <c r="A62" s="452" t="s">
        <v>241</v>
      </c>
      <c r="B62" s="453"/>
      <c r="C62" s="454"/>
      <c r="D62" s="638" t="s">
        <v>242</v>
      </c>
      <c r="E62" s="639">
        <v>2129310000</v>
      </c>
      <c r="F62" s="659">
        <v>2129310000</v>
      </c>
      <c r="G62" s="659">
        <v>2129310000</v>
      </c>
      <c r="H62" s="639"/>
      <c r="I62" s="639"/>
      <c r="J62" s="659">
        <v>307387266</v>
      </c>
      <c r="K62" s="659">
        <v>914312000</v>
      </c>
      <c r="L62" s="458"/>
      <c r="M62" s="459"/>
      <c r="N62" s="459"/>
      <c r="O62" s="459"/>
      <c r="P62" s="459"/>
      <c r="Q62" s="459"/>
      <c r="R62" s="459"/>
      <c r="S62" s="459"/>
      <c r="T62" s="459"/>
      <c r="U62" s="459"/>
      <c r="V62" s="459"/>
      <c r="W62" s="460"/>
      <c r="X62" s="652"/>
      <c r="Y62" s="652"/>
      <c r="Z62" s="652"/>
      <c r="AA62" s="652"/>
      <c r="AB62" s="652"/>
      <c r="AC62" s="652"/>
      <c r="AD62" s="652"/>
      <c r="AE62" s="652"/>
      <c r="AF62" s="652"/>
      <c r="AG62" s="652"/>
      <c r="AH62" s="652"/>
      <c r="AI62" s="652"/>
      <c r="AJ62" s="652"/>
      <c r="AK62" s="652"/>
      <c r="AL62" s="652"/>
      <c r="AM62" s="652"/>
      <c r="AN62" s="652"/>
    </row>
    <row r="63" spans="1:40" ht="36" x14ac:dyDescent="0.25">
      <c r="A63" s="452"/>
      <c r="B63" s="453"/>
      <c r="C63" s="454"/>
      <c r="D63" s="640" t="s">
        <v>243</v>
      </c>
      <c r="E63" s="641">
        <v>963136944.99999988</v>
      </c>
      <c r="F63" s="568">
        <v>963136944.99999988</v>
      </c>
      <c r="G63" s="568">
        <v>963136945.20000005</v>
      </c>
      <c r="H63" s="641">
        <v>0</v>
      </c>
      <c r="I63" s="641">
        <v>0</v>
      </c>
      <c r="J63" s="568">
        <v>159546283</v>
      </c>
      <c r="K63" s="568">
        <v>276904339</v>
      </c>
      <c r="L63" s="461"/>
      <c r="M63" s="462"/>
      <c r="N63" s="462"/>
      <c r="O63" s="462"/>
      <c r="P63" s="462"/>
      <c r="Q63" s="462"/>
      <c r="R63" s="462"/>
      <c r="S63" s="462"/>
      <c r="T63" s="462"/>
      <c r="U63" s="462"/>
      <c r="V63" s="462"/>
      <c r="W63" s="463"/>
      <c r="X63" s="652"/>
      <c r="Y63" s="652"/>
      <c r="Z63" s="652"/>
      <c r="AA63" s="652"/>
      <c r="AB63" s="652"/>
      <c r="AC63" s="652"/>
      <c r="AD63" s="652"/>
      <c r="AE63" s="652"/>
      <c r="AF63" s="652"/>
      <c r="AG63" s="652"/>
      <c r="AH63" s="652"/>
      <c r="AI63" s="652"/>
      <c r="AJ63" s="652"/>
      <c r="AK63" s="652"/>
      <c r="AL63" s="652"/>
      <c r="AM63" s="652"/>
      <c r="AN63" s="652"/>
    </row>
    <row r="64" spans="1:40" ht="36.75" thickBot="1" x14ac:dyDescent="0.3">
      <c r="A64" s="455"/>
      <c r="B64" s="456"/>
      <c r="C64" s="457"/>
      <c r="D64" s="642" t="s">
        <v>244</v>
      </c>
      <c r="E64" s="643">
        <v>3092446945</v>
      </c>
      <c r="F64" s="643">
        <v>3092446945</v>
      </c>
      <c r="G64" s="643">
        <v>3075380085.9000001</v>
      </c>
      <c r="H64" s="643">
        <v>0</v>
      </c>
      <c r="I64" s="643">
        <v>0</v>
      </c>
      <c r="J64" s="643"/>
      <c r="K64" s="643">
        <v>1191216339</v>
      </c>
      <c r="L64" s="464"/>
      <c r="M64" s="465"/>
      <c r="N64" s="465"/>
      <c r="O64" s="465"/>
      <c r="P64" s="465"/>
      <c r="Q64" s="465"/>
      <c r="R64" s="465"/>
      <c r="S64" s="465"/>
      <c r="T64" s="465"/>
      <c r="U64" s="465"/>
      <c r="V64" s="465"/>
      <c r="W64" s="466"/>
      <c r="X64" s="652"/>
      <c r="Y64" s="652"/>
      <c r="Z64" s="652"/>
      <c r="AA64" s="652"/>
      <c r="AB64" s="652"/>
      <c r="AC64" s="652"/>
      <c r="AD64" s="652"/>
      <c r="AE64" s="652"/>
      <c r="AF64" s="652"/>
      <c r="AG64" s="652"/>
      <c r="AH64" s="652"/>
      <c r="AI64" s="652"/>
      <c r="AJ64" s="652"/>
      <c r="AK64" s="652"/>
      <c r="AL64" s="652"/>
      <c r="AM64" s="652"/>
      <c r="AN64" s="652"/>
    </row>
    <row r="65" spans="1:40" x14ac:dyDescent="0.25">
      <c r="A65" s="644"/>
      <c r="B65" s="644"/>
      <c r="C65" s="644"/>
      <c r="D65" s="644"/>
      <c r="E65" s="644"/>
      <c r="F65" s="644"/>
      <c r="G65" s="644"/>
      <c r="H65" s="644"/>
      <c r="I65" s="644"/>
      <c r="J65" s="644"/>
      <c r="K65" s="644"/>
      <c r="L65" s="644"/>
      <c r="M65" s="644"/>
      <c r="N65" s="644"/>
      <c r="O65" s="644"/>
      <c r="P65" s="644"/>
      <c r="Q65" s="644"/>
      <c r="R65" s="644"/>
      <c r="S65" s="644"/>
      <c r="T65" s="644"/>
      <c r="U65" s="644"/>
      <c r="V65" s="644"/>
      <c r="W65" s="644"/>
      <c r="X65" s="652"/>
      <c r="Y65" s="652"/>
      <c r="Z65" s="652"/>
      <c r="AA65" s="652"/>
      <c r="AB65" s="652"/>
      <c r="AC65" s="652"/>
      <c r="AD65" s="652"/>
      <c r="AE65" s="652"/>
      <c r="AF65" s="652"/>
      <c r="AG65" s="652"/>
      <c r="AH65" s="652"/>
      <c r="AI65" s="652"/>
      <c r="AJ65" s="652"/>
      <c r="AK65" s="652"/>
      <c r="AL65" s="652"/>
      <c r="AM65" s="652"/>
      <c r="AN65" s="652"/>
    </row>
    <row r="66" spans="1:40" ht="18" x14ac:dyDescent="0.25">
      <c r="A66" s="644"/>
      <c r="B66" s="644"/>
      <c r="C66" s="644"/>
      <c r="D66" s="644"/>
      <c r="E66" s="644"/>
      <c r="F66" s="644"/>
      <c r="G66" s="644"/>
      <c r="H66" s="644"/>
      <c r="I66" s="636"/>
      <c r="J66" s="645"/>
      <c r="K66" s="644"/>
      <c r="L66" s="644"/>
      <c r="M66" s="644"/>
      <c r="N66" s="644"/>
      <c r="O66" s="646"/>
      <c r="P66" s="646"/>
      <c r="Q66" s="646"/>
      <c r="R66" s="646"/>
      <c r="S66" s="646"/>
      <c r="T66" s="647"/>
      <c r="U66" s="647"/>
      <c r="V66" s="647"/>
      <c r="W66" s="647"/>
      <c r="X66" s="652"/>
      <c r="Y66" s="652"/>
      <c r="Z66" s="652"/>
      <c r="AA66" s="652"/>
      <c r="AB66" s="652"/>
      <c r="AC66" s="652"/>
      <c r="AD66" s="652"/>
      <c r="AE66" s="652"/>
      <c r="AF66" s="652"/>
      <c r="AG66" s="652"/>
      <c r="AH66" s="652"/>
      <c r="AI66" s="652"/>
      <c r="AJ66" s="652"/>
      <c r="AK66" s="652"/>
      <c r="AL66" s="652"/>
      <c r="AM66" s="652"/>
      <c r="AN66" s="652"/>
    </row>
    <row r="67" spans="1:40" ht="18" x14ac:dyDescent="0.25">
      <c r="A67" s="648" t="s">
        <v>91</v>
      </c>
      <c r="B67" s="644"/>
      <c r="C67" s="644"/>
      <c r="D67" s="644"/>
      <c r="E67" s="644"/>
      <c r="F67" s="644"/>
      <c r="G67" s="644"/>
      <c r="H67" s="644"/>
      <c r="I67" s="636"/>
      <c r="J67" s="645"/>
      <c r="K67" s="644"/>
      <c r="L67" s="644"/>
      <c r="M67" s="644"/>
      <c r="N67" s="644"/>
      <c r="O67" s="646"/>
      <c r="P67" s="646"/>
      <c r="Q67" s="646"/>
      <c r="R67" s="646"/>
      <c r="S67" s="646"/>
      <c r="T67" s="649"/>
      <c r="U67" s="649"/>
      <c r="V67" s="649"/>
      <c r="W67" s="649"/>
      <c r="X67" s="652"/>
      <c r="Y67" s="652"/>
      <c r="Z67" s="652"/>
      <c r="AA67" s="652"/>
      <c r="AB67" s="652"/>
      <c r="AC67" s="652"/>
      <c r="AD67" s="652"/>
      <c r="AE67" s="652"/>
      <c r="AF67" s="652"/>
      <c r="AG67" s="652"/>
      <c r="AH67" s="652"/>
      <c r="AI67" s="652"/>
      <c r="AJ67" s="652"/>
      <c r="AK67" s="652"/>
      <c r="AL67" s="652"/>
      <c r="AM67" s="652"/>
      <c r="AN67" s="652"/>
    </row>
    <row r="68" spans="1:40" ht="18" x14ac:dyDescent="0.25">
      <c r="A68" s="650" t="s">
        <v>92</v>
      </c>
      <c r="B68" s="439" t="s">
        <v>93</v>
      </c>
      <c r="C68" s="440"/>
      <c r="D68" s="440"/>
      <c r="E68" s="441"/>
      <c r="F68" s="442" t="s">
        <v>94</v>
      </c>
      <c r="G68" s="443"/>
      <c r="H68" s="444"/>
      <c r="I68" s="644"/>
      <c r="J68" s="644"/>
      <c r="K68" s="644"/>
      <c r="L68" s="644"/>
      <c r="M68" s="644"/>
      <c r="N68" s="644"/>
      <c r="O68" s="646"/>
      <c r="P68" s="646"/>
      <c r="Q68" s="646"/>
      <c r="R68" s="646"/>
      <c r="S68" s="646"/>
      <c r="T68" s="646"/>
      <c r="U68" s="646"/>
      <c r="V68" s="646"/>
      <c r="W68" s="646"/>
      <c r="X68" s="652"/>
      <c r="Y68" s="652"/>
      <c r="Z68" s="652"/>
      <c r="AA68" s="652"/>
      <c r="AB68" s="652"/>
      <c r="AC68" s="652"/>
      <c r="AD68" s="652"/>
      <c r="AE68" s="652"/>
      <c r="AF68" s="652"/>
      <c r="AG68" s="652"/>
      <c r="AH68" s="652"/>
      <c r="AI68" s="652"/>
      <c r="AJ68" s="652"/>
      <c r="AK68" s="652"/>
      <c r="AL68" s="652"/>
      <c r="AM68" s="652"/>
      <c r="AN68" s="652"/>
    </row>
    <row r="69" spans="1:40" x14ac:dyDescent="0.25">
      <c r="A69" s="651">
        <v>11</v>
      </c>
      <c r="B69" s="445" t="s">
        <v>95</v>
      </c>
      <c r="C69" s="446"/>
      <c r="D69" s="446"/>
      <c r="E69" s="447"/>
      <c r="F69" s="445" t="s">
        <v>97</v>
      </c>
      <c r="G69" s="446"/>
      <c r="H69" s="447"/>
      <c r="I69" s="644"/>
      <c r="J69" s="644"/>
      <c r="K69" s="644"/>
      <c r="L69" s="644"/>
      <c r="M69" s="644"/>
      <c r="N69" s="644"/>
      <c r="O69" s="644"/>
      <c r="P69" s="644"/>
      <c r="Q69" s="644"/>
      <c r="R69" s="644"/>
      <c r="S69" s="644"/>
      <c r="T69" s="644"/>
      <c r="U69" s="644"/>
      <c r="V69" s="644"/>
      <c r="W69" s="644"/>
      <c r="X69" s="652"/>
      <c r="Y69" s="652"/>
      <c r="Z69" s="652"/>
      <c r="AA69" s="652"/>
      <c r="AB69" s="652"/>
      <c r="AC69" s="652"/>
      <c r="AD69" s="652"/>
      <c r="AE69" s="652"/>
      <c r="AF69" s="652"/>
      <c r="AG69" s="652"/>
      <c r="AH69" s="652"/>
      <c r="AI69" s="652"/>
      <c r="AJ69" s="652"/>
      <c r="AK69" s="652"/>
      <c r="AL69" s="652"/>
      <c r="AM69" s="652"/>
      <c r="AN69" s="652"/>
    </row>
    <row r="70" spans="1:40" x14ac:dyDescent="0.25">
      <c r="A70" s="652"/>
      <c r="B70" s="652"/>
      <c r="C70" s="652"/>
      <c r="D70" s="652"/>
      <c r="E70" s="652"/>
      <c r="F70" s="652"/>
      <c r="G70" s="652"/>
      <c r="H70" s="652"/>
      <c r="I70" s="652"/>
      <c r="J70" s="652"/>
      <c r="K70" s="652"/>
      <c r="L70" s="652"/>
      <c r="M70" s="652"/>
      <c r="N70" s="652"/>
      <c r="O70" s="652"/>
      <c r="P70" s="652"/>
      <c r="Q70" s="652"/>
      <c r="R70" s="652"/>
      <c r="S70" s="652"/>
      <c r="T70" s="652"/>
      <c r="U70" s="652"/>
      <c r="V70" s="652"/>
      <c r="W70" s="652"/>
      <c r="X70" s="652"/>
      <c r="Y70" s="652"/>
      <c r="Z70" s="652"/>
      <c r="AA70" s="652"/>
      <c r="AB70" s="652"/>
      <c r="AC70" s="652"/>
      <c r="AD70" s="652"/>
      <c r="AE70" s="652"/>
      <c r="AF70" s="652"/>
      <c r="AG70" s="652"/>
      <c r="AH70" s="652"/>
      <c r="AI70" s="652"/>
      <c r="AJ70" s="652"/>
      <c r="AK70" s="652"/>
      <c r="AL70" s="652"/>
      <c r="AM70" s="652"/>
      <c r="AN70" s="652"/>
    </row>
    <row r="71" spans="1:40" x14ac:dyDescent="0.25">
      <c r="A71" s="652"/>
      <c r="B71" s="652"/>
      <c r="C71" s="652"/>
      <c r="D71" s="652"/>
      <c r="E71" s="652"/>
      <c r="F71" s="652"/>
      <c r="G71" s="652"/>
      <c r="H71" s="652"/>
      <c r="I71" s="652"/>
      <c r="J71" s="652"/>
      <c r="K71" s="652"/>
      <c r="L71" s="652"/>
      <c r="M71" s="652"/>
      <c r="N71" s="652"/>
      <c r="O71" s="652"/>
      <c r="P71" s="652"/>
      <c r="Q71" s="652"/>
      <c r="R71" s="652"/>
      <c r="S71" s="652"/>
      <c r="T71" s="652"/>
      <c r="U71" s="652"/>
      <c r="V71" s="652"/>
      <c r="W71" s="652"/>
      <c r="X71" s="652"/>
      <c r="Y71" s="652"/>
      <c r="Z71" s="652"/>
      <c r="AA71" s="652"/>
      <c r="AB71" s="652"/>
      <c r="AC71" s="652"/>
      <c r="AD71" s="652"/>
      <c r="AE71" s="652"/>
      <c r="AF71" s="652"/>
      <c r="AG71" s="652"/>
      <c r="AH71" s="652"/>
      <c r="AI71" s="652"/>
      <c r="AJ71" s="652"/>
      <c r="AK71" s="652"/>
      <c r="AL71" s="652"/>
      <c r="AM71" s="652"/>
      <c r="AN71" s="652"/>
    </row>
    <row r="72" spans="1:40" x14ac:dyDescent="0.25">
      <c r="A72" s="652"/>
      <c r="B72" s="652"/>
      <c r="C72" s="652"/>
      <c r="D72" s="652"/>
      <c r="E72" s="652"/>
      <c r="F72" s="652"/>
      <c r="G72" s="652"/>
      <c r="H72" s="652"/>
      <c r="I72" s="652"/>
      <c r="J72" s="652"/>
      <c r="K72" s="652"/>
      <c r="L72" s="652"/>
      <c r="M72" s="652"/>
      <c r="N72" s="652"/>
      <c r="O72" s="652"/>
      <c r="P72" s="652"/>
      <c r="Q72" s="652"/>
      <c r="R72" s="652"/>
      <c r="S72" s="652"/>
      <c r="T72" s="652"/>
      <c r="U72" s="652"/>
      <c r="V72" s="652"/>
      <c r="W72" s="652"/>
      <c r="X72" s="652"/>
      <c r="Y72" s="652"/>
      <c r="Z72" s="652"/>
      <c r="AA72" s="652"/>
      <c r="AB72" s="652"/>
      <c r="AC72" s="652"/>
      <c r="AD72" s="652"/>
      <c r="AE72" s="652"/>
      <c r="AF72" s="652"/>
      <c r="AG72" s="652"/>
      <c r="AH72" s="652"/>
      <c r="AI72" s="652"/>
      <c r="AJ72" s="652"/>
      <c r="AK72" s="652"/>
      <c r="AL72" s="652"/>
      <c r="AM72" s="652"/>
      <c r="AN72" s="652"/>
    </row>
    <row r="73" spans="1:40" x14ac:dyDescent="0.25">
      <c r="A73" s="652"/>
      <c r="B73" s="652"/>
      <c r="C73" s="652"/>
      <c r="D73" s="652"/>
      <c r="E73" s="652"/>
      <c r="F73" s="652"/>
      <c r="G73" s="652"/>
      <c r="H73" s="652"/>
      <c r="I73" s="652"/>
      <c r="J73" s="652"/>
      <c r="K73" s="652"/>
      <c r="L73" s="652"/>
      <c r="M73" s="652"/>
      <c r="N73" s="652"/>
      <c r="O73" s="652"/>
      <c r="P73" s="652"/>
      <c r="Q73" s="652"/>
      <c r="R73" s="652"/>
      <c r="S73" s="652"/>
      <c r="T73" s="652"/>
      <c r="U73" s="652"/>
      <c r="V73" s="652"/>
      <c r="W73" s="652"/>
      <c r="X73" s="652"/>
      <c r="Y73" s="652"/>
      <c r="Z73" s="652"/>
      <c r="AA73" s="652"/>
      <c r="AB73" s="652"/>
      <c r="AC73" s="652"/>
      <c r="AD73" s="652"/>
      <c r="AE73" s="652"/>
      <c r="AF73" s="652"/>
      <c r="AG73" s="652"/>
      <c r="AH73" s="652"/>
      <c r="AI73" s="652"/>
      <c r="AJ73" s="652"/>
      <c r="AK73" s="652"/>
      <c r="AL73" s="652"/>
      <c r="AM73" s="652"/>
      <c r="AN73" s="652"/>
    </row>
    <row r="74" spans="1:40" x14ac:dyDescent="0.25">
      <c r="A74" s="652"/>
      <c r="B74" s="652"/>
      <c r="C74" s="652"/>
      <c r="D74" s="652"/>
      <c r="E74" s="652"/>
      <c r="F74" s="652"/>
      <c r="G74" s="652"/>
      <c r="H74" s="652"/>
      <c r="I74" s="652"/>
      <c r="J74" s="652"/>
      <c r="K74" s="652"/>
      <c r="L74" s="652"/>
      <c r="M74" s="652"/>
      <c r="N74" s="652"/>
      <c r="O74" s="652"/>
      <c r="P74" s="652"/>
      <c r="Q74" s="652"/>
      <c r="R74" s="652"/>
      <c r="S74" s="652"/>
      <c r="T74" s="652"/>
      <c r="U74" s="652"/>
      <c r="V74" s="652"/>
      <c r="W74" s="652"/>
      <c r="X74" s="652"/>
      <c r="Y74" s="652"/>
      <c r="Z74" s="652"/>
      <c r="AA74" s="652"/>
      <c r="AB74" s="652"/>
      <c r="AC74" s="652"/>
      <c r="AD74" s="652"/>
      <c r="AE74" s="652"/>
      <c r="AF74" s="652"/>
      <c r="AG74" s="652"/>
      <c r="AH74" s="652"/>
      <c r="AI74" s="652"/>
      <c r="AJ74" s="652"/>
      <c r="AK74" s="652"/>
      <c r="AL74" s="652"/>
      <c r="AM74" s="652"/>
      <c r="AN74" s="652"/>
    </row>
    <row r="75" spans="1:40" x14ac:dyDescent="0.25">
      <c r="A75" s="652"/>
      <c r="B75" s="652"/>
      <c r="C75" s="652"/>
      <c r="D75" s="652"/>
      <c r="E75" s="652"/>
      <c r="F75" s="652"/>
      <c r="G75" s="652"/>
      <c r="H75" s="652"/>
      <c r="I75" s="652"/>
      <c r="J75" s="652"/>
      <c r="K75" s="652"/>
      <c r="L75" s="652"/>
      <c r="M75" s="652"/>
      <c r="N75" s="652"/>
      <c r="O75" s="652"/>
      <c r="P75" s="652"/>
      <c r="Q75" s="652"/>
      <c r="R75" s="652"/>
      <c r="S75" s="652"/>
      <c r="T75" s="652"/>
      <c r="U75" s="652"/>
      <c r="V75" s="652"/>
      <c r="W75" s="652"/>
      <c r="X75" s="652"/>
      <c r="Y75" s="652"/>
      <c r="Z75" s="652"/>
      <c r="AA75" s="652"/>
      <c r="AB75" s="652"/>
      <c r="AC75" s="652"/>
      <c r="AD75" s="652"/>
      <c r="AE75" s="652"/>
      <c r="AF75" s="652"/>
      <c r="AG75" s="652"/>
      <c r="AH75" s="652"/>
      <c r="AI75" s="652"/>
      <c r="AJ75" s="652"/>
      <c r="AK75" s="652"/>
      <c r="AL75" s="652"/>
      <c r="AM75" s="652"/>
      <c r="AN75" s="652"/>
    </row>
    <row r="76" spans="1:40" x14ac:dyDescent="0.25">
      <c r="A76" s="652"/>
      <c r="B76" s="652"/>
      <c r="C76" s="652"/>
      <c r="D76" s="652"/>
      <c r="E76" s="652"/>
      <c r="F76" s="652"/>
      <c r="G76" s="652"/>
      <c r="H76" s="652"/>
      <c r="I76" s="652"/>
      <c r="J76" s="652"/>
      <c r="K76" s="652"/>
      <c r="L76" s="652"/>
      <c r="M76" s="652"/>
      <c r="N76" s="652"/>
      <c r="O76" s="652"/>
      <c r="P76" s="652"/>
      <c r="Q76" s="652"/>
      <c r="R76" s="652"/>
      <c r="S76" s="652"/>
      <c r="T76" s="652"/>
      <c r="U76" s="652"/>
      <c r="V76" s="652"/>
      <c r="W76" s="652"/>
      <c r="X76" s="652"/>
      <c r="Y76" s="652"/>
      <c r="Z76" s="652"/>
      <c r="AA76" s="652"/>
      <c r="AB76" s="652"/>
      <c r="AC76" s="652"/>
      <c r="AD76" s="652"/>
      <c r="AE76" s="652"/>
      <c r="AF76" s="652"/>
      <c r="AG76" s="652"/>
      <c r="AH76" s="652"/>
      <c r="AI76" s="652"/>
      <c r="AJ76" s="652"/>
      <c r="AK76" s="652"/>
      <c r="AL76" s="652"/>
      <c r="AM76" s="652"/>
      <c r="AN76" s="652"/>
    </row>
    <row r="77" spans="1:40" x14ac:dyDescent="0.25">
      <c r="A77" s="652"/>
      <c r="B77" s="652"/>
      <c r="C77" s="652"/>
      <c r="D77" s="652"/>
      <c r="E77" s="652"/>
      <c r="F77" s="652"/>
      <c r="G77" s="652"/>
      <c r="H77" s="652"/>
      <c r="I77" s="652"/>
      <c r="J77" s="652"/>
      <c r="K77" s="652"/>
      <c r="L77" s="652"/>
      <c r="M77" s="652"/>
      <c r="N77" s="652"/>
      <c r="O77" s="652"/>
      <c r="P77" s="652"/>
      <c r="Q77" s="652"/>
      <c r="R77" s="652"/>
      <c r="S77" s="652"/>
      <c r="T77" s="652"/>
      <c r="U77" s="652"/>
      <c r="V77" s="652"/>
      <c r="W77" s="652"/>
      <c r="X77" s="652"/>
      <c r="Y77" s="652"/>
      <c r="Z77" s="652"/>
      <c r="AA77" s="652"/>
      <c r="AB77" s="652"/>
      <c r="AC77" s="652"/>
      <c r="AD77" s="652"/>
      <c r="AE77" s="652"/>
      <c r="AF77" s="652"/>
      <c r="AG77" s="652"/>
      <c r="AH77" s="652"/>
      <c r="AI77" s="652"/>
      <c r="AJ77" s="652"/>
      <c r="AK77" s="652"/>
      <c r="AL77" s="652"/>
      <c r="AM77" s="652"/>
      <c r="AN77" s="652"/>
    </row>
    <row r="78" spans="1:40" x14ac:dyDescent="0.25">
      <c r="A78" s="652"/>
      <c r="B78" s="652"/>
      <c r="C78" s="652"/>
      <c r="D78" s="652"/>
      <c r="E78" s="652"/>
      <c r="F78" s="652"/>
      <c r="G78" s="652"/>
      <c r="H78" s="652"/>
      <c r="I78" s="652"/>
      <c r="J78" s="652"/>
      <c r="K78" s="652"/>
      <c r="L78" s="652"/>
      <c r="M78" s="652"/>
      <c r="N78" s="652"/>
      <c r="O78" s="652"/>
      <c r="P78" s="652"/>
      <c r="Q78" s="652"/>
      <c r="R78" s="652"/>
      <c r="S78" s="652"/>
      <c r="T78" s="652"/>
      <c r="U78" s="652"/>
      <c r="V78" s="652"/>
      <c r="W78" s="652"/>
      <c r="X78" s="652"/>
      <c r="Y78" s="652"/>
      <c r="Z78" s="652"/>
      <c r="AA78" s="652"/>
      <c r="AB78" s="652"/>
      <c r="AC78" s="652"/>
      <c r="AD78" s="652"/>
      <c r="AE78" s="652"/>
      <c r="AF78" s="652"/>
      <c r="AG78" s="652"/>
      <c r="AH78" s="652"/>
      <c r="AI78" s="652"/>
      <c r="AJ78" s="652"/>
      <c r="AK78" s="652"/>
      <c r="AL78" s="652"/>
      <c r="AM78" s="652"/>
      <c r="AN78" s="652"/>
    </row>
    <row r="79" spans="1:40" x14ac:dyDescent="0.25">
      <c r="A79" s="652"/>
      <c r="B79" s="652"/>
      <c r="C79" s="652"/>
      <c r="D79" s="652"/>
      <c r="E79" s="652"/>
      <c r="F79" s="652"/>
      <c r="G79" s="652"/>
      <c r="H79" s="652"/>
      <c r="I79" s="652"/>
      <c r="J79" s="652"/>
      <c r="K79" s="652"/>
      <c r="L79" s="652"/>
      <c r="M79" s="652"/>
      <c r="N79" s="652"/>
      <c r="O79" s="652"/>
      <c r="P79" s="652"/>
      <c r="Q79" s="652"/>
      <c r="R79" s="652"/>
      <c r="S79" s="652"/>
      <c r="T79" s="652"/>
      <c r="U79" s="652"/>
      <c r="V79" s="652"/>
      <c r="W79" s="652"/>
      <c r="X79" s="652"/>
      <c r="Y79" s="652"/>
      <c r="Z79" s="652"/>
      <c r="AA79" s="652"/>
      <c r="AB79" s="652"/>
      <c r="AC79" s="652"/>
      <c r="AD79" s="652"/>
      <c r="AE79" s="652"/>
      <c r="AF79" s="652"/>
      <c r="AG79" s="652"/>
      <c r="AH79" s="652"/>
      <c r="AI79" s="652"/>
      <c r="AJ79" s="652"/>
      <c r="AK79" s="652"/>
      <c r="AL79" s="652"/>
      <c r="AM79" s="652"/>
      <c r="AN79" s="652"/>
    </row>
    <row r="80" spans="1:40" x14ac:dyDescent="0.25">
      <c r="A80" s="652"/>
      <c r="B80" s="652"/>
      <c r="C80" s="652"/>
      <c r="D80" s="652"/>
      <c r="E80" s="652"/>
      <c r="F80" s="652"/>
      <c r="G80" s="652"/>
      <c r="H80" s="652"/>
      <c r="I80" s="652"/>
      <c r="J80" s="652"/>
      <c r="K80" s="652"/>
      <c r="L80" s="652"/>
      <c r="M80" s="652"/>
      <c r="N80" s="652"/>
      <c r="O80" s="652"/>
      <c r="P80" s="652"/>
      <c r="Q80" s="652"/>
      <c r="R80" s="652"/>
      <c r="S80" s="652"/>
      <c r="T80" s="652"/>
      <c r="U80" s="652"/>
      <c r="V80" s="652"/>
      <c r="W80" s="652"/>
      <c r="X80" s="652"/>
      <c r="Y80" s="652"/>
      <c r="Z80" s="652"/>
      <c r="AA80" s="652"/>
      <c r="AB80" s="652"/>
      <c r="AC80" s="652"/>
      <c r="AD80" s="652"/>
      <c r="AE80" s="652"/>
      <c r="AF80" s="652"/>
      <c r="AG80" s="652"/>
      <c r="AH80" s="652"/>
      <c r="AI80" s="652"/>
      <c r="AJ80" s="652"/>
      <c r="AK80" s="652"/>
      <c r="AL80" s="652"/>
      <c r="AM80" s="652"/>
      <c r="AN80" s="652"/>
    </row>
    <row r="81" spans="1:40" x14ac:dyDescent="0.25">
      <c r="A81" s="652"/>
      <c r="B81" s="652"/>
      <c r="C81" s="652"/>
      <c r="D81" s="652"/>
      <c r="E81" s="652"/>
      <c r="F81" s="652"/>
      <c r="G81" s="652"/>
      <c r="H81" s="652"/>
      <c r="I81" s="652"/>
      <c r="J81" s="652"/>
      <c r="K81" s="652"/>
      <c r="L81" s="652"/>
      <c r="M81" s="652"/>
      <c r="N81" s="652"/>
      <c r="O81" s="652"/>
      <c r="P81" s="652"/>
      <c r="Q81" s="652"/>
      <c r="R81" s="652"/>
      <c r="S81" s="652"/>
      <c r="T81" s="652"/>
      <c r="U81" s="652"/>
      <c r="V81" s="652"/>
      <c r="W81" s="652"/>
      <c r="X81" s="652"/>
      <c r="Y81" s="652"/>
      <c r="Z81" s="652"/>
      <c r="AA81" s="652"/>
      <c r="AB81" s="652"/>
      <c r="AC81" s="652"/>
      <c r="AD81" s="652"/>
      <c r="AE81" s="652"/>
      <c r="AF81" s="652"/>
      <c r="AG81" s="652"/>
      <c r="AH81" s="652"/>
      <c r="AI81" s="652"/>
      <c r="AJ81" s="652"/>
      <c r="AK81" s="652"/>
      <c r="AL81" s="652"/>
      <c r="AM81" s="652"/>
      <c r="AN81" s="652"/>
    </row>
    <row r="82" spans="1:40" x14ac:dyDescent="0.25">
      <c r="A82" s="652"/>
      <c r="B82" s="652"/>
      <c r="C82" s="652"/>
      <c r="D82" s="652"/>
      <c r="E82" s="652"/>
      <c r="F82" s="652"/>
      <c r="G82" s="652"/>
      <c r="H82" s="652"/>
      <c r="I82" s="652"/>
      <c r="J82" s="652"/>
      <c r="K82" s="652"/>
      <c r="L82" s="652"/>
      <c r="M82" s="652"/>
      <c r="N82" s="652"/>
      <c r="O82" s="652"/>
      <c r="P82" s="652"/>
      <c r="Q82" s="652"/>
      <c r="R82" s="652"/>
      <c r="S82" s="652"/>
      <c r="T82" s="652"/>
      <c r="U82" s="652"/>
      <c r="V82" s="652"/>
      <c r="W82" s="652"/>
      <c r="X82" s="652"/>
      <c r="Y82" s="652"/>
      <c r="Z82" s="652"/>
      <c r="AA82" s="652"/>
      <c r="AB82" s="652"/>
      <c r="AC82" s="652"/>
      <c r="AD82" s="652"/>
      <c r="AE82" s="652"/>
      <c r="AF82" s="652"/>
      <c r="AG82" s="652"/>
      <c r="AH82" s="652"/>
      <c r="AI82" s="652"/>
      <c r="AJ82" s="652"/>
      <c r="AK82" s="652"/>
      <c r="AL82" s="652"/>
      <c r="AM82" s="652"/>
      <c r="AN82" s="652"/>
    </row>
    <row r="83" spans="1:40" x14ac:dyDescent="0.25">
      <c r="A83" s="652"/>
      <c r="B83" s="652"/>
      <c r="C83" s="652"/>
      <c r="D83" s="652"/>
      <c r="E83" s="652"/>
      <c r="F83" s="652"/>
      <c r="G83" s="652"/>
      <c r="H83" s="652"/>
      <c r="I83" s="652"/>
      <c r="J83" s="652"/>
      <c r="K83" s="652"/>
      <c r="L83" s="652"/>
      <c r="M83" s="652"/>
      <c r="N83" s="652"/>
      <c r="O83" s="652"/>
      <c r="P83" s="652"/>
      <c r="Q83" s="652"/>
      <c r="R83" s="652"/>
      <c r="S83" s="652"/>
      <c r="T83" s="652"/>
      <c r="U83" s="652"/>
      <c r="V83" s="652"/>
      <c r="W83" s="652"/>
      <c r="X83" s="652"/>
      <c r="Y83" s="652"/>
      <c r="Z83" s="652"/>
      <c r="AA83" s="652"/>
      <c r="AB83" s="652"/>
      <c r="AC83" s="652"/>
      <c r="AD83" s="652"/>
      <c r="AE83" s="652"/>
      <c r="AF83" s="652"/>
      <c r="AG83" s="652"/>
      <c r="AH83" s="652"/>
      <c r="AI83" s="652"/>
      <c r="AJ83" s="652"/>
      <c r="AK83" s="652"/>
      <c r="AL83" s="652"/>
      <c r="AM83" s="652"/>
      <c r="AN83" s="652"/>
    </row>
    <row r="84" spans="1:40" x14ac:dyDescent="0.25">
      <c r="A84" s="652"/>
      <c r="B84" s="652"/>
      <c r="C84" s="652"/>
      <c r="D84" s="652"/>
      <c r="E84" s="652"/>
      <c r="F84" s="652"/>
      <c r="G84" s="652"/>
      <c r="H84" s="652"/>
      <c r="I84" s="652"/>
      <c r="J84" s="652"/>
      <c r="K84" s="652"/>
      <c r="L84" s="652"/>
      <c r="M84" s="652"/>
      <c r="N84" s="652"/>
      <c r="O84" s="652"/>
      <c r="P84" s="652"/>
      <c r="Q84" s="652"/>
      <c r="R84" s="652"/>
      <c r="S84" s="652"/>
      <c r="T84" s="652"/>
      <c r="U84" s="652"/>
      <c r="V84" s="652"/>
      <c r="W84" s="652"/>
      <c r="X84" s="652"/>
      <c r="Y84" s="652"/>
      <c r="Z84" s="652"/>
      <c r="AA84" s="652"/>
      <c r="AB84" s="652"/>
      <c r="AC84" s="652"/>
      <c r="AD84" s="652"/>
      <c r="AE84" s="652"/>
      <c r="AF84" s="652"/>
      <c r="AG84" s="652"/>
      <c r="AH84" s="652"/>
      <c r="AI84" s="652"/>
      <c r="AJ84" s="652"/>
      <c r="AK84" s="652"/>
      <c r="AL84" s="652"/>
      <c r="AM84" s="652"/>
      <c r="AN84" s="652"/>
    </row>
    <row r="85" spans="1:40" x14ac:dyDescent="0.25">
      <c r="A85" s="652"/>
      <c r="B85" s="652"/>
      <c r="C85" s="652"/>
      <c r="D85" s="652"/>
      <c r="E85" s="652"/>
      <c r="F85" s="652"/>
      <c r="G85" s="652"/>
      <c r="H85" s="652"/>
      <c r="I85" s="652"/>
      <c r="J85" s="652"/>
      <c r="K85" s="652"/>
      <c r="L85" s="652"/>
      <c r="M85" s="652"/>
      <c r="N85" s="652"/>
      <c r="O85" s="652"/>
      <c r="P85" s="652"/>
      <c r="Q85" s="652"/>
      <c r="R85" s="652"/>
      <c r="S85" s="652"/>
      <c r="T85" s="652"/>
      <c r="U85" s="652"/>
      <c r="V85" s="652"/>
      <c r="W85" s="652"/>
      <c r="X85" s="652"/>
      <c r="Y85" s="652"/>
      <c r="Z85" s="652"/>
      <c r="AA85" s="652"/>
      <c r="AB85" s="652"/>
      <c r="AC85" s="652"/>
      <c r="AD85" s="652"/>
      <c r="AE85" s="652"/>
      <c r="AF85" s="652"/>
      <c r="AG85" s="652"/>
      <c r="AH85" s="652"/>
      <c r="AI85" s="652"/>
      <c r="AJ85" s="652"/>
      <c r="AK85" s="652"/>
      <c r="AL85" s="652"/>
      <c r="AM85" s="652"/>
      <c r="AN85" s="652"/>
    </row>
    <row r="86" spans="1:40" x14ac:dyDescent="0.25">
      <c r="A86" s="652"/>
      <c r="B86" s="652"/>
      <c r="C86" s="652"/>
      <c r="D86" s="652"/>
      <c r="E86" s="652"/>
      <c r="F86" s="652"/>
      <c r="G86" s="652"/>
      <c r="H86" s="652"/>
      <c r="I86" s="652"/>
      <c r="J86" s="652"/>
      <c r="K86" s="652"/>
      <c r="L86" s="652"/>
      <c r="M86" s="652"/>
      <c r="N86" s="652"/>
      <c r="O86" s="652"/>
      <c r="P86" s="652"/>
      <c r="Q86" s="652"/>
      <c r="R86" s="652"/>
      <c r="S86" s="652"/>
      <c r="T86" s="652"/>
      <c r="U86" s="652"/>
      <c r="V86" s="652"/>
      <c r="W86" s="652"/>
      <c r="X86" s="652"/>
      <c r="Y86" s="652"/>
      <c r="Z86" s="652"/>
      <c r="AA86" s="652"/>
      <c r="AB86" s="652"/>
      <c r="AC86" s="652"/>
      <c r="AD86" s="652"/>
      <c r="AE86" s="652"/>
      <c r="AF86" s="652"/>
      <c r="AG86" s="652"/>
      <c r="AH86" s="652"/>
      <c r="AI86" s="652"/>
      <c r="AJ86" s="652"/>
      <c r="AK86" s="652"/>
      <c r="AL86" s="652"/>
      <c r="AM86" s="652"/>
      <c r="AN86" s="652"/>
    </row>
    <row r="87" spans="1:40" x14ac:dyDescent="0.25">
      <c r="A87" s="652"/>
      <c r="B87" s="652"/>
      <c r="C87" s="652"/>
      <c r="D87" s="652"/>
      <c r="E87" s="652"/>
      <c r="F87" s="652"/>
      <c r="G87" s="652"/>
      <c r="H87" s="652"/>
      <c r="I87" s="652"/>
      <c r="J87" s="652"/>
      <c r="K87" s="652"/>
      <c r="L87" s="652"/>
      <c r="M87" s="652"/>
      <c r="N87" s="652"/>
      <c r="O87" s="652"/>
      <c r="P87" s="652"/>
      <c r="Q87" s="652"/>
      <c r="R87" s="652"/>
      <c r="S87" s="652"/>
      <c r="T87" s="652"/>
      <c r="U87" s="652"/>
      <c r="V87" s="652"/>
      <c r="W87" s="652"/>
      <c r="X87" s="652"/>
      <c r="Y87" s="652"/>
      <c r="Z87" s="652"/>
      <c r="AA87" s="652"/>
      <c r="AB87" s="652"/>
      <c r="AC87" s="652"/>
      <c r="AD87" s="652"/>
      <c r="AE87" s="652"/>
      <c r="AF87" s="652"/>
      <c r="AG87" s="652"/>
      <c r="AH87" s="652"/>
      <c r="AI87" s="652"/>
      <c r="AJ87" s="652"/>
      <c r="AK87" s="652"/>
      <c r="AL87" s="652"/>
      <c r="AM87" s="652"/>
      <c r="AN87" s="652"/>
    </row>
    <row r="88" spans="1:40" x14ac:dyDescent="0.25">
      <c r="A88" s="652"/>
      <c r="B88" s="652"/>
      <c r="C88" s="652"/>
      <c r="D88" s="652"/>
      <c r="E88" s="652"/>
      <c r="F88" s="652"/>
      <c r="G88" s="652"/>
      <c r="H88" s="652"/>
      <c r="I88" s="652"/>
      <c r="J88" s="652"/>
      <c r="K88" s="652"/>
      <c r="L88" s="652"/>
      <c r="M88" s="652"/>
      <c r="N88" s="652"/>
      <c r="O88" s="652"/>
      <c r="P88" s="652"/>
      <c r="Q88" s="652"/>
      <c r="R88" s="652"/>
      <c r="S88" s="652"/>
      <c r="T88" s="652"/>
      <c r="U88" s="652"/>
      <c r="V88" s="652"/>
      <c r="W88" s="652"/>
      <c r="X88" s="652"/>
      <c r="Y88" s="652"/>
      <c r="Z88" s="652"/>
      <c r="AA88" s="652"/>
      <c r="AB88" s="652"/>
      <c r="AC88" s="652"/>
      <c r="AD88" s="652"/>
      <c r="AE88" s="652"/>
      <c r="AF88" s="652"/>
      <c r="AG88" s="652"/>
      <c r="AH88" s="652"/>
      <c r="AI88" s="652"/>
      <c r="AJ88" s="652"/>
      <c r="AK88" s="652"/>
      <c r="AL88" s="652"/>
      <c r="AM88" s="652"/>
      <c r="AN88" s="652"/>
    </row>
    <row r="89" spans="1:40" x14ac:dyDescent="0.25">
      <c r="A89" s="652"/>
      <c r="B89" s="652"/>
      <c r="C89" s="652"/>
      <c r="D89" s="652"/>
      <c r="E89" s="652"/>
      <c r="F89" s="652"/>
      <c r="G89" s="652"/>
      <c r="H89" s="652"/>
      <c r="I89" s="652"/>
      <c r="J89" s="652"/>
      <c r="K89" s="652"/>
      <c r="L89" s="652"/>
      <c r="M89" s="652"/>
      <c r="N89" s="652"/>
      <c r="O89" s="652"/>
      <c r="P89" s="652"/>
      <c r="Q89" s="652"/>
      <c r="R89" s="652"/>
      <c r="S89" s="652"/>
      <c r="T89" s="652"/>
      <c r="U89" s="652"/>
      <c r="V89" s="652"/>
      <c r="W89" s="652"/>
      <c r="X89" s="652"/>
      <c r="Y89" s="652"/>
      <c r="Z89" s="652"/>
      <c r="AA89" s="652"/>
      <c r="AB89" s="652"/>
      <c r="AC89" s="652"/>
      <c r="AD89" s="652"/>
      <c r="AE89" s="652"/>
      <c r="AF89" s="652"/>
      <c r="AG89" s="652"/>
      <c r="AH89" s="652"/>
      <c r="AI89" s="652"/>
      <c r="AJ89" s="652"/>
      <c r="AK89" s="652"/>
      <c r="AL89" s="652"/>
      <c r="AM89" s="652"/>
      <c r="AN89" s="652"/>
    </row>
    <row r="90" spans="1:40" x14ac:dyDescent="0.25">
      <c r="A90" s="652"/>
      <c r="B90" s="652"/>
      <c r="C90" s="652"/>
      <c r="D90" s="652"/>
      <c r="E90" s="652"/>
      <c r="F90" s="652"/>
      <c r="G90" s="652"/>
      <c r="H90" s="652"/>
      <c r="I90" s="652"/>
      <c r="J90" s="652"/>
      <c r="K90" s="652"/>
      <c r="L90" s="652"/>
      <c r="M90" s="652"/>
      <c r="N90" s="652"/>
      <c r="O90" s="652"/>
      <c r="P90" s="652"/>
      <c r="Q90" s="652"/>
      <c r="R90" s="652"/>
      <c r="S90" s="652"/>
      <c r="T90" s="652"/>
      <c r="U90" s="652"/>
      <c r="V90" s="652"/>
      <c r="W90" s="652"/>
      <c r="X90" s="652"/>
      <c r="Y90" s="652"/>
      <c r="Z90" s="652"/>
      <c r="AA90" s="652"/>
      <c r="AB90" s="652"/>
      <c r="AC90" s="652"/>
      <c r="AD90" s="652"/>
      <c r="AE90" s="652"/>
      <c r="AF90" s="652"/>
      <c r="AG90" s="652"/>
      <c r="AH90" s="652"/>
      <c r="AI90" s="652"/>
      <c r="AJ90" s="652"/>
      <c r="AK90" s="652"/>
      <c r="AL90" s="652"/>
      <c r="AM90" s="652"/>
      <c r="AN90" s="652"/>
    </row>
    <row r="91" spans="1:40" x14ac:dyDescent="0.25">
      <c r="A91" s="569"/>
      <c r="B91" s="569"/>
      <c r="C91" s="569"/>
      <c r="D91" s="569"/>
      <c r="E91" s="569"/>
      <c r="F91" s="569"/>
      <c r="G91" s="570"/>
      <c r="H91" s="569"/>
      <c r="I91" s="569"/>
      <c r="J91" s="569"/>
      <c r="K91" s="569"/>
      <c r="L91" s="569"/>
      <c r="M91" s="569"/>
      <c r="N91" s="569"/>
      <c r="O91" s="569"/>
      <c r="P91" s="569"/>
      <c r="Q91" s="569"/>
      <c r="R91" s="569"/>
      <c r="S91" s="569"/>
      <c r="T91" s="569"/>
      <c r="U91" s="569"/>
      <c r="V91" s="569"/>
      <c r="W91" s="569"/>
      <c r="X91" s="569"/>
      <c r="Y91" s="569"/>
      <c r="Z91" s="569"/>
      <c r="AA91" s="569"/>
      <c r="AB91" s="569"/>
      <c r="AC91" s="569"/>
      <c r="AD91" s="569"/>
      <c r="AE91" s="569"/>
      <c r="AF91" s="569"/>
      <c r="AG91" s="569"/>
      <c r="AH91" s="569"/>
      <c r="AI91" s="569"/>
      <c r="AJ91" s="569"/>
      <c r="AK91" s="569"/>
      <c r="AL91" s="569"/>
      <c r="AM91" s="569"/>
      <c r="AN91" s="569"/>
    </row>
    <row r="92" spans="1:40" x14ac:dyDescent="0.25">
      <c r="A92" s="569"/>
      <c r="B92" s="569"/>
      <c r="C92" s="569"/>
      <c r="D92" s="569"/>
      <c r="E92" s="569"/>
      <c r="F92" s="569"/>
      <c r="G92" s="570"/>
      <c r="H92" s="569"/>
      <c r="I92" s="569"/>
      <c r="J92" s="569"/>
      <c r="K92" s="569"/>
      <c r="L92" s="569"/>
      <c r="M92" s="569"/>
      <c r="N92" s="569"/>
      <c r="O92" s="569"/>
      <c r="P92" s="569"/>
      <c r="Q92" s="569"/>
      <c r="R92" s="569"/>
      <c r="S92" s="569"/>
      <c r="T92" s="569"/>
      <c r="U92" s="569"/>
      <c r="V92" s="569"/>
      <c r="W92" s="569"/>
      <c r="X92" s="569"/>
      <c r="Y92" s="569"/>
      <c r="Z92" s="569"/>
      <c r="AA92" s="569"/>
      <c r="AB92" s="569"/>
      <c r="AC92" s="569"/>
      <c r="AD92" s="569"/>
      <c r="AE92" s="569"/>
      <c r="AF92" s="569"/>
      <c r="AG92" s="569"/>
      <c r="AH92" s="569"/>
      <c r="AI92" s="569"/>
      <c r="AJ92" s="569"/>
      <c r="AK92" s="569"/>
      <c r="AL92" s="569"/>
      <c r="AM92" s="569"/>
      <c r="AN92" s="569"/>
    </row>
    <row r="93" spans="1:40" x14ac:dyDescent="0.25">
      <c r="A93" s="569"/>
      <c r="B93" s="569"/>
      <c r="C93" s="569"/>
      <c r="D93" s="569"/>
      <c r="E93" s="569"/>
      <c r="F93" s="569"/>
      <c r="G93" s="570"/>
      <c r="H93" s="569"/>
      <c r="I93" s="569"/>
      <c r="J93" s="569"/>
      <c r="K93" s="569"/>
      <c r="L93" s="569"/>
      <c r="M93" s="569"/>
      <c r="N93" s="569"/>
      <c r="O93" s="569"/>
      <c r="P93" s="569"/>
      <c r="Q93" s="569"/>
      <c r="R93" s="569"/>
      <c r="S93" s="569"/>
      <c r="T93" s="569"/>
      <c r="U93" s="569"/>
      <c r="V93" s="569"/>
      <c r="W93" s="569"/>
      <c r="X93" s="569"/>
      <c r="Y93" s="569"/>
      <c r="Z93" s="569"/>
      <c r="AA93" s="569"/>
      <c r="AB93" s="569"/>
      <c r="AC93" s="569"/>
      <c r="AD93" s="569"/>
      <c r="AE93" s="569"/>
      <c r="AF93" s="569"/>
      <c r="AG93" s="569"/>
      <c r="AH93" s="569"/>
      <c r="AI93" s="569"/>
      <c r="AJ93" s="569"/>
      <c r="AK93" s="569"/>
      <c r="AL93" s="569"/>
      <c r="AM93" s="569"/>
      <c r="AN93" s="569"/>
    </row>
    <row r="94" spans="1:40" x14ac:dyDescent="0.25">
      <c r="A94" s="569"/>
      <c r="B94" s="569"/>
      <c r="C94" s="569"/>
      <c r="D94" s="569"/>
      <c r="E94" s="569"/>
      <c r="F94" s="569"/>
      <c r="G94" s="570"/>
      <c r="H94" s="569"/>
      <c r="I94" s="569"/>
      <c r="J94" s="569"/>
      <c r="K94" s="569"/>
      <c r="L94" s="569"/>
      <c r="M94" s="569"/>
      <c r="N94" s="569"/>
      <c r="O94" s="569"/>
      <c r="P94" s="569"/>
      <c r="Q94" s="569"/>
      <c r="R94" s="569"/>
      <c r="S94" s="569"/>
      <c r="T94" s="569"/>
      <c r="U94" s="569"/>
      <c r="V94" s="569"/>
      <c r="W94" s="569"/>
      <c r="X94" s="569"/>
      <c r="Y94" s="569"/>
      <c r="Z94" s="569"/>
      <c r="AA94" s="569"/>
      <c r="AB94" s="569"/>
      <c r="AC94" s="569"/>
      <c r="AD94" s="569"/>
      <c r="AE94" s="569"/>
      <c r="AF94" s="569"/>
      <c r="AG94" s="569"/>
      <c r="AH94" s="569"/>
      <c r="AI94" s="569"/>
      <c r="AJ94" s="569"/>
      <c r="AK94" s="569"/>
      <c r="AL94" s="569"/>
      <c r="AM94" s="569"/>
      <c r="AN94" s="569"/>
    </row>
    <row r="95" spans="1:40" x14ac:dyDescent="0.25">
      <c r="A95" s="569"/>
      <c r="B95" s="569"/>
      <c r="C95" s="569"/>
      <c r="D95" s="569"/>
      <c r="E95" s="569"/>
      <c r="F95" s="569"/>
      <c r="G95" s="570"/>
      <c r="H95" s="569"/>
      <c r="I95" s="569"/>
      <c r="J95" s="569"/>
      <c r="K95" s="569"/>
      <c r="L95" s="569"/>
      <c r="M95" s="569"/>
      <c r="N95" s="569"/>
      <c r="O95" s="569"/>
      <c r="P95" s="569"/>
      <c r="Q95" s="569"/>
      <c r="R95" s="569"/>
      <c r="S95" s="569"/>
      <c r="T95" s="569"/>
      <c r="U95" s="569"/>
      <c r="V95" s="569"/>
      <c r="W95" s="569"/>
      <c r="X95" s="569"/>
      <c r="Y95" s="569"/>
      <c r="Z95" s="569"/>
      <c r="AA95" s="569"/>
      <c r="AB95" s="569"/>
      <c r="AC95" s="569"/>
      <c r="AD95" s="569"/>
      <c r="AE95" s="569"/>
      <c r="AF95" s="569"/>
      <c r="AG95" s="569"/>
      <c r="AH95" s="569"/>
      <c r="AI95" s="569"/>
      <c r="AJ95" s="569"/>
      <c r="AK95" s="569"/>
      <c r="AL95" s="569"/>
      <c r="AM95" s="569"/>
      <c r="AN95" s="569"/>
    </row>
    <row r="96" spans="1:40" x14ac:dyDescent="0.25">
      <c r="A96" s="569"/>
      <c r="B96" s="569"/>
      <c r="C96" s="569"/>
      <c r="D96" s="569"/>
      <c r="E96" s="569"/>
      <c r="F96" s="569"/>
      <c r="G96" s="570"/>
      <c r="H96" s="569"/>
      <c r="I96" s="569"/>
      <c r="J96" s="569"/>
      <c r="K96" s="569"/>
      <c r="L96" s="569"/>
      <c r="M96" s="569"/>
      <c r="N96" s="569"/>
      <c r="O96" s="569"/>
      <c r="P96" s="569"/>
      <c r="Q96" s="569"/>
      <c r="R96" s="569"/>
      <c r="S96" s="569"/>
      <c r="T96" s="569"/>
      <c r="U96" s="569"/>
      <c r="V96" s="569"/>
      <c r="W96" s="569"/>
      <c r="X96" s="569"/>
      <c r="Y96" s="569"/>
      <c r="Z96" s="569"/>
      <c r="AA96" s="569"/>
      <c r="AB96" s="569"/>
      <c r="AC96" s="569"/>
      <c r="AD96" s="569"/>
      <c r="AE96" s="569"/>
      <c r="AF96" s="569"/>
      <c r="AG96" s="569"/>
      <c r="AH96" s="569"/>
      <c r="AI96" s="569"/>
      <c r="AJ96" s="569"/>
      <c r="AK96" s="569"/>
      <c r="AL96" s="569"/>
      <c r="AM96" s="569"/>
      <c r="AN96" s="569"/>
    </row>
    <row r="97" spans="7:7" x14ac:dyDescent="0.25">
      <c r="G97" s="570"/>
    </row>
    <row r="98" spans="7:7" x14ac:dyDescent="0.25">
      <c r="G98" s="570"/>
    </row>
    <row r="99" spans="7:7" x14ac:dyDescent="0.25">
      <c r="G99" s="570"/>
    </row>
    <row r="100" spans="7:7" x14ac:dyDescent="0.25">
      <c r="G100" s="570"/>
    </row>
    <row r="101" spans="7:7" x14ac:dyDescent="0.25">
      <c r="G101" s="570"/>
    </row>
    <row r="102" spans="7:7" x14ac:dyDescent="0.25">
      <c r="G102" s="570"/>
    </row>
    <row r="103" spans="7:7" x14ac:dyDescent="0.25">
      <c r="G103" s="570"/>
    </row>
    <row r="104" spans="7:7" x14ac:dyDescent="0.25">
      <c r="G104" s="570"/>
    </row>
    <row r="105" spans="7:7" x14ac:dyDescent="0.25">
      <c r="G105" s="570"/>
    </row>
    <row r="106" spans="7:7" x14ac:dyDescent="0.25">
      <c r="G106" s="570"/>
    </row>
    <row r="107" spans="7:7" x14ac:dyDescent="0.25">
      <c r="G107" s="570"/>
    </row>
    <row r="108" spans="7:7" x14ac:dyDescent="0.25">
      <c r="G108" s="570"/>
    </row>
    <row r="109" spans="7:7" x14ac:dyDescent="0.25">
      <c r="G109" s="570"/>
    </row>
    <row r="110" spans="7:7" x14ac:dyDescent="0.25">
      <c r="G110" s="570"/>
    </row>
    <row r="111" spans="7:7" x14ac:dyDescent="0.25">
      <c r="G111" s="570"/>
    </row>
    <row r="112" spans="7:7" x14ac:dyDescent="0.25">
      <c r="G112" s="570"/>
    </row>
    <row r="113" spans="7:7" x14ac:dyDescent="0.25">
      <c r="G113" s="570"/>
    </row>
    <row r="114" spans="7:7" x14ac:dyDescent="0.25">
      <c r="G114" s="570"/>
    </row>
    <row r="115" spans="7:7" x14ac:dyDescent="0.25">
      <c r="G115" s="570"/>
    </row>
    <row r="116" spans="7:7" x14ac:dyDescent="0.25">
      <c r="G116" s="570"/>
    </row>
    <row r="117" spans="7:7" x14ac:dyDescent="0.25">
      <c r="G117" s="570"/>
    </row>
    <row r="118" spans="7:7" x14ac:dyDescent="0.25">
      <c r="G118" s="570"/>
    </row>
    <row r="119" spans="7:7" x14ac:dyDescent="0.25">
      <c r="G119" s="570"/>
    </row>
    <row r="120" spans="7:7" x14ac:dyDescent="0.25">
      <c r="G120" s="570"/>
    </row>
    <row r="121" spans="7:7" x14ac:dyDescent="0.25">
      <c r="G121" s="570"/>
    </row>
    <row r="122" spans="7:7" x14ac:dyDescent="0.25">
      <c r="G122" s="570"/>
    </row>
    <row r="123" spans="7:7" x14ac:dyDescent="0.25">
      <c r="G123" s="570"/>
    </row>
    <row r="124" spans="7:7" x14ac:dyDescent="0.25">
      <c r="G124" s="570"/>
    </row>
    <row r="125" spans="7:7" x14ac:dyDescent="0.25">
      <c r="G125" s="570"/>
    </row>
    <row r="126" spans="7:7" x14ac:dyDescent="0.25">
      <c r="G126" s="570"/>
    </row>
    <row r="127" spans="7:7" x14ac:dyDescent="0.25">
      <c r="G127" s="570"/>
    </row>
    <row r="128" spans="7:7" x14ac:dyDescent="0.25">
      <c r="G128" s="570"/>
    </row>
    <row r="129" spans="7:7" x14ac:dyDescent="0.25">
      <c r="G129" s="570"/>
    </row>
    <row r="130" spans="7:7" x14ac:dyDescent="0.25">
      <c r="G130" s="570"/>
    </row>
    <row r="131" spans="7:7" x14ac:dyDescent="0.25">
      <c r="G131" s="570"/>
    </row>
    <row r="132" spans="7:7" x14ac:dyDescent="0.25">
      <c r="G132" s="570"/>
    </row>
    <row r="133" spans="7:7" x14ac:dyDescent="0.25">
      <c r="G133" s="570"/>
    </row>
    <row r="134" spans="7:7" x14ac:dyDescent="0.25">
      <c r="G134" s="570"/>
    </row>
    <row r="135" spans="7:7" x14ac:dyDescent="0.25">
      <c r="G135" s="570"/>
    </row>
    <row r="136" spans="7:7" x14ac:dyDescent="0.25">
      <c r="G136" s="570"/>
    </row>
    <row r="137" spans="7:7" x14ac:dyDescent="0.25">
      <c r="G137" s="570"/>
    </row>
    <row r="138" spans="7:7" x14ac:dyDescent="0.25">
      <c r="G138" s="570"/>
    </row>
    <row r="139" spans="7:7" x14ac:dyDescent="0.25">
      <c r="G139" s="570"/>
    </row>
    <row r="140" spans="7:7" x14ac:dyDescent="0.25">
      <c r="G140" s="570"/>
    </row>
    <row r="141" spans="7:7" x14ac:dyDescent="0.25">
      <c r="G141" s="570"/>
    </row>
    <row r="142" spans="7:7" x14ac:dyDescent="0.25">
      <c r="G142" s="570"/>
    </row>
    <row r="143" spans="7:7" x14ac:dyDescent="0.25">
      <c r="G143" s="570"/>
    </row>
    <row r="144" spans="7:7" x14ac:dyDescent="0.25">
      <c r="G144" s="570"/>
    </row>
    <row r="145" spans="7:7" x14ac:dyDescent="0.25">
      <c r="G145" s="570"/>
    </row>
    <row r="146" spans="7:7" x14ac:dyDescent="0.25">
      <c r="G146" s="570"/>
    </row>
    <row r="147" spans="7:7" x14ac:dyDescent="0.25">
      <c r="G147" s="570"/>
    </row>
    <row r="148" spans="7:7" x14ac:dyDescent="0.25">
      <c r="G148" s="570"/>
    </row>
    <row r="149" spans="7:7" x14ac:dyDescent="0.25">
      <c r="G149" s="570"/>
    </row>
    <row r="150" spans="7:7" x14ac:dyDescent="0.25">
      <c r="G150" s="570"/>
    </row>
    <row r="151" spans="7:7" x14ac:dyDescent="0.25">
      <c r="G151" s="570"/>
    </row>
    <row r="152" spans="7:7" x14ac:dyDescent="0.25">
      <c r="G152" s="570"/>
    </row>
    <row r="153" spans="7:7" x14ac:dyDescent="0.25">
      <c r="G153" s="570"/>
    </row>
    <row r="154" spans="7:7" x14ac:dyDescent="0.25">
      <c r="G154" s="570"/>
    </row>
    <row r="155" spans="7:7" x14ac:dyDescent="0.25">
      <c r="G155" s="570"/>
    </row>
    <row r="156" spans="7:7" x14ac:dyDescent="0.25">
      <c r="G156" s="570"/>
    </row>
    <row r="157" spans="7:7" x14ac:dyDescent="0.25">
      <c r="G157" s="570"/>
    </row>
    <row r="158" spans="7:7" x14ac:dyDescent="0.25">
      <c r="G158" s="570"/>
    </row>
    <row r="159" spans="7:7" x14ac:dyDescent="0.25">
      <c r="G159" s="570"/>
    </row>
    <row r="160" spans="7:7" x14ac:dyDescent="0.25">
      <c r="G160" s="570"/>
    </row>
    <row r="161" spans="7:7" x14ac:dyDescent="0.25">
      <c r="G161" s="570"/>
    </row>
    <row r="162" spans="7:7" x14ac:dyDescent="0.25">
      <c r="G162" s="570"/>
    </row>
    <row r="163" spans="7:7" x14ac:dyDescent="0.25">
      <c r="G163" s="570"/>
    </row>
    <row r="164" spans="7:7" x14ac:dyDescent="0.25">
      <c r="G164" s="570"/>
    </row>
    <row r="165" spans="7:7" x14ac:dyDescent="0.25">
      <c r="G165" s="570"/>
    </row>
    <row r="166" spans="7:7" x14ac:dyDescent="0.25">
      <c r="G166" s="570"/>
    </row>
    <row r="167" spans="7:7" x14ac:dyDescent="0.25">
      <c r="G167" s="570"/>
    </row>
    <row r="168" spans="7:7" x14ac:dyDescent="0.25">
      <c r="G168" s="570"/>
    </row>
    <row r="169" spans="7:7" x14ac:dyDescent="0.25">
      <c r="G169" s="570"/>
    </row>
    <row r="170" spans="7:7" x14ac:dyDescent="0.25">
      <c r="G170" s="570"/>
    </row>
    <row r="171" spans="7:7" x14ac:dyDescent="0.25">
      <c r="G171" s="570"/>
    </row>
    <row r="172" spans="7:7" x14ac:dyDescent="0.25">
      <c r="G172" s="570"/>
    </row>
    <row r="173" spans="7:7" x14ac:dyDescent="0.25">
      <c r="G173" s="570"/>
    </row>
    <row r="174" spans="7:7" x14ac:dyDescent="0.25">
      <c r="G174" s="570"/>
    </row>
    <row r="175" spans="7:7" x14ac:dyDescent="0.25">
      <c r="G175" s="570"/>
    </row>
    <row r="176" spans="7:7" x14ac:dyDescent="0.25">
      <c r="G176" s="570"/>
    </row>
    <row r="177" spans="7:7" x14ac:dyDescent="0.25">
      <c r="G177" s="570"/>
    </row>
    <row r="178" spans="7:7" x14ac:dyDescent="0.25">
      <c r="G178" s="570"/>
    </row>
    <row r="179" spans="7:7" x14ac:dyDescent="0.25">
      <c r="G179" s="570"/>
    </row>
    <row r="180" spans="7:7" x14ac:dyDescent="0.25">
      <c r="G180" s="570"/>
    </row>
    <row r="181" spans="7:7" x14ac:dyDescent="0.25">
      <c r="G181" s="570"/>
    </row>
    <row r="182" spans="7:7" x14ac:dyDescent="0.25">
      <c r="G182" s="570"/>
    </row>
    <row r="183" spans="7:7" x14ac:dyDescent="0.25">
      <c r="G183" s="570"/>
    </row>
    <row r="184" spans="7:7" x14ac:dyDescent="0.25">
      <c r="G184" s="570"/>
    </row>
    <row r="185" spans="7:7" x14ac:dyDescent="0.25">
      <c r="G185" s="570"/>
    </row>
    <row r="186" spans="7:7" x14ac:dyDescent="0.25">
      <c r="G186" s="570"/>
    </row>
    <row r="187" spans="7:7" x14ac:dyDescent="0.25">
      <c r="G187" s="570"/>
    </row>
    <row r="188" spans="7:7" x14ac:dyDescent="0.25">
      <c r="G188" s="570"/>
    </row>
    <row r="189" spans="7:7" x14ac:dyDescent="0.25">
      <c r="G189" s="570"/>
    </row>
    <row r="190" spans="7:7" x14ac:dyDescent="0.25">
      <c r="G190" s="570"/>
    </row>
    <row r="191" spans="7:7" x14ac:dyDescent="0.25">
      <c r="G191" s="570"/>
    </row>
    <row r="192" spans="7:7" x14ac:dyDescent="0.25">
      <c r="G192" s="570"/>
    </row>
    <row r="193" spans="7:7" x14ac:dyDescent="0.25">
      <c r="G193" s="570"/>
    </row>
    <row r="194" spans="7:7" x14ac:dyDescent="0.25">
      <c r="G194" s="570"/>
    </row>
    <row r="195" spans="7:7" x14ac:dyDescent="0.25">
      <c r="G195" s="570"/>
    </row>
    <row r="196" spans="7:7" x14ac:dyDescent="0.25">
      <c r="G196" s="570"/>
    </row>
    <row r="197" spans="7:7" x14ac:dyDescent="0.25">
      <c r="G197" s="570"/>
    </row>
    <row r="198" spans="7:7" x14ac:dyDescent="0.25">
      <c r="G198" s="570"/>
    </row>
    <row r="199" spans="7:7" x14ac:dyDescent="0.25">
      <c r="G199" s="570"/>
    </row>
    <row r="200" spans="7:7" x14ac:dyDescent="0.25">
      <c r="G200" s="570"/>
    </row>
    <row r="201" spans="7:7" x14ac:dyDescent="0.25">
      <c r="G201" s="570"/>
    </row>
    <row r="202" spans="7:7" x14ac:dyDescent="0.25">
      <c r="G202" s="570"/>
    </row>
    <row r="203" spans="7:7" x14ac:dyDescent="0.25">
      <c r="G203" s="570"/>
    </row>
    <row r="204" spans="7:7" x14ac:dyDescent="0.25">
      <c r="G204" s="570"/>
    </row>
    <row r="205" spans="7:7" x14ac:dyDescent="0.25">
      <c r="G205" s="570"/>
    </row>
    <row r="206" spans="7:7" x14ac:dyDescent="0.25">
      <c r="G206" s="570"/>
    </row>
    <row r="207" spans="7:7" x14ac:dyDescent="0.25">
      <c r="G207" s="570"/>
    </row>
    <row r="208" spans="7:7" x14ac:dyDescent="0.25">
      <c r="G208" s="570"/>
    </row>
    <row r="209" spans="7:7" x14ac:dyDescent="0.25">
      <c r="G209" s="570"/>
    </row>
    <row r="210" spans="7:7" x14ac:dyDescent="0.25">
      <c r="G210" s="570"/>
    </row>
    <row r="211" spans="7:7" x14ac:dyDescent="0.25">
      <c r="G211" s="570"/>
    </row>
    <row r="212" spans="7:7" x14ac:dyDescent="0.25">
      <c r="G212" s="570"/>
    </row>
    <row r="213" spans="7:7" x14ac:dyDescent="0.25">
      <c r="G213" s="570"/>
    </row>
    <row r="214" spans="7:7" x14ac:dyDescent="0.25">
      <c r="G214" s="570"/>
    </row>
    <row r="215" spans="7:7" x14ac:dyDescent="0.25">
      <c r="G215" s="570"/>
    </row>
    <row r="216" spans="7:7" x14ac:dyDescent="0.25">
      <c r="G216" s="570"/>
    </row>
    <row r="217" spans="7:7" x14ac:dyDescent="0.25">
      <c r="G217" s="570"/>
    </row>
    <row r="218" spans="7:7" x14ac:dyDescent="0.25">
      <c r="G218" s="570"/>
    </row>
    <row r="219" spans="7:7" x14ac:dyDescent="0.25">
      <c r="G219" s="570"/>
    </row>
    <row r="220" spans="7:7" x14ac:dyDescent="0.25">
      <c r="G220" s="570"/>
    </row>
    <row r="221" spans="7:7" x14ac:dyDescent="0.25">
      <c r="G221" s="570"/>
    </row>
    <row r="222" spans="7:7" x14ac:dyDescent="0.25">
      <c r="G222" s="570"/>
    </row>
    <row r="223" spans="7:7" x14ac:dyDescent="0.25">
      <c r="G223" s="570"/>
    </row>
    <row r="224" spans="7:7" x14ac:dyDescent="0.25">
      <c r="G224" s="570"/>
    </row>
    <row r="225" spans="7:7" x14ac:dyDescent="0.25">
      <c r="G225" s="570"/>
    </row>
    <row r="226" spans="7:7" x14ac:dyDescent="0.25">
      <c r="G226" s="570"/>
    </row>
    <row r="227" spans="7:7" x14ac:dyDescent="0.25">
      <c r="G227" s="570"/>
    </row>
    <row r="228" spans="7:7" x14ac:dyDescent="0.25">
      <c r="G228" s="570"/>
    </row>
    <row r="229" spans="7:7" x14ac:dyDescent="0.25">
      <c r="G229" s="570"/>
    </row>
    <row r="230" spans="7:7" x14ac:dyDescent="0.25">
      <c r="G230" s="570"/>
    </row>
    <row r="231" spans="7:7" x14ac:dyDescent="0.25">
      <c r="G231" s="570"/>
    </row>
    <row r="232" spans="7:7" x14ac:dyDescent="0.25">
      <c r="G232" s="570"/>
    </row>
    <row r="233" spans="7:7" x14ac:dyDescent="0.25">
      <c r="G233" s="570"/>
    </row>
    <row r="234" spans="7:7" x14ac:dyDescent="0.25">
      <c r="G234" s="570"/>
    </row>
    <row r="235" spans="7:7" x14ac:dyDescent="0.25">
      <c r="G235" s="570"/>
    </row>
    <row r="236" spans="7:7" x14ac:dyDescent="0.25">
      <c r="G236" s="570"/>
    </row>
    <row r="237" spans="7:7" x14ac:dyDescent="0.25">
      <c r="G237" s="570"/>
    </row>
    <row r="238" spans="7:7" x14ac:dyDescent="0.25">
      <c r="G238" s="570"/>
    </row>
    <row r="239" spans="7:7" x14ac:dyDescent="0.25">
      <c r="G239" s="570"/>
    </row>
    <row r="240" spans="7:7" x14ac:dyDescent="0.25">
      <c r="G240" s="570"/>
    </row>
    <row r="241" spans="7:7" x14ac:dyDescent="0.25">
      <c r="G241" s="570"/>
    </row>
    <row r="242" spans="7:7" x14ac:dyDescent="0.25">
      <c r="G242" s="570"/>
    </row>
    <row r="243" spans="7:7" x14ac:dyDescent="0.25">
      <c r="G243" s="570"/>
    </row>
    <row r="244" spans="7:7" x14ac:dyDescent="0.25">
      <c r="G244" s="570"/>
    </row>
    <row r="245" spans="7:7" x14ac:dyDescent="0.25">
      <c r="G245" s="570"/>
    </row>
    <row r="246" spans="7:7" x14ac:dyDescent="0.25">
      <c r="G246" s="570"/>
    </row>
    <row r="247" spans="7:7" x14ac:dyDescent="0.25">
      <c r="G247" s="570"/>
    </row>
    <row r="248" spans="7:7" x14ac:dyDescent="0.25">
      <c r="G248" s="570"/>
    </row>
    <row r="249" spans="7:7" x14ac:dyDescent="0.25">
      <c r="G249" s="570"/>
    </row>
    <row r="250" spans="7:7" x14ac:dyDescent="0.25">
      <c r="G250" s="570"/>
    </row>
    <row r="251" spans="7:7" x14ac:dyDescent="0.25">
      <c r="G251" s="570"/>
    </row>
    <row r="252" spans="7:7" x14ac:dyDescent="0.25">
      <c r="G252" s="570"/>
    </row>
    <row r="253" spans="7:7" x14ac:dyDescent="0.25">
      <c r="G253" s="570"/>
    </row>
    <row r="254" spans="7:7" x14ac:dyDescent="0.25">
      <c r="G254" s="570"/>
    </row>
    <row r="255" spans="7:7" x14ac:dyDescent="0.25">
      <c r="G255" s="570"/>
    </row>
    <row r="256" spans="7:7" x14ac:dyDescent="0.25">
      <c r="G256" s="570"/>
    </row>
    <row r="257" spans="7:7" x14ac:dyDescent="0.25">
      <c r="G257" s="570"/>
    </row>
    <row r="258" spans="7:7" x14ac:dyDescent="0.25">
      <c r="G258" s="570"/>
    </row>
    <row r="259" spans="7:7" x14ac:dyDescent="0.25">
      <c r="G259" s="570"/>
    </row>
    <row r="260" spans="7:7" x14ac:dyDescent="0.25">
      <c r="G260" s="570"/>
    </row>
    <row r="261" spans="7:7" x14ac:dyDescent="0.25">
      <c r="G261" s="570"/>
    </row>
    <row r="262" spans="7:7" x14ac:dyDescent="0.25">
      <c r="G262" s="570"/>
    </row>
    <row r="263" spans="7:7" x14ac:dyDescent="0.25">
      <c r="G263" s="570"/>
    </row>
    <row r="264" spans="7:7" x14ac:dyDescent="0.25">
      <c r="G264" s="570"/>
    </row>
    <row r="265" spans="7:7" x14ac:dyDescent="0.25">
      <c r="G265" s="570"/>
    </row>
    <row r="266" spans="7:7" x14ac:dyDescent="0.25">
      <c r="G266" s="570"/>
    </row>
    <row r="267" spans="7:7" x14ac:dyDescent="0.25">
      <c r="G267" s="570"/>
    </row>
    <row r="268" spans="7:7" x14ac:dyDescent="0.25">
      <c r="G268" s="570"/>
    </row>
    <row r="269" spans="7:7" x14ac:dyDescent="0.25">
      <c r="G269" s="570"/>
    </row>
    <row r="270" spans="7:7" x14ac:dyDescent="0.25">
      <c r="G270" s="570"/>
    </row>
    <row r="271" spans="7:7" x14ac:dyDescent="0.25">
      <c r="G271" s="570"/>
    </row>
    <row r="272" spans="7:7" x14ac:dyDescent="0.25">
      <c r="G272" s="570"/>
    </row>
    <row r="273" spans="7:7" x14ac:dyDescent="0.25">
      <c r="G273" s="570"/>
    </row>
    <row r="274" spans="7:7" x14ac:dyDescent="0.25">
      <c r="G274" s="570"/>
    </row>
    <row r="275" spans="7:7" x14ac:dyDescent="0.25">
      <c r="G275" s="570"/>
    </row>
    <row r="276" spans="7:7" x14ac:dyDescent="0.25">
      <c r="G276" s="570"/>
    </row>
    <row r="277" spans="7:7" x14ac:dyDescent="0.25">
      <c r="G277" s="570"/>
    </row>
    <row r="278" spans="7:7" x14ac:dyDescent="0.25">
      <c r="G278" s="570"/>
    </row>
    <row r="279" spans="7:7" x14ac:dyDescent="0.25">
      <c r="G279" s="570"/>
    </row>
    <row r="280" spans="7:7" x14ac:dyDescent="0.25">
      <c r="G280" s="570"/>
    </row>
    <row r="281" spans="7:7" x14ac:dyDescent="0.25">
      <c r="G281" s="570"/>
    </row>
    <row r="282" spans="7:7" x14ac:dyDescent="0.25">
      <c r="G282" s="570"/>
    </row>
    <row r="283" spans="7:7" x14ac:dyDescent="0.25">
      <c r="G283" s="570"/>
    </row>
    <row r="284" spans="7:7" x14ac:dyDescent="0.25">
      <c r="G284" s="570"/>
    </row>
    <row r="285" spans="7:7" x14ac:dyDescent="0.25">
      <c r="G285" s="570"/>
    </row>
    <row r="286" spans="7:7" x14ac:dyDescent="0.25">
      <c r="G286" s="570"/>
    </row>
    <row r="287" spans="7:7" x14ac:dyDescent="0.25">
      <c r="G287" s="570"/>
    </row>
    <row r="288" spans="7:7" x14ac:dyDescent="0.25">
      <c r="G288" s="570"/>
    </row>
    <row r="289" spans="7:7" x14ac:dyDescent="0.25">
      <c r="G289" s="570"/>
    </row>
    <row r="290" spans="7:7" x14ac:dyDescent="0.25">
      <c r="G290" s="570"/>
    </row>
    <row r="291" spans="7:7" x14ac:dyDescent="0.25">
      <c r="G291" s="570"/>
    </row>
    <row r="292" spans="7:7" x14ac:dyDescent="0.25">
      <c r="G292" s="570"/>
    </row>
    <row r="293" spans="7:7" x14ac:dyDescent="0.25">
      <c r="G293" s="570"/>
    </row>
    <row r="294" spans="7:7" x14ac:dyDescent="0.25">
      <c r="G294" s="570"/>
    </row>
    <row r="295" spans="7:7" x14ac:dyDescent="0.25">
      <c r="G295" s="570"/>
    </row>
    <row r="296" spans="7:7" x14ac:dyDescent="0.25">
      <c r="G296" s="570"/>
    </row>
    <row r="297" spans="7:7" x14ac:dyDescent="0.25">
      <c r="G297" s="570"/>
    </row>
    <row r="298" spans="7:7" x14ac:dyDescent="0.25">
      <c r="G298" s="570"/>
    </row>
    <row r="299" spans="7:7" x14ac:dyDescent="0.25">
      <c r="G299" s="570"/>
    </row>
    <row r="300" spans="7:7" x14ac:dyDescent="0.25">
      <c r="G300" s="570"/>
    </row>
    <row r="301" spans="7:7" x14ac:dyDescent="0.25">
      <c r="G301" s="570"/>
    </row>
    <row r="302" spans="7:7" x14ac:dyDescent="0.25">
      <c r="G302" s="570"/>
    </row>
    <row r="303" spans="7:7" x14ac:dyDescent="0.25">
      <c r="G303" s="570"/>
    </row>
    <row r="304" spans="7:7" x14ac:dyDescent="0.25">
      <c r="G304" s="570"/>
    </row>
    <row r="305" spans="7:7" x14ac:dyDescent="0.25">
      <c r="G305" s="570"/>
    </row>
    <row r="306" spans="7:7" x14ac:dyDescent="0.25">
      <c r="G306" s="570"/>
    </row>
    <row r="307" spans="7:7" x14ac:dyDescent="0.25">
      <c r="G307" s="570"/>
    </row>
    <row r="308" spans="7:7" x14ac:dyDescent="0.25">
      <c r="G308" s="570"/>
    </row>
    <row r="309" spans="7:7" x14ac:dyDescent="0.25">
      <c r="G309" s="570"/>
    </row>
    <row r="310" spans="7:7" x14ac:dyDescent="0.25">
      <c r="G310" s="570"/>
    </row>
    <row r="311" spans="7:7" x14ac:dyDescent="0.25">
      <c r="G311" s="570"/>
    </row>
    <row r="312" spans="7:7" x14ac:dyDescent="0.25">
      <c r="G312" s="570"/>
    </row>
    <row r="313" spans="7:7" x14ac:dyDescent="0.25">
      <c r="G313" s="570"/>
    </row>
    <row r="314" spans="7:7" x14ac:dyDescent="0.25">
      <c r="G314" s="570"/>
    </row>
    <row r="315" spans="7:7" x14ac:dyDescent="0.25">
      <c r="G315" s="570"/>
    </row>
    <row r="316" spans="7:7" x14ac:dyDescent="0.25">
      <c r="G316" s="570"/>
    </row>
    <row r="317" spans="7:7" x14ac:dyDescent="0.25">
      <c r="G317" s="570"/>
    </row>
    <row r="318" spans="7:7" x14ac:dyDescent="0.25">
      <c r="G318" s="570"/>
    </row>
    <row r="319" spans="7:7" x14ac:dyDescent="0.25">
      <c r="G319" s="570"/>
    </row>
    <row r="320" spans="7:7" x14ac:dyDescent="0.25">
      <c r="G320" s="570"/>
    </row>
    <row r="321" spans="7:7" x14ac:dyDescent="0.25">
      <c r="G321" s="570"/>
    </row>
    <row r="322" spans="7:7" x14ac:dyDescent="0.25">
      <c r="G322" s="570"/>
    </row>
    <row r="323" spans="7:7" x14ac:dyDescent="0.25">
      <c r="G323" s="570"/>
    </row>
    <row r="324" spans="7:7" x14ac:dyDescent="0.25">
      <c r="G324" s="570"/>
    </row>
    <row r="325" spans="7:7" x14ac:dyDescent="0.25">
      <c r="G325" s="570"/>
    </row>
    <row r="326" spans="7:7" x14ac:dyDescent="0.25">
      <c r="G326" s="570"/>
    </row>
    <row r="327" spans="7:7" x14ac:dyDescent="0.25">
      <c r="G327" s="570"/>
    </row>
    <row r="328" spans="7:7" x14ac:dyDescent="0.25">
      <c r="G328" s="570"/>
    </row>
    <row r="329" spans="7:7" x14ac:dyDescent="0.25">
      <c r="G329" s="570"/>
    </row>
    <row r="330" spans="7:7" x14ac:dyDescent="0.25">
      <c r="G330" s="570"/>
    </row>
    <row r="331" spans="7:7" x14ac:dyDescent="0.25">
      <c r="G331" s="570"/>
    </row>
    <row r="332" spans="7:7" x14ac:dyDescent="0.25">
      <c r="G332" s="570"/>
    </row>
    <row r="333" spans="7:7" x14ac:dyDescent="0.25">
      <c r="G333" s="570"/>
    </row>
    <row r="334" spans="7:7" x14ac:dyDescent="0.25">
      <c r="G334" s="570"/>
    </row>
    <row r="335" spans="7:7" x14ac:dyDescent="0.25">
      <c r="G335" s="570"/>
    </row>
    <row r="336" spans="7:7" x14ac:dyDescent="0.25">
      <c r="G336" s="570"/>
    </row>
    <row r="337" spans="7:7" x14ac:dyDescent="0.25">
      <c r="G337" s="570"/>
    </row>
    <row r="338" spans="7:7" x14ac:dyDescent="0.25">
      <c r="G338" s="570"/>
    </row>
    <row r="339" spans="7:7" x14ac:dyDescent="0.25">
      <c r="G339" s="570"/>
    </row>
    <row r="340" spans="7:7" x14ac:dyDescent="0.25">
      <c r="G340" s="570"/>
    </row>
    <row r="341" spans="7:7" x14ac:dyDescent="0.25">
      <c r="G341" s="570"/>
    </row>
    <row r="342" spans="7:7" x14ac:dyDescent="0.25">
      <c r="G342" s="570"/>
    </row>
    <row r="343" spans="7:7" x14ac:dyDescent="0.25">
      <c r="G343" s="570"/>
    </row>
    <row r="344" spans="7:7" x14ac:dyDescent="0.25">
      <c r="G344" s="570"/>
    </row>
    <row r="345" spans="7:7" x14ac:dyDescent="0.25">
      <c r="G345" s="570"/>
    </row>
    <row r="346" spans="7:7" x14ac:dyDescent="0.25">
      <c r="G346" s="570"/>
    </row>
    <row r="347" spans="7:7" x14ac:dyDescent="0.25">
      <c r="G347" s="570"/>
    </row>
    <row r="348" spans="7:7" x14ac:dyDescent="0.25">
      <c r="G348" s="570"/>
    </row>
    <row r="349" spans="7:7" x14ac:dyDescent="0.25">
      <c r="G349" s="570"/>
    </row>
    <row r="350" spans="7:7" x14ac:dyDescent="0.25">
      <c r="G350" s="570"/>
    </row>
    <row r="351" spans="7:7" x14ac:dyDescent="0.25">
      <c r="G351" s="570"/>
    </row>
    <row r="352" spans="7:7" x14ac:dyDescent="0.25">
      <c r="G352" s="570"/>
    </row>
    <row r="353" spans="7:7" x14ac:dyDescent="0.25">
      <c r="G353" s="570"/>
    </row>
    <row r="354" spans="7:7" x14ac:dyDescent="0.25">
      <c r="G354" s="570"/>
    </row>
    <row r="355" spans="7:7" x14ac:dyDescent="0.25">
      <c r="G355" s="570"/>
    </row>
    <row r="356" spans="7:7" x14ac:dyDescent="0.25">
      <c r="G356" s="570"/>
    </row>
    <row r="357" spans="7:7" x14ac:dyDescent="0.25">
      <c r="G357" s="570"/>
    </row>
    <row r="358" spans="7:7" x14ac:dyDescent="0.25">
      <c r="G358" s="570"/>
    </row>
    <row r="359" spans="7:7" x14ac:dyDescent="0.25">
      <c r="G359" s="570"/>
    </row>
    <row r="360" spans="7:7" x14ac:dyDescent="0.25">
      <c r="G360" s="570"/>
    </row>
    <row r="361" spans="7:7" x14ac:dyDescent="0.25">
      <c r="G361" s="570"/>
    </row>
    <row r="362" spans="7:7" x14ac:dyDescent="0.25">
      <c r="G362" s="570"/>
    </row>
    <row r="363" spans="7:7" x14ac:dyDescent="0.25">
      <c r="G363" s="570"/>
    </row>
    <row r="364" spans="7:7" x14ac:dyDescent="0.25">
      <c r="G364" s="570"/>
    </row>
    <row r="365" spans="7:7" x14ac:dyDescent="0.25">
      <c r="G365" s="570"/>
    </row>
    <row r="366" spans="7:7" x14ac:dyDescent="0.25">
      <c r="G366" s="570"/>
    </row>
    <row r="367" spans="7:7" x14ac:dyDescent="0.25">
      <c r="G367" s="570"/>
    </row>
    <row r="368" spans="7:7" x14ac:dyDescent="0.25">
      <c r="G368" s="570"/>
    </row>
    <row r="369" spans="7:7" x14ac:dyDescent="0.25">
      <c r="G369" s="570"/>
    </row>
    <row r="370" spans="7:7" x14ac:dyDescent="0.25">
      <c r="G370" s="570"/>
    </row>
    <row r="371" spans="7:7" x14ac:dyDescent="0.25">
      <c r="G371" s="570"/>
    </row>
    <row r="372" spans="7:7" x14ac:dyDescent="0.25">
      <c r="G372" s="570"/>
    </row>
    <row r="373" spans="7:7" x14ac:dyDescent="0.25">
      <c r="G373" s="570"/>
    </row>
    <row r="374" spans="7:7" x14ac:dyDescent="0.25">
      <c r="G374" s="570"/>
    </row>
    <row r="375" spans="7:7" x14ac:dyDescent="0.25">
      <c r="G375" s="570"/>
    </row>
    <row r="376" spans="7:7" x14ac:dyDescent="0.25">
      <c r="G376" s="570"/>
    </row>
    <row r="377" spans="7:7" x14ac:dyDescent="0.25">
      <c r="G377" s="570"/>
    </row>
    <row r="378" spans="7:7" x14ac:dyDescent="0.25">
      <c r="G378" s="570"/>
    </row>
    <row r="379" spans="7:7" x14ac:dyDescent="0.25">
      <c r="G379" s="570"/>
    </row>
    <row r="380" spans="7:7" x14ac:dyDescent="0.25">
      <c r="G380" s="570"/>
    </row>
    <row r="381" spans="7:7" x14ac:dyDescent="0.25">
      <c r="G381" s="570"/>
    </row>
    <row r="382" spans="7:7" x14ac:dyDescent="0.25">
      <c r="G382" s="570"/>
    </row>
    <row r="383" spans="7:7" x14ac:dyDescent="0.25">
      <c r="G383" s="570"/>
    </row>
    <row r="384" spans="7:7" x14ac:dyDescent="0.25">
      <c r="G384" s="570"/>
    </row>
    <row r="385" spans="7:7" x14ac:dyDescent="0.25">
      <c r="G385" s="570"/>
    </row>
    <row r="386" spans="7:7" x14ac:dyDescent="0.25">
      <c r="G386" s="570"/>
    </row>
    <row r="387" spans="7:7" x14ac:dyDescent="0.25">
      <c r="G387" s="570"/>
    </row>
    <row r="388" spans="7:7" x14ac:dyDescent="0.25">
      <c r="G388" s="570"/>
    </row>
    <row r="389" spans="7:7" x14ac:dyDescent="0.25">
      <c r="G389" s="570"/>
    </row>
    <row r="390" spans="7:7" x14ac:dyDescent="0.25">
      <c r="G390" s="570"/>
    </row>
    <row r="391" spans="7:7" x14ac:dyDescent="0.25">
      <c r="G391" s="570"/>
    </row>
    <row r="392" spans="7:7" x14ac:dyDescent="0.25">
      <c r="G392" s="570"/>
    </row>
    <row r="393" spans="7:7" x14ac:dyDescent="0.25">
      <c r="G393" s="570"/>
    </row>
    <row r="394" spans="7:7" x14ac:dyDescent="0.25">
      <c r="G394" s="570"/>
    </row>
    <row r="395" spans="7:7" x14ac:dyDescent="0.25">
      <c r="G395" s="570"/>
    </row>
    <row r="396" spans="7:7" x14ac:dyDescent="0.25">
      <c r="G396" s="570"/>
    </row>
    <row r="397" spans="7:7" x14ac:dyDescent="0.25">
      <c r="G397" s="570"/>
    </row>
    <row r="398" spans="7:7" x14ac:dyDescent="0.25">
      <c r="G398" s="570"/>
    </row>
    <row r="399" spans="7:7" x14ac:dyDescent="0.25">
      <c r="G399" s="570"/>
    </row>
    <row r="400" spans="7:7" x14ac:dyDescent="0.25">
      <c r="G400" s="570"/>
    </row>
    <row r="401" spans="7:7" x14ac:dyDescent="0.25">
      <c r="G401" s="570"/>
    </row>
    <row r="402" spans="7:7" x14ac:dyDescent="0.25">
      <c r="G402" s="570"/>
    </row>
    <row r="403" spans="7:7" x14ac:dyDescent="0.25">
      <c r="G403" s="570"/>
    </row>
    <row r="404" spans="7:7" x14ac:dyDescent="0.25">
      <c r="G404" s="570"/>
    </row>
    <row r="405" spans="7:7" x14ac:dyDescent="0.25">
      <c r="G405" s="570"/>
    </row>
    <row r="406" spans="7:7" x14ac:dyDescent="0.25">
      <c r="G406" s="570"/>
    </row>
    <row r="407" spans="7:7" x14ac:dyDescent="0.25">
      <c r="G407" s="570"/>
    </row>
    <row r="408" spans="7:7" x14ac:dyDescent="0.25">
      <c r="G408" s="570"/>
    </row>
    <row r="409" spans="7:7" x14ac:dyDescent="0.25">
      <c r="G409" s="570"/>
    </row>
    <row r="410" spans="7:7" x14ac:dyDescent="0.25">
      <c r="G410" s="570"/>
    </row>
    <row r="411" spans="7:7" x14ac:dyDescent="0.25">
      <c r="G411" s="570"/>
    </row>
    <row r="412" spans="7:7" x14ac:dyDescent="0.25">
      <c r="G412" s="570"/>
    </row>
    <row r="413" spans="7:7" x14ac:dyDescent="0.25">
      <c r="G413" s="570"/>
    </row>
    <row r="414" spans="7:7" x14ac:dyDescent="0.25">
      <c r="G414" s="570"/>
    </row>
    <row r="415" spans="7:7" x14ac:dyDescent="0.25">
      <c r="G415" s="570"/>
    </row>
    <row r="416" spans="7:7" x14ac:dyDescent="0.25">
      <c r="G416" s="570"/>
    </row>
    <row r="417" spans="7:7" x14ac:dyDescent="0.25">
      <c r="G417" s="570"/>
    </row>
    <row r="418" spans="7:7" x14ac:dyDescent="0.25">
      <c r="G418" s="570"/>
    </row>
    <row r="419" spans="7:7" x14ac:dyDescent="0.25">
      <c r="G419" s="570"/>
    </row>
    <row r="420" spans="7:7" x14ac:dyDescent="0.25">
      <c r="G420" s="570"/>
    </row>
    <row r="421" spans="7:7" x14ac:dyDescent="0.25">
      <c r="G421" s="570"/>
    </row>
    <row r="422" spans="7:7" x14ac:dyDescent="0.25">
      <c r="G422" s="570"/>
    </row>
    <row r="423" spans="7:7" x14ac:dyDescent="0.25">
      <c r="G423" s="570"/>
    </row>
    <row r="424" spans="7:7" x14ac:dyDescent="0.25">
      <c r="G424" s="570"/>
    </row>
    <row r="425" spans="7:7" x14ac:dyDescent="0.25">
      <c r="G425" s="570"/>
    </row>
    <row r="426" spans="7:7" x14ac:dyDescent="0.25">
      <c r="G426" s="570"/>
    </row>
    <row r="427" spans="7:7" x14ac:dyDescent="0.25">
      <c r="G427" s="570"/>
    </row>
    <row r="428" spans="7:7" x14ac:dyDescent="0.25">
      <c r="G428" s="570"/>
    </row>
    <row r="429" spans="7:7" x14ac:dyDescent="0.25">
      <c r="G429" s="570"/>
    </row>
    <row r="430" spans="7:7" x14ac:dyDescent="0.25">
      <c r="G430" s="570"/>
    </row>
    <row r="431" spans="7:7" x14ac:dyDescent="0.25">
      <c r="G431" s="570"/>
    </row>
    <row r="432" spans="7:7" x14ac:dyDescent="0.25">
      <c r="G432" s="570"/>
    </row>
    <row r="433" spans="7:7" x14ac:dyDescent="0.25">
      <c r="G433" s="570"/>
    </row>
    <row r="434" spans="7:7" x14ac:dyDescent="0.25">
      <c r="G434" s="570"/>
    </row>
    <row r="435" spans="7:7" x14ac:dyDescent="0.25">
      <c r="G435" s="570"/>
    </row>
    <row r="436" spans="7:7" x14ac:dyDescent="0.25">
      <c r="G436" s="570"/>
    </row>
    <row r="437" spans="7:7" x14ac:dyDescent="0.25">
      <c r="G437" s="570"/>
    </row>
    <row r="438" spans="7:7" x14ac:dyDescent="0.25">
      <c r="G438" s="570"/>
    </row>
    <row r="439" spans="7:7" x14ac:dyDescent="0.25">
      <c r="G439" s="570"/>
    </row>
    <row r="440" spans="7:7" x14ac:dyDescent="0.25">
      <c r="G440" s="570"/>
    </row>
    <row r="441" spans="7:7" x14ac:dyDescent="0.25">
      <c r="G441" s="570"/>
    </row>
    <row r="442" spans="7:7" x14ac:dyDescent="0.25">
      <c r="G442" s="570"/>
    </row>
    <row r="443" spans="7:7" x14ac:dyDescent="0.25">
      <c r="G443" s="570"/>
    </row>
    <row r="444" spans="7:7" x14ac:dyDescent="0.25">
      <c r="G444" s="570"/>
    </row>
    <row r="445" spans="7:7" x14ac:dyDescent="0.25">
      <c r="G445" s="570"/>
    </row>
    <row r="446" spans="7:7" x14ac:dyDescent="0.25">
      <c r="G446" s="570"/>
    </row>
    <row r="447" spans="7:7" x14ac:dyDescent="0.25">
      <c r="G447" s="570"/>
    </row>
    <row r="448" spans="7:7" x14ac:dyDescent="0.25">
      <c r="G448" s="570"/>
    </row>
    <row r="449" spans="7:7" x14ac:dyDescent="0.25">
      <c r="G449" s="570"/>
    </row>
    <row r="450" spans="7:7" x14ac:dyDescent="0.25">
      <c r="G450" s="570"/>
    </row>
    <row r="451" spans="7:7" x14ac:dyDescent="0.25">
      <c r="G451" s="570"/>
    </row>
    <row r="452" spans="7:7" x14ac:dyDescent="0.25">
      <c r="G452" s="570"/>
    </row>
    <row r="453" spans="7:7" x14ac:dyDescent="0.25">
      <c r="G453" s="570"/>
    </row>
    <row r="454" spans="7:7" x14ac:dyDescent="0.25">
      <c r="G454" s="570"/>
    </row>
    <row r="455" spans="7:7" x14ac:dyDescent="0.25">
      <c r="G455" s="570"/>
    </row>
    <row r="456" spans="7:7" x14ac:dyDescent="0.25">
      <c r="G456" s="570"/>
    </row>
    <row r="457" spans="7:7" x14ac:dyDescent="0.25">
      <c r="G457" s="570"/>
    </row>
    <row r="458" spans="7:7" x14ac:dyDescent="0.25">
      <c r="G458" s="570"/>
    </row>
    <row r="459" spans="7:7" x14ac:dyDescent="0.25">
      <c r="G459" s="570"/>
    </row>
    <row r="460" spans="7:7" x14ac:dyDescent="0.25">
      <c r="G460" s="570"/>
    </row>
    <row r="461" spans="7:7" x14ac:dyDescent="0.25">
      <c r="G461" s="570"/>
    </row>
    <row r="462" spans="7:7" x14ac:dyDescent="0.25">
      <c r="G462" s="570"/>
    </row>
    <row r="463" spans="7:7" x14ac:dyDescent="0.25">
      <c r="G463" s="570"/>
    </row>
    <row r="464" spans="7:7" x14ac:dyDescent="0.25">
      <c r="G464" s="570"/>
    </row>
    <row r="465" spans="7:7" x14ac:dyDescent="0.25">
      <c r="G465" s="570"/>
    </row>
    <row r="466" spans="7:7" x14ac:dyDescent="0.25">
      <c r="G466" s="570"/>
    </row>
    <row r="467" spans="7:7" x14ac:dyDescent="0.25">
      <c r="G467" s="570"/>
    </row>
    <row r="468" spans="7:7" x14ac:dyDescent="0.25">
      <c r="G468" s="570"/>
    </row>
    <row r="469" spans="7:7" x14ac:dyDescent="0.25">
      <c r="G469" s="570"/>
    </row>
    <row r="470" spans="7:7" x14ac:dyDescent="0.25">
      <c r="G470" s="570"/>
    </row>
    <row r="471" spans="7:7" x14ac:dyDescent="0.25">
      <c r="G471" s="570"/>
    </row>
    <row r="472" spans="7:7" x14ac:dyDescent="0.25">
      <c r="G472" s="570"/>
    </row>
    <row r="473" spans="7:7" x14ac:dyDescent="0.25">
      <c r="G473" s="570"/>
    </row>
    <row r="474" spans="7:7" x14ac:dyDescent="0.25">
      <c r="G474" s="570"/>
    </row>
    <row r="475" spans="7:7" x14ac:dyDescent="0.25">
      <c r="G475" s="570"/>
    </row>
    <row r="476" spans="7:7" x14ac:dyDescent="0.25">
      <c r="G476" s="570"/>
    </row>
    <row r="477" spans="7:7" x14ac:dyDescent="0.25">
      <c r="G477" s="570"/>
    </row>
    <row r="478" spans="7:7" x14ac:dyDescent="0.25">
      <c r="G478" s="570"/>
    </row>
    <row r="479" spans="7:7" x14ac:dyDescent="0.25">
      <c r="G479" s="570"/>
    </row>
    <row r="480" spans="7:7" x14ac:dyDescent="0.25">
      <c r="G480" s="570"/>
    </row>
    <row r="481" spans="7:7" x14ac:dyDescent="0.25">
      <c r="G481" s="570"/>
    </row>
    <row r="482" spans="7:7" x14ac:dyDescent="0.25">
      <c r="G482" s="570"/>
    </row>
    <row r="483" spans="7:7" x14ac:dyDescent="0.25">
      <c r="G483" s="570"/>
    </row>
    <row r="484" spans="7:7" x14ac:dyDescent="0.25">
      <c r="G484" s="570"/>
    </row>
    <row r="485" spans="7:7" x14ac:dyDescent="0.25">
      <c r="G485" s="570"/>
    </row>
    <row r="486" spans="7:7" x14ac:dyDescent="0.25">
      <c r="G486" s="570"/>
    </row>
    <row r="487" spans="7:7" x14ac:dyDescent="0.25">
      <c r="G487" s="570"/>
    </row>
    <row r="488" spans="7:7" x14ac:dyDescent="0.25">
      <c r="G488" s="570"/>
    </row>
    <row r="489" spans="7:7" x14ac:dyDescent="0.25">
      <c r="G489" s="570"/>
    </row>
    <row r="490" spans="7:7" x14ac:dyDescent="0.25">
      <c r="G490" s="570"/>
    </row>
    <row r="491" spans="7:7" x14ac:dyDescent="0.25">
      <c r="G491" s="570"/>
    </row>
    <row r="492" spans="7:7" x14ac:dyDescent="0.25">
      <c r="G492" s="570"/>
    </row>
    <row r="493" spans="7:7" x14ac:dyDescent="0.25">
      <c r="G493" s="570"/>
    </row>
    <row r="494" spans="7:7" x14ac:dyDescent="0.25">
      <c r="G494" s="570"/>
    </row>
    <row r="495" spans="7:7" x14ac:dyDescent="0.25">
      <c r="G495" s="570"/>
    </row>
    <row r="496" spans="7:7" x14ac:dyDescent="0.25">
      <c r="G496" s="570"/>
    </row>
    <row r="497" spans="7:7" x14ac:dyDescent="0.25">
      <c r="G497" s="570"/>
    </row>
    <row r="498" spans="7:7" x14ac:dyDescent="0.25">
      <c r="G498" s="570"/>
    </row>
    <row r="499" spans="7:7" x14ac:dyDescent="0.25">
      <c r="G499" s="570"/>
    </row>
    <row r="500" spans="7:7" x14ac:dyDescent="0.25">
      <c r="G500" s="570"/>
    </row>
    <row r="501" spans="7:7" x14ac:dyDescent="0.25">
      <c r="G501" s="570"/>
    </row>
    <row r="502" spans="7:7" x14ac:dyDescent="0.25">
      <c r="G502" s="570"/>
    </row>
    <row r="503" spans="7:7" x14ac:dyDescent="0.25">
      <c r="G503" s="570"/>
    </row>
    <row r="504" spans="7:7" x14ac:dyDescent="0.25">
      <c r="G504" s="570"/>
    </row>
    <row r="505" spans="7:7" x14ac:dyDescent="0.25">
      <c r="G505" s="570"/>
    </row>
    <row r="506" spans="7:7" x14ac:dyDescent="0.25">
      <c r="G506" s="570"/>
    </row>
    <row r="507" spans="7:7" x14ac:dyDescent="0.25">
      <c r="G507" s="570"/>
    </row>
    <row r="508" spans="7:7" x14ac:dyDescent="0.25">
      <c r="G508" s="570"/>
    </row>
    <row r="509" spans="7:7" x14ac:dyDescent="0.25">
      <c r="G509" s="570"/>
    </row>
    <row r="510" spans="7:7" x14ac:dyDescent="0.25">
      <c r="G510" s="570"/>
    </row>
    <row r="511" spans="7:7" x14ac:dyDescent="0.25">
      <c r="G511" s="570"/>
    </row>
    <row r="512" spans="7:7" x14ac:dyDescent="0.25">
      <c r="G512" s="570"/>
    </row>
    <row r="513" spans="7:7" x14ac:dyDescent="0.25">
      <c r="G513" s="570"/>
    </row>
    <row r="514" spans="7:7" x14ac:dyDescent="0.25">
      <c r="G514" s="570"/>
    </row>
    <row r="515" spans="7:7" x14ac:dyDescent="0.25">
      <c r="G515" s="570"/>
    </row>
    <row r="516" spans="7:7" x14ac:dyDescent="0.25">
      <c r="G516" s="570"/>
    </row>
    <row r="517" spans="7:7" x14ac:dyDescent="0.25">
      <c r="G517" s="570"/>
    </row>
    <row r="518" spans="7:7" x14ac:dyDescent="0.25">
      <c r="G518" s="570"/>
    </row>
    <row r="519" spans="7:7" x14ac:dyDescent="0.25">
      <c r="G519" s="570"/>
    </row>
    <row r="520" spans="7:7" x14ac:dyDescent="0.25">
      <c r="G520" s="570"/>
    </row>
    <row r="521" spans="7:7" x14ac:dyDescent="0.25">
      <c r="G521" s="570"/>
    </row>
    <row r="522" spans="7:7" x14ac:dyDescent="0.25">
      <c r="G522" s="570"/>
    </row>
    <row r="523" spans="7:7" x14ac:dyDescent="0.25">
      <c r="G523" s="570"/>
    </row>
    <row r="524" spans="7:7" x14ac:dyDescent="0.25">
      <c r="G524" s="570"/>
    </row>
    <row r="525" spans="7:7" x14ac:dyDescent="0.25">
      <c r="G525" s="570"/>
    </row>
    <row r="526" spans="7:7" x14ac:dyDescent="0.25">
      <c r="G526" s="570"/>
    </row>
    <row r="527" spans="7:7" x14ac:dyDescent="0.25">
      <c r="G527" s="570"/>
    </row>
    <row r="528" spans="7:7" x14ac:dyDescent="0.25">
      <c r="G528" s="570"/>
    </row>
    <row r="529" spans="7:7" x14ac:dyDescent="0.25">
      <c r="G529" s="570"/>
    </row>
    <row r="530" spans="7:7" x14ac:dyDescent="0.25">
      <c r="G530" s="570"/>
    </row>
    <row r="531" spans="7:7" x14ac:dyDescent="0.25">
      <c r="G531" s="570"/>
    </row>
    <row r="532" spans="7:7" x14ac:dyDescent="0.25">
      <c r="G532" s="570"/>
    </row>
    <row r="533" spans="7:7" x14ac:dyDescent="0.25">
      <c r="G533" s="570"/>
    </row>
    <row r="534" spans="7:7" x14ac:dyDescent="0.25">
      <c r="G534" s="570"/>
    </row>
    <row r="535" spans="7:7" x14ac:dyDescent="0.25">
      <c r="G535" s="570"/>
    </row>
    <row r="536" spans="7:7" x14ac:dyDescent="0.25">
      <c r="G536" s="570"/>
    </row>
    <row r="537" spans="7:7" x14ac:dyDescent="0.25">
      <c r="G537" s="570"/>
    </row>
    <row r="538" spans="7:7" x14ac:dyDescent="0.25">
      <c r="G538" s="570"/>
    </row>
    <row r="539" spans="7:7" x14ac:dyDescent="0.25">
      <c r="G539" s="570"/>
    </row>
    <row r="540" spans="7:7" x14ac:dyDescent="0.25">
      <c r="G540" s="570"/>
    </row>
    <row r="541" spans="7:7" x14ac:dyDescent="0.25">
      <c r="G541" s="570"/>
    </row>
    <row r="542" spans="7:7" x14ac:dyDescent="0.25">
      <c r="G542" s="570"/>
    </row>
    <row r="543" spans="7:7" x14ac:dyDescent="0.25">
      <c r="G543" s="570"/>
    </row>
    <row r="544" spans="7:7" x14ac:dyDescent="0.25">
      <c r="G544" s="570"/>
    </row>
    <row r="545" spans="7:7" x14ac:dyDescent="0.25">
      <c r="G545" s="570"/>
    </row>
    <row r="546" spans="7:7" x14ac:dyDescent="0.25">
      <c r="G546" s="570"/>
    </row>
    <row r="547" spans="7:7" x14ac:dyDescent="0.25">
      <c r="G547" s="570"/>
    </row>
    <row r="548" spans="7:7" x14ac:dyDescent="0.25">
      <c r="G548" s="570"/>
    </row>
    <row r="549" spans="7:7" x14ac:dyDescent="0.25">
      <c r="G549" s="570"/>
    </row>
    <row r="550" spans="7:7" x14ac:dyDescent="0.25">
      <c r="G550" s="570"/>
    </row>
    <row r="551" spans="7:7" x14ac:dyDescent="0.25">
      <c r="G551" s="570"/>
    </row>
    <row r="552" spans="7:7" x14ac:dyDescent="0.25">
      <c r="G552" s="570"/>
    </row>
    <row r="553" spans="7:7" x14ac:dyDescent="0.25">
      <c r="G553" s="570"/>
    </row>
    <row r="554" spans="7:7" x14ac:dyDescent="0.25">
      <c r="G554" s="570"/>
    </row>
    <row r="555" spans="7:7" x14ac:dyDescent="0.25">
      <c r="G555" s="570"/>
    </row>
    <row r="556" spans="7:7" x14ac:dyDescent="0.25">
      <c r="G556" s="570"/>
    </row>
    <row r="557" spans="7:7" x14ac:dyDescent="0.25">
      <c r="G557" s="570"/>
    </row>
    <row r="558" spans="7:7" x14ac:dyDescent="0.25">
      <c r="G558" s="570"/>
    </row>
    <row r="559" spans="7:7" x14ac:dyDescent="0.25">
      <c r="G559" s="570"/>
    </row>
    <row r="560" spans="7:7" x14ac:dyDescent="0.25">
      <c r="G560" s="570"/>
    </row>
    <row r="561" spans="7:7" x14ac:dyDescent="0.25">
      <c r="G561" s="570"/>
    </row>
    <row r="562" spans="7:7" x14ac:dyDescent="0.25">
      <c r="G562" s="570"/>
    </row>
    <row r="563" spans="7:7" x14ac:dyDescent="0.25">
      <c r="G563" s="570"/>
    </row>
    <row r="564" spans="7:7" x14ac:dyDescent="0.25">
      <c r="G564" s="570"/>
    </row>
    <row r="565" spans="7:7" x14ac:dyDescent="0.25">
      <c r="G565" s="570"/>
    </row>
    <row r="566" spans="7:7" x14ac:dyDescent="0.25">
      <c r="G566" s="570"/>
    </row>
    <row r="567" spans="7:7" x14ac:dyDescent="0.25">
      <c r="G567" s="570"/>
    </row>
    <row r="568" spans="7:7" x14ac:dyDescent="0.25">
      <c r="G568" s="570"/>
    </row>
    <row r="569" spans="7:7" x14ac:dyDescent="0.25">
      <c r="G569" s="570"/>
    </row>
    <row r="570" spans="7:7" x14ac:dyDescent="0.25">
      <c r="G570" s="570"/>
    </row>
    <row r="571" spans="7:7" x14ac:dyDescent="0.25">
      <c r="G571" s="570"/>
    </row>
    <row r="572" spans="7:7" x14ac:dyDescent="0.25">
      <c r="G572" s="570"/>
    </row>
    <row r="573" spans="7:7" x14ac:dyDescent="0.25">
      <c r="G573" s="570"/>
    </row>
    <row r="574" spans="7:7" x14ac:dyDescent="0.25">
      <c r="G574" s="570"/>
    </row>
    <row r="575" spans="7:7" x14ac:dyDescent="0.25">
      <c r="G575" s="570"/>
    </row>
    <row r="576" spans="7:7" x14ac:dyDescent="0.25">
      <c r="G576" s="570"/>
    </row>
    <row r="577" spans="7:7" x14ac:dyDescent="0.25">
      <c r="G577" s="570"/>
    </row>
    <row r="578" spans="7:7" x14ac:dyDescent="0.25">
      <c r="G578" s="570"/>
    </row>
    <row r="579" spans="7:7" x14ac:dyDescent="0.25">
      <c r="G579" s="570"/>
    </row>
    <row r="580" spans="7:7" x14ac:dyDescent="0.25">
      <c r="G580" s="570"/>
    </row>
    <row r="581" spans="7:7" x14ac:dyDescent="0.25">
      <c r="G581" s="570"/>
    </row>
    <row r="582" spans="7:7" x14ac:dyDescent="0.25">
      <c r="G582" s="570"/>
    </row>
    <row r="583" spans="7:7" x14ac:dyDescent="0.25">
      <c r="G583" s="570"/>
    </row>
    <row r="584" spans="7:7" x14ac:dyDescent="0.25">
      <c r="G584" s="570"/>
    </row>
    <row r="585" spans="7:7" x14ac:dyDescent="0.25">
      <c r="G585" s="570"/>
    </row>
    <row r="586" spans="7:7" x14ac:dyDescent="0.25">
      <c r="G586" s="570"/>
    </row>
    <row r="587" spans="7:7" x14ac:dyDescent="0.25">
      <c r="G587" s="570"/>
    </row>
    <row r="588" spans="7:7" x14ac:dyDescent="0.25">
      <c r="G588" s="570"/>
    </row>
    <row r="589" spans="7:7" x14ac:dyDescent="0.25">
      <c r="G589" s="570"/>
    </row>
    <row r="590" spans="7:7" x14ac:dyDescent="0.25">
      <c r="G590" s="570"/>
    </row>
    <row r="591" spans="7:7" x14ac:dyDescent="0.25">
      <c r="G591" s="570"/>
    </row>
    <row r="592" spans="7:7" x14ac:dyDescent="0.25">
      <c r="G592" s="570"/>
    </row>
    <row r="593" spans="7:7" x14ac:dyDescent="0.25">
      <c r="G593" s="570"/>
    </row>
    <row r="594" spans="7:7" x14ac:dyDescent="0.25">
      <c r="G594" s="570"/>
    </row>
    <row r="595" spans="7:7" x14ac:dyDescent="0.25">
      <c r="G595" s="570"/>
    </row>
    <row r="596" spans="7:7" x14ac:dyDescent="0.25">
      <c r="G596" s="570"/>
    </row>
    <row r="597" spans="7:7" x14ac:dyDescent="0.25">
      <c r="G597" s="570"/>
    </row>
    <row r="598" spans="7:7" x14ac:dyDescent="0.25">
      <c r="G598" s="570"/>
    </row>
    <row r="599" spans="7:7" x14ac:dyDescent="0.25">
      <c r="G599" s="570"/>
    </row>
    <row r="600" spans="7:7" x14ac:dyDescent="0.25">
      <c r="G600" s="570"/>
    </row>
    <row r="601" spans="7:7" x14ac:dyDescent="0.25">
      <c r="G601" s="570"/>
    </row>
    <row r="602" spans="7:7" x14ac:dyDescent="0.25">
      <c r="G602" s="570"/>
    </row>
    <row r="603" spans="7:7" x14ac:dyDescent="0.25">
      <c r="G603" s="570"/>
    </row>
    <row r="604" spans="7:7" x14ac:dyDescent="0.25">
      <c r="G604" s="570"/>
    </row>
    <row r="605" spans="7:7" x14ac:dyDescent="0.25">
      <c r="G605" s="570"/>
    </row>
    <row r="606" spans="7:7" x14ac:dyDescent="0.25">
      <c r="G606" s="570"/>
    </row>
    <row r="607" spans="7:7" x14ac:dyDescent="0.25">
      <c r="G607" s="570"/>
    </row>
    <row r="608" spans="7:7" x14ac:dyDescent="0.25">
      <c r="G608" s="570"/>
    </row>
    <row r="609" spans="7:7" x14ac:dyDescent="0.25">
      <c r="G609" s="570"/>
    </row>
    <row r="610" spans="7:7" x14ac:dyDescent="0.25">
      <c r="G610" s="570"/>
    </row>
    <row r="611" spans="7:7" x14ac:dyDescent="0.25">
      <c r="G611" s="570"/>
    </row>
    <row r="612" spans="7:7" x14ac:dyDescent="0.25">
      <c r="G612" s="570"/>
    </row>
    <row r="613" spans="7:7" x14ac:dyDescent="0.25">
      <c r="G613" s="570"/>
    </row>
    <row r="614" spans="7:7" x14ac:dyDescent="0.25">
      <c r="G614" s="570"/>
    </row>
    <row r="615" spans="7:7" x14ac:dyDescent="0.25">
      <c r="G615" s="570"/>
    </row>
    <row r="616" spans="7:7" x14ac:dyDescent="0.25">
      <c r="G616" s="570"/>
    </row>
    <row r="617" spans="7:7" x14ac:dyDescent="0.25">
      <c r="G617" s="570"/>
    </row>
    <row r="618" spans="7:7" x14ac:dyDescent="0.25">
      <c r="G618" s="570"/>
    </row>
    <row r="619" spans="7:7" x14ac:dyDescent="0.25">
      <c r="G619" s="570"/>
    </row>
    <row r="620" spans="7:7" x14ac:dyDescent="0.25">
      <c r="G620" s="570"/>
    </row>
    <row r="621" spans="7:7" x14ac:dyDescent="0.25">
      <c r="G621" s="570"/>
    </row>
    <row r="622" spans="7:7" x14ac:dyDescent="0.25">
      <c r="G622" s="570"/>
    </row>
    <row r="623" spans="7:7" x14ac:dyDescent="0.25">
      <c r="G623" s="570"/>
    </row>
    <row r="624" spans="7:7" x14ac:dyDescent="0.25">
      <c r="G624" s="570"/>
    </row>
    <row r="625" spans="7:7" x14ac:dyDescent="0.25">
      <c r="G625" s="570"/>
    </row>
    <row r="626" spans="7:7" x14ac:dyDescent="0.25">
      <c r="G626" s="570"/>
    </row>
    <row r="627" spans="7:7" x14ac:dyDescent="0.25">
      <c r="G627" s="570"/>
    </row>
    <row r="628" spans="7:7" x14ac:dyDescent="0.25">
      <c r="G628" s="570"/>
    </row>
    <row r="629" spans="7:7" x14ac:dyDescent="0.25">
      <c r="G629" s="570"/>
    </row>
    <row r="630" spans="7:7" x14ac:dyDescent="0.25">
      <c r="G630" s="570"/>
    </row>
    <row r="631" spans="7:7" x14ac:dyDescent="0.25">
      <c r="G631" s="570"/>
    </row>
    <row r="632" spans="7:7" x14ac:dyDescent="0.25">
      <c r="G632" s="570"/>
    </row>
    <row r="633" spans="7:7" x14ac:dyDescent="0.25">
      <c r="G633" s="570"/>
    </row>
    <row r="634" spans="7:7" x14ac:dyDescent="0.25">
      <c r="G634" s="570"/>
    </row>
    <row r="635" spans="7:7" x14ac:dyDescent="0.25">
      <c r="G635" s="570"/>
    </row>
    <row r="636" spans="7:7" x14ac:dyDescent="0.25">
      <c r="G636" s="570"/>
    </row>
    <row r="637" spans="7:7" x14ac:dyDescent="0.25">
      <c r="G637" s="570"/>
    </row>
    <row r="638" spans="7:7" x14ac:dyDescent="0.25">
      <c r="G638" s="570"/>
    </row>
    <row r="639" spans="7:7" x14ac:dyDescent="0.25">
      <c r="G639" s="570"/>
    </row>
    <row r="640" spans="7:7" x14ac:dyDescent="0.25">
      <c r="G640" s="570"/>
    </row>
    <row r="641" spans="7:7" x14ac:dyDescent="0.25">
      <c r="G641" s="570"/>
    </row>
    <row r="642" spans="7:7" x14ac:dyDescent="0.25">
      <c r="G642" s="570"/>
    </row>
    <row r="643" spans="7:7" x14ac:dyDescent="0.25">
      <c r="G643" s="570"/>
    </row>
    <row r="644" spans="7:7" x14ac:dyDescent="0.25">
      <c r="G644" s="570"/>
    </row>
    <row r="645" spans="7:7" x14ac:dyDescent="0.25">
      <c r="G645" s="570"/>
    </row>
    <row r="646" spans="7:7" x14ac:dyDescent="0.25">
      <c r="G646" s="570"/>
    </row>
    <row r="647" spans="7:7" x14ac:dyDescent="0.25">
      <c r="G647" s="570"/>
    </row>
    <row r="648" spans="7:7" x14ac:dyDescent="0.25">
      <c r="G648" s="570"/>
    </row>
    <row r="649" spans="7:7" x14ac:dyDescent="0.25">
      <c r="G649" s="570"/>
    </row>
    <row r="650" spans="7:7" x14ac:dyDescent="0.25">
      <c r="G650" s="570"/>
    </row>
    <row r="651" spans="7:7" x14ac:dyDescent="0.25">
      <c r="G651" s="570"/>
    </row>
    <row r="652" spans="7:7" x14ac:dyDescent="0.25">
      <c r="G652" s="570"/>
    </row>
    <row r="653" spans="7:7" x14ac:dyDescent="0.25">
      <c r="G653" s="570"/>
    </row>
    <row r="654" spans="7:7" x14ac:dyDescent="0.25">
      <c r="G654" s="570"/>
    </row>
    <row r="655" spans="7:7" x14ac:dyDescent="0.25">
      <c r="G655" s="570"/>
    </row>
    <row r="656" spans="7:7" x14ac:dyDescent="0.25">
      <c r="G656" s="570"/>
    </row>
    <row r="657" spans="7:7" x14ac:dyDescent="0.25">
      <c r="G657" s="570"/>
    </row>
    <row r="658" spans="7:7" x14ac:dyDescent="0.25">
      <c r="G658" s="570"/>
    </row>
    <row r="659" spans="7:7" x14ac:dyDescent="0.25">
      <c r="G659" s="570"/>
    </row>
    <row r="660" spans="7:7" x14ac:dyDescent="0.25">
      <c r="G660" s="570"/>
    </row>
    <row r="661" spans="7:7" x14ac:dyDescent="0.25">
      <c r="G661" s="570"/>
    </row>
    <row r="662" spans="7:7" x14ac:dyDescent="0.25">
      <c r="G662" s="570"/>
    </row>
    <row r="663" spans="7:7" x14ac:dyDescent="0.25">
      <c r="G663" s="570"/>
    </row>
    <row r="664" spans="7:7" x14ac:dyDescent="0.25">
      <c r="G664" s="570"/>
    </row>
    <row r="665" spans="7:7" x14ac:dyDescent="0.25">
      <c r="G665" s="570"/>
    </row>
    <row r="666" spans="7:7" x14ac:dyDescent="0.25">
      <c r="G666" s="570"/>
    </row>
    <row r="667" spans="7:7" x14ac:dyDescent="0.25">
      <c r="G667" s="570"/>
    </row>
    <row r="668" spans="7:7" x14ac:dyDescent="0.25">
      <c r="G668" s="570"/>
    </row>
    <row r="669" spans="7:7" x14ac:dyDescent="0.25">
      <c r="G669" s="570"/>
    </row>
    <row r="670" spans="7:7" x14ac:dyDescent="0.25">
      <c r="G670" s="570"/>
    </row>
    <row r="671" spans="7:7" x14ac:dyDescent="0.25">
      <c r="G671" s="570"/>
    </row>
    <row r="672" spans="7:7" x14ac:dyDescent="0.25">
      <c r="G672" s="570"/>
    </row>
    <row r="673" spans="7:7" x14ac:dyDescent="0.25">
      <c r="G673" s="570"/>
    </row>
    <row r="674" spans="7:7" x14ac:dyDescent="0.25">
      <c r="G674" s="570"/>
    </row>
    <row r="675" spans="7:7" x14ac:dyDescent="0.25">
      <c r="G675" s="570"/>
    </row>
    <row r="676" spans="7:7" x14ac:dyDescent="0.25">
      <c r="G676" s="570"/>
    </row>
    <row r="677" spans="7:7" x14ac:dyDescent="0.25">
      <c r="G677" s="570"/>
    </row>
    <row r="678" spans="7:7" x14ac:dyDescent="0.25">
      <c r="G678" s="570"/>
    </row>
    <row r="679" spans="7:7" x14ac:dyDescent="0.25">
      <c r="G679" s="570"/>
    </row>
    <row r="680" spans="7:7" x14ac:dyDescent="0.25">
      <c r="G680" s="570"/>
    </row>
    <row r="681" spans="7:7" x14ac:dyDescent="0.25">
      <c r="G681" s="570"/>
    </row>
    <row r="682" spans="7:7" x14ac:dyDescent="0.25">
      <c r="G682" s="570"/>
    </row>
    <row r="683" spans="7:7" x14ac:dyDescent="0.25">
      <c r="G683" s="570"/>
    </row>
    <row r="684" spans="7:7" x14ac:dyDescent="0.25">
      <c r="G684" s="570"/>
    </row>
    <row r="685" spans="7:7" x14ac:dyDescent="0.25">
      <c r="G685" s="570"/>
    </row>
    <row r="686" spans="7:7" x14ac:dyDescent="0.25">
      <c r="G686" s="570"/>
    </row>
    <row r="687" spans="7:7" x14ac:dyDescent="0.25">
      <c r="G687" s="570"/>
    </row>
    <row r="688" spans="7:7" x14ac:dyDescent="0.25">
      <c r="G688" s="570"/>
    </row>
    <row r="689" spans="7:7" x14ac:dyDescent="0.25">
      <c r="G689" s="570"/>
    </row>
    <row r="690" spans="7:7" x14ac:dyDescent="0.25">
      <c r="G690" s="570"/>
    </row>
    <row r="691" spans="7:7" x14ac:dyDescent="0.25">
      <c r="G691" s="570"/>
    </row>
    <row r="692" spans="7:7" x14ac:dyDescent="0.25">
      <c r="G692" s="570"/>
    </row>
    <row r="693" spans="7:7" x14ac:dyDescent="0.25">
      <c r="G693" s="570"/>
    </row>
    <row r="694" spans="7:7" x14ac:dyDescent="0.25">
      <c r="G694" s="570"/>
    </row>
    <row r="695" spans="7:7" x14ac:dyDescent="0.25">
      <c r="G695" s="570"/>
    </row>
    <row r="696" spans="7:7" x14ac:dyDescent="0.25">
      <c r="G696" s="570"/>
    </row>
    <row r="697" spans="7:7" x14ac:dyDescent="0.25">
      <c r="G697" s="570"/>
    </row>
    <row r="698" spans="7:7" x14ac:dyDescent="0.25">
      <c r="G698" s="570"/>
    </row>
    <row r="699" spans="7:7" x14ac:dyDescent="0.25">
      <c r="G699" s="570"/>
    </row>
    <row r="700" spans="7:7" x14ac:dyDescent="0.25">
      <c r="G700" s="570"/>
    </row>
    <row r="701" spans="7:7" x14ac:dyDescent="0.25">
      <c r="G701" s="570"/>
    </row>
    <row r="702" spans="7:7" x14ac:dyDescent="0.25">
      <c r="G702" s="570"/>
    </row>
    <row r="703" spans="7:7" x14ac:dyDescent="0.25">
      <c r="G703" s="570"/>
    </row>
    <row r="704" spans="7:7" x14ac:dyDescent="0.25">
      <c r="G704" s="570"/>
    </row>
    <row r="705" spans="7:7" x14ac:dyDescent="0.25">
      <c r="G705" s="570"/>
    </row>
    <row r="706" spans="7:7" x14ac:dyDescent="0.25">
      <c r="G706" s="570"/>
    </row>
    <row r="707" spans="7:7" x14ac:dyDescent="0.25">
      <c r="G707" s="570"/>
    </row>
    <row r="708" spans="7:7" x14ac:dyDescent="0.25">
      <c r="G708" s="570"/>
    </row>
    <row r="709" spans="7:7" x14ac:dyDescent="0.25">
      <c r="G709" s="570"/>
    </row>
    <row r="710" spans="7:7" x14ac:dyDescent="0.25">
      <c r="G710" s="570"/>
    </row>
    <row r="711" spans="7:7" x14ac:dyDescent="0.25">
      <c r="G711" s="570"/>
    </row>
    <row r="712" spans="7:7" x14ac:dyDescent="0.25">
      <c r="G712" s="570"/>
    </row>
    <row r="713" spans="7:7" x14ac:dyDescent="0.25">
      <c r="G713" s="570"/>
    </row>
    <row r="714" spans="7:7" x14ac:dyDescent="0.25">
      <c r="G714" s="570"/>
    </row>
    <row r="715" spans="7:7" x14ac:dyDescent="0.25">
      <c r="G715" s="570"/>
    </row>
    <row r="716" spans="7:7" x14ac:dyDescent="0.25">
      <c r="G716" s="570"/>
    </row>
    <row r="717" spans="7:7" x14ac:dyDescent="0.25">
      <c r="G717" s="570"/>
    </row>
    <row r="718" spans="7:7" x14ac:dyDescent="0.25">
      <c r="G718" s="570"/>
    </row>
    <row r="719" spans="7:7" x14ac:dyDescent="0.25">
      <c r="G719" s="570"/>
    </row>
    <row r="720" spans="7:7" x14ac:dyDescent="0.25">
      <c r="G720" s="570"/>
    </row>
    <row r="721" spans="7:7" x14ac:dyDescent="0.25">
      <c r="G721" s="570"/>
    </row>
    <row r="722" spans="7:7" x14ac:dyDescent="0.25">
      <c r="G722" s="570"/>
    </row>
    <row r="723" spans="7:7" x14ac:dyDescent="0.25">
      <c r="G723" s="570"/>
    </row>
    <row r="724" spans="7:7" x14ac:dyDescent="0.25">
      <c r="G724" s="570"/>
    </row>
    <row r="725" spans="7:7" x14ac:dyDescent="0.25">
      <c r="G725" s="570"/>
    </row>
    <row r="726" spans="7:7" x14ac:dyDescent="0.25">
      <c r="G726" s="570"/>
    </row>
    <row r="727" spans="7:7" x14ac:dyDescent="0.25">
      <c r="G727" s="570"/>
    </row>
    <row r="728" spans="7:7" x14ac:dyDescent="0.25">
      <c r="G728" s="570"/>
    </row>
    <row r="729" spans="7:7" x14ac:dyDescent="0.25">
      <c r="G729" s="570"/>
    </row>
    <row r="730" spans="7:7" x14ac:dyDescent="0.25">
      <c r="G730" s="570"/>
    </row>
    <row r="731" spans="7:7" x14ac:dyDescent="0.25">
      <c r="G731" s="570"/>
    </row>
    <row r="732" spans="7:7" x14ac:dyDescent="0.25">
      <c r="G732" s="570"/>
    </row>
    <row r="733" spans="7:7" x14ac:dyDescent="0.25">
      <c r="G733" s="570"/>
    </row>
    <row r="734" spans="7:7" x14ac:dyDescent="0.25">
      <c r="G734" s="570"/>
    </row>
    <row r="735" spans="7:7" x14ac:dyDescent="0.25">
      <c r="G735" s="570"/>
    </row>
    <row r="736" spans="7:7" x14ac:dyDescent="0.25">
      <c r="G736" s="570"/>
    </row>
    <row r="737" spans="7:7" x14ac:dyDescent="0.25">
      <c r="G737" s="570"/>
    </row>
    <row r="738" spans="7:7" x14ac:dyDescent="0.25">
      <c r="G738" s="570"/>
    </row>
    <row r="739" spans="7:7" x14ac:dyDescent="0.25">
      <c r="G739" s="570"/>
    </row>
    <row r="740" spans="7:7" x14ac:dyDescent="0.25">
      <c r="G740" s="570"/>
    </row>
    <row r="741" spans="7:7" x14ac:dyDescent="0.25">
      <c r="G741" s="570"/>
    </row>
    <row r="742" spans="7:7" x14ac:dyDescent="0.25">
      <c r="G742" s="570"/>
    </row>
    <row r="743" spans="7:7" x14ac:dyDescent="0.25">
      <c r="G743" s="570"/>
    </row>
    <row r="744" spans="7:7" x14ac:dyDescent="0.25">
      <c r="G744" s="570"/>
    </row>
    <row r="745" spans="7:7" x14ac:dyDescent="0.25">
      <c r="G745" s="570"/>
    </row>
    <row r="746" spans="7:7" x14ac:dyDescent="0.25">
      <c r="G746" s="570"/>
    </row>
    <row r="747" spans="7:7" x14ac:dyDescent="0.25">
      <c r="G747" s="570"/>
    </row>
    <row r="748" spans="7:7" x14ac:dyDescent="0.25">
      <c r="G748" s="570"/>
    </row>
    <row r="749" spans="7:7" x14ac:dyDescent="0.25">
      <c r="G749" s="570"/>
    </row>
    <row r="750" spans="7:7" x14ac:dyDescent="0.25">
      <c r="G750" s="570"/>
    </row>
    <row r="751" spans="7:7" x14ac:dyDescent="0.25">
      <c r="G751" s="570"/>
    </row>
    <row r="752" spans="7:7" x14ac:dyDescent="0.25">
      <c r="G752" s="570"/>
    </row>
    <row r="753" spans="7:7" x14ac:dyDescent="0.25">
      <c r="G753" s="570"/>
    </row>
    <row r="754" spans="7:7" x14ac:dyDescent="0.25">
      <c r="G754" s="570"/>
    </row>
    <row r="755" spans="7:7" x14ac:dyDescent="0.25">
      <c r="G755" s="570"/>
    </row>
    <row r="756" spans="7:7" x14ac:dyDescent="0.25">
      <c r="G756" s="570"/>
    </row>
    <row r="757" spans="7:7" x14ac:dyDescent="0.25">
      <c r="G757" s="570"/>
    </row>
    <row r="758" spans="7:7" x14ac:dyDescent="0.25">
      <c r="G758" s="570"/>
    </row>
    <row r="759" spans="7:7" x14ac:dyDescent="0.25">
      <c r="G759" s="570"/>
    </row>
    <row r="760" spans="7:7" x14ac:dyDescent="0.25">
      <c r="G760" s="570"/>
    </row>
    <row r="761" spans="7:7" x14ac:dyDescent="0.25">
      <c r="G761" s="570"/>
    </row>
    <row r="762" spans="7:7" x14ac:dyDescent="0.25">
      <c r="G762" s="570"/>
    </row>
    <row r="763" spans="7:7" x14ac:dyDescent="0.25">
      <c r="G763" s="570"/>
    </row>
    <row r="764" spans="7:7" x14ac:dyDescent="0.25">
      <c r="G764" s="570"/>
    </row>
    <row r="765" spans="7:7" x14ac:dyDescent="0.25">
      <c r="G765" s="570"/>
    </row>
    <row r="766" spans="7:7" x14ac:dyDescent="0.25">
      <c r="G766" s="570"/>
    </row>
    <row r="767" spans="7:7" x14ac:dyDescent="0.25">
      <c r="G767" s="570"/>
    </row>
    <row r="768" spans="7:7" x14ac:dyDescent="0.25">
      <c r="G768" s="570"/>
    </row>
    <row r="769" spans="7:7" x14ac:dyDescent="0.25">
      <c r="G769" s="570"/>
    </row>
    <row r="770" spans="7:7" x14ac:dyDescent="0.25">
      <c r="G770" s="570"/>
    </row>
    <row r="771" spans="7:7" x14ac:dyDescent="0.25">
      <c r="G771" s="570"/>
    </row>
    <row r="772" spans="7:7" x14ac:dyDescent="0.25">
      <c r="G772" s="570"/>
    </row>
    <row r="773" spans="7:7" x14ac:dyDescent="0.25">
      <c r="G773" s="570"/>
    </row>
    <row r="774" spans="7:7" x14ac:dyDescent="0.25">
      <c r="G774" s="570"/>
    </row>
    <row r="775" spans="7:7" x14ac:dyDescent="0.25">
      <c r="G775" s="570"/>
    </row>
    <row r="776" spans="7:7" x14ac:dyDescent="0.25">
      <c r="G776" s="570"/>
    </row>
    <row r="777" spans="7:7" x14ac:dyDescent="0.25">
      <c r="G777" s="570"/>
    </row>
    <row r="778" spans="7:7" x14ac:dyDescent="0.25">
      <c r="G778" s="570"/>
    </row>
    <row r="779" spans="7:7" x14ac:dyDescent="0.25">
      <c r="G779" s="570"/>
    </row>
    <row r="780" spans="7:7" x14ac:dyDescent="0.25">
      <c r="G780" s="570"/>
    </row>
    <row r="781" spans="7:7" x14ac:dyDescent="0.25">
      <c r="G781" s="570"/>
    </row>
    <row r="782" spans="7:7" x14ac:dyDescent="0.25">
      <c r="G782" s="570"/>
    </row>
    <row r="783" spans="7:7" x14ac:dyDescent="0.25">
      <c r="G783" s="570"/>
    </row>
    <row r="784" spans="7:7" x14ac:dyDescent="0.25">
      <c r="G784" s="570"/>
    </row>
    <row r="785" spans="7:7" x14ac:dyDescent="0.25">
      <c r="G785" s="570"/>
    </row>
    <row r="786" spans="7:7" x14ac:dyDescent="0.25">
      <c r="G786" s="570"/>
    </row>
    <row r="787" spans="7:7" x14ac:dyDescent="0.25">
      <c r="G787" s="570"/>
    </row>
    <row r="788" spans="7:7" x14ac:dyDescent="0.25">
      <c r="G788" s="570"/>
    </row>
    <row r="789" spans="7:7" x14ac:dyDescent="0.25">
      <c r="G789" s="570"/>
    </row>
    <row r="790" spans="7:7" x14ac:dyDescent="0.25">
      <c r="G790" s="570"/>
    </row>
    <row r="791" spans="7:7" x14ac:dyDescent="0.25">
      <c r="G791" s="570"/>
    </row>
    <row r="792" spans="7:7" x14ac:dyDescent="0.25">
      <c r="G792" s="570"/>
    </row>
    <row r="793" spans="7:7" x14ac:dyDescent="0.25">
      <c r="G793" s="570"/>
    </row>
    <row r="794" spans="7:7" x14ac:dyDescent="0.25">
      <c r="G794" s="570"/>
    </row>
    <row r="795" spans="7:7" x14ac:dyDescent="0.25">
      <c r="G795" s="570"/>
    </row>
    <row r="796" spans="7:7" x14ac:dyDescent="0.25">
      <c r="G796" s="570"/>
    </row>
    <row r="797" spans="7:7" x14ac:dyDescent="0.25">
      <c r="G797" s="570"/>
    </row>
    <row r="798" spans="7:7" x14ac:dyDescent="0.25">
      <c r="G798" s="570"/>
    </row>
    <row r="799" spans="7:7" x14ac:dyDescent="0.25">
      <c r="G799" s="570"/>
    </row>
    <row r="800" spans="7:7" x14ac:dyDescent="0.25">
      <c r="G800" s="570"/>
    </row>
    <row r="801" spans="7:7" x14ac:dyDescent="0.25">
      <c r="G801" s="570"/>
    </row>
    <row r="802" spans="7:7" x14ac:dyDescent="0.25">
      <c r="G802" s="570"/>
    </row>
    <row r="803" spans="7:7" x14ac:dyDescent="0.25">
      <c r="G803" s="570"/>
    </row>
    <row r="804" spans="7:7" x14ac:dyDescent="0.25">
      <c r="G804" s="570"/>
    </row>
    <row r="805" spans="7:7" x14ac:dyDescent="0.25">
      <c r="G805" s="570"/>
    </row>
    <row r="806" spans="7:7" x14ac:dyDescent="0.25">
      <c r="G806" s="570"/>
    </row>
    <row r="807" spans="7:7" x14ac:dyDescent="0.25">
      <c r="G807" s="570"/>
    </row>
    <row r="808" spans="7:7" x14ac:dyDescent="0.25">
      <c r="G808" s="570"/>
    </row>
    <row r="809" spans="7:7" x14ac:dyDescent="0.25">
      <c r="G809" s="570"/>
    </row>
    <row r="810" spans="7:7" x14ac:dyDescent="0.25">
      <c r="G810" s="570"/>
    </row>
    <row r="811" spans="7:7" x14ac:dyDescent="0.25">
      <c r="G811" s="570"/>
    </row>
    <row r="812" spans="7:7" x14ac:dyDescent="0.25">
      <c r="G812" s="570"/>
    </row>
    <row r="813" spans="7:7" x14ac:dyDescent="0.25">
      <c r="G813" s="570"/>
    </row>
    <row r="814" spans="7:7" x14ac:dyDescent="0.25">
      <c r="G814" s="570"/>
    </row>
    <row r="815" spans="7:7" x14ac:dyDescent="0.25">
      <c r="G815" s="570"/>
    </row>
    <row r="816" spans="7:7" x14ac:dyDescent="0.25">
      <c r="G816" s="570"/>
    </row>
    <row r="817" spans="7:7" x14ac:dyDescent="0.25">
      <c r="G817" s="570"/>
    </row>
    <row r="818" spans="7:7" x14ac:dyDescent="0.25">
      <c r="G818" s="570"/>
    </row>
    <row r="819" spans="7:7" x14ac:dyDescent="0.25">
      <c r="G819" s="570"/>
    </row>
    <row r="820" spans="7:7" x14ac:dyDescent="0.25">
      <c r="G820" s="570"/>
    </row>
    <row r="821" spans="7:7" x14ac:dyDescent="0.25">
      <c r="G821" s="570"/>
    </row>
    <row r="822" spans="7:7" x14ac:dyDescent="0.25">
      <c r="G822" s="570"/>
    </row>
    <row r="823" spans="7:7" x14ac:dyDescent="0.25">
      <c r="G823" s="570"/>
    </row>
    <row r="824" spans="7:7" x14ac:dyDescent="0.25">
      <c r="G824" s="570"/>
    </row>
    <row r="825" spans="7:7" x14ac:dyDescent="0.25">
      <c r="G825" s="570"/>
    </row>
    <row r="826" spans="7:7" x14ac:dyDescent="0.25">
      <c r="G826" s="570"/>
    </row>
    <row r="827" spans="7:7" x14ac:dyDescent="0.25">
      <c r="G827" s="570"/>
    </row>
    <row r="828" spans="7:7" x14ac:dyDescent="0.25">
      <c r="G828" s="570"/>
    </row>
    <row r="829" spans="7:7" x14ac:dyDescent="0.25">
      <c r="G829" s="570"/>
    </row>
    <row r="830" spans="7:7" x14ac:dyDescent="0.25">
      <c r="G830" s="570"/>
    </row>
    <row r="831" spans="7:7" x14ac:dyDescent="0.25">
      <c r="G831" s="570"/>
    </row>
    <row r="832" spans="7:7" x14ac:dyDescent="0.25">
      <c r="G832" s="570"/>
    </row>
    <row r="833" spans="7:7" x14ac:dyDescent="0.25">
      <c r="G833" s="570"/>
    </row>
    <row r="834" spans="7:7" x14ac:dyDescent="0.25">
      <c r="G834" s="570"/>
    </row>
    <row r="835" spans="7:7" x14ac:dyDescent="0.25">
      <c r="G835" s="570"/>
    </row>
    <row r="836" spans="7:7" x14ac:dyDescent="0.25">
      <c r="G836" s="570"/>
    </row>
    <row r="837" spans="7:7" x14ac:dyDescent="0.25">
      <c r="G837" s="570"/>
    </row>
    <row r="838" spans="7:7" x14ac:dyDescent="0.25">
      <c r="G838" s="570"/>
    </row>
    <row r="839" spans="7:7" x14ac:dyDescent="0.25">
      <c r="G839" s="570"/>
    </row>
    <row r="840" spans="7:7" x14ac:dyDescent="0.25">
      <c r="G840" s="570"/>
    </row>
    <row r="841" spans="7:7" x14ac:dyDescent="0.25">
      <c r="G841" s="570"/>
    </row>
    <row r="842" spans="7:7" x14ac:dyDescent="0.25">
      <c r="G842" s="570"/>
    </row>
    <row r="843" spans="7:7" x14ac:dyDescent="0.25">
      <c r="G843" s="570"/>
    </row>
    <row r="844" spans="7:7" x14ac:dyDescent="0.25">
      <c r="G844" s="570"/>
    </row>
    <row r="845" spans="7:7" x14ac:dyDescent="0.25">
      <c r="G845" s="570"/>
    </row>
    <row r="846" spans="7:7" x14ac:dyDescent="0.25">
      <c r="G846" s="570"/>
    </row>
    <row r="847" spans="7:7" x14ac:dyDescent="0.25">
      <c r="G847" s="570"/>
    </row>
    <row r="848" spans="7:7" x14ac:dyDescent="0.25">
      <c r="G848" s="570"/>
    </row>
    <row r="849" spans="7:7" x14ac:dyDescent="0.25">
      <c r="G849" s="570"/>
    </row>
    <row r="850" spans="7:7" x14ac:dyDescent="0.25">
      <c r="G850" s="570"/>
    </row>
    <row r="851" spans="7:7" x14ac:dyDescent="0.25">
      <c r="G851" s="570"/>
    </row>
    <row r="852" spans="7:7" x14ac:dyDescent="0.25">
      <c r="G852" s="570"/>
    </row>
    <row r="853" spans="7:7" x14ac:dyDescent="0.25">
      <c r="G853" s="570"/>
    </row>
    <row r="854" spans="7:7" x14ac:dyDescent="0.25">
      <c r="G854" s="570"/>
    </row>
    <row r="855" spans="7:7" x14ac:dyDescent="0.25">
      <c r="G855" s="570"/>
    </row>
    <row r="856" spans="7:7" x14ac:dyDescent="0.25">
      <c r="G856" s="570"/>
    </row>
    <row r="857" spans="7:7" x14ac:dyDescent="0.25">
      <c r="G857" s="570"/>
    </row>
    <row r="858" spans="7:7" x14ac:dyDescent="0.25">
      <c r="G858" s="570"/>
    </row>
    <row r="859" spans="7:7" x14ac:dyDescent="0.25">
      <c r="G859" s="570"/>
    </row>
    <row r="860" spans="7:7" x14ac:dyDescent="0.25">
      <c r="G860" s="570"/>
    </row>
    <row r="861" spans="7:7" x14ac:dyDescent="0.25">
      <c r="G861" s="570"/>
    </row>
    <row r="862" spans="7:7" x14ac:dyDescent="0.25">
      <c r="G862" s="570"/>
    </row>
    <row r="863" spans="7:7" x14ac:dyDescent="0.25">
      <c r="G863" s="570"/>
    </row>
    <row r="864" spans="7:7" x14ac:dyDescent="0.25">
      <c r="G864" s="570"/>
    </row>
    <row r="865" spans="7:7" x14ac:dyDescent="0.25">
      <c r="G865" s="570"/>
    </row>
    <row r="866" spans="7:7" x14ac:dyDescent="0.25">
      <c r="G866" s="570"/>
    </row>
    <row r="867" spans="7:7" x14ac:dyDescent="0.25">
      <c r="G867" s="570"/>
    </row>
    <row r="868" spans="7:7" x14ac:dyDescent="0.25">
      <c r="G868" s="570"/>
    </row>
    <row r="869" spans="7:7" x14ac:dyDescent="0.25">
      <c r="G869" s="570"/>
    </row>
    <row r="870" spans="7:7" x14ac:dyDescent="0.25">
      <c r="G870" s="570"/>
    </row>
    <row r="871" spans="7:7" x14ac:dyDescent="0.25">
      <c r="G871" s="570"/>
    </row>
    <row r="872" spans="7:7" x14ac:dyDescent="0.25">
      <c r="G872" s="570"/>
    </row>
    <row r="873" spans="7:7" x14ac:dyDescent="0.25">
      <c r="G873" s="570"/>
    </row>
    <row r="874" spans="7:7" x14ac:dyDescent="0.25">
      <c r="G874" s="570"/>
    </row>
    <row r="875" spans="7:7" x14ac:dyDescent="0.25">
      <c r="G875" s="570"/>
    </row>
    <row r="876" spans="7:7" x14ac:dyDescent="0.25">
      <c r="G876" s="570"/>
    </row>
    <row r="877" spans="7:7" x14ac:dyDescent="0.25">
      <c r="G877" s="570"/>
    </row>
    <row r="878" spans="7:7" x14ac:dyDescent="0.25">
      <c r="G878" s="570"/>
    </row>
    <row r="879" spans="7:7" x14ac:dyDescent="0.25">
      <c r="G879" s="570"/>
    </row>
    <row r="880" spans="7:7" x14ac:dyDescent="0.25">
      <c r="G880" s="570"/>
    </row>
    <row r="881" spans="7:7" x14ac:dyDescent="0.25">
      <c r="G881" s="570"/>
    </row>
    <row r="882" spans="7:7" x14ac:dyDescent="0.25">
      <c r="G882" s="570"/>
    </row>
    <row r="883" spans="7:7" x14ac:dyDescent="0.25">
      <c r="G883" s="570"/>
    </row>
    <row r="884" spans="7:7" x14ac:dyDescent="0.25">
      <c r="G884" s="570"/>
    </row>
    <row r="885" spans="7:7" x14ac:dyDescent="0.25">
      <c r="G885" s="570"/>
    </row>
    <row r="886" spans="7:7" x14ac:dyDescent="0.25">
      <c r="G886" s="570"/>
    </row>
    <row r="887" spans="7:7" x14ac:dyDescent="0.25">
      <c r="G887" s="570"/>
    </row>
    <row r="888" spans="7:7" x14ac:dyDescent="0.25">
      <c r="G888" s="570"/>
    </row>
    <row r="889" spans="7:7" x14ac:dyDescent="0.25">
      <c r="G889" s="570"/>
    </row>
    <row r="890" spans="7:7" x14ac:dyDescent="0.25">
      <c r="G890" s="570"/>
    </row>
    <row r="891" spans="7:7" x14ac:dyDescent="0.25">
      <c r="G891" s="570"/>
    </row>
    <row r="892" spans="7:7" x14ac:dyDescent="0.25">
      <c r="G892" s="570"/>
    </row>
    <row r="893" spans="7:7" x14ac:dyDescent="0.25">
      <c r="G893" s="570"/>
    </row>
    <row r="894" spans="7:7" x14ac:dyDescent="0.25">
      <c r="G894" s="570"/>
    </row>
    <row r="895" spans="7:7" x14ac:dyDescent="0.25">
      <c r="G895" s="570"/>
    </row>
    <row r="896" spans="7:7" x14ac:dyDescent="0.25">
      <c r="G896" s="570"/>
    </row>
    <row r="897" spans="7:7" x14ac:dyDescent="0.25">
      <c r="G897" s="570"/>
    </row>
    <row r="898" spans="7:7" x14ac:dyDescent="0.25">
      <c r="G898" s="570"/>
    </row>
    <row r="899" spans="7:7" x14ac:dyDescent="0.25">
      <c r="G899" s="570"/>
    </row>
    <row r="900" spans="7:7" x14ac:dyDescent="0.25">
      <c r="G900" s="570"/>
    </row>
    <row r="901" spans="7:7" x14ac:dyDescent="0.25">
      <c r="G901" s="570"/>
    </row>
    <row r="902" spans="7:7" x14ac:dyDescent="0.25">
      <c r="G902" s="570"/>
    </row>
    <row r="903" spans="7:7" x14ac:dyDescent="0.25">
      <c r="G903" s="570"/>
    </row>
    <row r="904" spans="7:7" x14ac:dyDescent="0.25">
      <c r="G904" s="570"/>
    </row>
    <row r="905" spans="7:7" x14ac:dyDescent="0.25">
      <c r="G905" s="570"/>
    </row>
    <row r="906" spans="7:7" x14ac:dyDescent="0.25">
      <c r="G906" s="570"/>
    </row>
    <row r="907" spans="7:7" x14ac:dyDescent="0.25">
      <c r="G907" s="570"/>
    </row>
    <row r="908" spans="7:7" x14ac:dyDescent="0.25">
      <c r="G908" s="570"/>
    </row>
    <row r="909" spans="7:7" x14ac:dyDescent="0.25">
      <c r="G909" s="570"/>
    </row>
    <row r="910" spans="7:7" x14ac:dyDescent="0.25">
      <c r="G910" s="570"/>
    </row>
    <row r="911" spans="7:7" x14ac:dyDescent="0.25">
      <c r="G911" s="570"/>
    </row>
    <row r="912" spans="7:7" x14ac:dyDescent="0.25">
      <c r="G912" s="570"/>
    </row>
    <row r="913" spans="7:7" x14ac:dyDescent="0.25">
      <c r="G913" s="570"/>
    </row>
    <row r="914" spans="7:7" x14ac:dyDescent="0.25">
      <c r="G914" s="570"/>
    </row>
    <row r="915" spans="7:7" x14ac:dyDescent="0.25">
      <c r="G915" s="570"/>
    </row>
    <row r="916" spans="7:7" x14ac:dyDescent="0.25">
      <c r="G916" s="570"/>
    </row>
    <row r="917" spans="7:7" x14ac:dyDescent="0.25">
      <c r="G917" s="570"/>
    </row>
    <row r="918" spans="7:7" x14ac:dyDescent="0.25">
      <c r="G918" s="570"/>
    </row>
    <row r="919" spans="7:7" x14ac:dyDescent="0.25">
      <c r="G919" s="570"/>
    </row>
    <row r="920" spans="7:7" x14ac:dyDescent="0.25">
      <c r="G920" s="570"/>
    </row>
    <row r="921" spans="7:7" x14ac:dyDescent="0.25">
      <c r="G921" s="570"/>
    </row>
    <row r="922" spans="7:7" x14ac:dyDescent="0.25">
      <c r="G922" s="570"/>
    </row>
    <row r="923" spans="7:7" x14ac:dyDescent="0.25">
      <c r="G923" s="570"/>
    </row>
    <row r="924" spans="7:7" x14ac:dyDescent="0.25">
      <c r="G924" s="570"/>
    </row>
    <row r="925" spans="7:7" x14ac:dyDescent="0.25">
      <c r="G925" s="570"/>
    </row>
    <row r="926" spans="7:7" x14ac:dyDescent="0.25">
      <c r="G926" s="570"/>
    </row>
    <row r="927" spans="7:7" x14ac:dyDescent="0.25">
      <c r="G927" s="570"/>
    </row>
    <row r="928" spans="7:7" x14ac:dyDescent="0.25">
      <c r="G928" s="570"/>
    </row>
    <row r="929" spans="7:7" x14ac:dyDescent="0.25">
      <c r="G929" s="570"/>
    </row>
    <row r="930" spans="7:7" x14ac:dyDescent="0.25">
      <c r="G930" s="570"/>
    </row>
    <row r="931" spans="7:7" x14ac:dyDescent="0.25">
      <c r="G931" s="570"/>
    </row>
    <row r="932" spans="7:7" x14ac:dyDescent="0.25">
      <c r="G932" s="570"/>
    </row>
    <row r="933" spans="7:7" x14ac:dyDescent="0.25">
      <c r="G933" s="570"/>
    </row>
    <row r="934" spans="7:7" x14ac:dyDescent="0.25">
      <c r="G934" s="570"/>
    </row>
    <row r="935" spans="7:7" x14ac:dyDescent="0.25">
      <c r="G935" s="570"/>
    </row>
    <row r="936" spans="7:7" x14ac:dyDescent="0.25">
      <c r="G936" s="570"/>
    </row>
    <row r="937" spans="7:7" x14ac:dyDescent="0.25">
      <c r="G937" s="570"/>
    </row>
    <row r="938" spans="7:7" x14ac:dyDescent="0.25">
      <c r="G938" s="570"/>
    </row>
    <row r="939" spans="7:7" x14ac:dyDescent="0.25">
      <c r="G939" s="570"/>
    </row>
    <row r="940" spans="7:7" x14ac:dyDescent="0.25">
      <c r="G940" s="570"/>
    </row>
    <row r="941" spans="7:7" x14ac:dyDescent="0.25">
      <c r="G941" s="570"/>
    </row>
    <row r="942" spans="7:7" x14ac:dyDescent="0.25">
      <c r="G942" s="570"/>
    </row>
    <row r="943" spans="7:7" x14ac:dyDescent="0.25">
      <c r="G943" s="570"/>
    </row>
    <row r="944" spans="7:7" x14ac:dyDescent="0.25">
      <c r="G944" s="570"/>
    </row>
    <row r="945" spans="7:7" x14ac:dyDescent="0.25">
      <c r="G945" s="570"/>
    </row>
    <row r="946" spans="7:7" x14ac:dyDescent="0.25">
      <c r="G946" s="570"/>
    </row>
    <row r="947" spans="7:7" x14ac:dyDescent="0.25">
      <c r="G947" s="570"/>
    </row>
    <row r="948" spans="7:7" x14ac:dyDescent="0.25">
      <c r="G948" s="570"/>
    </row>
    <row r="949" spans="7:7" x14ac:dyDescent="0.25">
      <c r="G949" s="570"/>
    </row>
    <row r="950" spans="7:7" x14ac:dyDescent="0.25">
      <c r="G950" s="570"/>
    </row>
    <row r="951" spans="7:7" x14ac:dyDescent="0.25">
      <c r="G951" s="570"/>
    </row>
    <row r="952" spans="7:7" x14ac:dyDescent="0.25">
      <c r="G952" s="570"/>
    </row>
    <row r="953" spans="7:7" x14ac:dyDescent="0.25">
      <c r="G953" s="570"/>
    </row>
    <row r="954" spans="7:7" x14ac:dyDescent="0.25">
      <c r="G954" s="570"/>
    </row>
    <row r="955" spans="7:7" x14ac:dyDescent="0.25">
      <c r="G955" s="570"/>
    </row>
    <row r="956" spans="7:7" x14ac:dyDescent="0.25">
      <c r="G956" s="570"/>
    </row>
    <row r="957" spans="7:7" x14ac:dyDescent="0.25">
      <c r="G957" s="570"/>
    </row>
    <row r="958" spans="7:7" x14ac:dyDescent="0.25">
      <c r="G958" s="570"/>
    </row>
    <row r="959" spans="7:7" x14ac:dyDescent="0.25">
      <c r="G959" s="570"/>
    </row>
    <row r="960" spans="7:7" x14ac:dyDescent="0.25">
      <c r="G960" s="570"/>
    </row>
    <row r="961" spans="7:7" x14ac:dyDescent="0.25">
      <c r="G961" s="570"/>
    </row>
    <row r="962" spans="7:7" x14ac:dyDescent="0.25">
      <c r="G962" s="570"/>
    </row>
    <row r="963" spans="7:7" x14ac:dyDescent="0.25">
      <c r="G963" s="570"/>
    </row>
    <row r="964" spans="7:7" x14ac:dyDescent="0.25">
      <c r="G964" s="570"/>
    </row>
    <row r="965" spans="7:7" x14ac:dyDescent="0.25">
      <c r="G965" s="570"/>
    </row>
    <row r="966" spans="7:7" x14ac:dyDescent="0.25">
      <c r="G966" s="570"/>
    </row>
    <row r="967" spans="7:7" x14ac:dyDescent="0.25">
      <c r="G967" s="570"/>
    </row>
    <row r="968" spans="7:7" x14ac:dyDescent="0.25">
      <c r="G968" s="570"/>
    </row>
    <row r="969" spans="7:7" x14ac:dyDescent="0.25">
      <c r="G969" s="570"/>
    </row>
    <row r="970" spans="7:7" x14ac:dyDescent="0.25">
      <c r="G970" s="570"/>
    </row>
    <row r="971" spans="7:7" x14ac:dyDescent="0.25">
      <c r="G971" s="570"/>
    </row>
    <row r="972" spans="7:7" x14ac:dyDescent="0.25">
      <c r="G972" s="570"/>
    </row>
    <row r="973" spans="7:7" x14ac:dyDescent="0.25">
      <c r="G973" s="570"/>
    </row>
    <row r="974" spans="7:7" x14ac:dyDescent="0.25">
      <c r="G974" s="570"/>
    </row>
    <row r="975" spans="7:7" x14ac:dyDescent="0.25">
      <c r="G975" s="570"/>
    </row>
    <row r="976" spans="7:7" x14ac:dyDescent="0.25">
      <c r="G976" s="570"/>
    </row>
    <row r="977" spans="7:7" x14ac:dyDescent="0.25">
      <c r="G977" s="570"/>
    </row>
    <row r="978" spans="7:7" x14ac:dyDescent="0.25">
      <c r="G978" s="570"/>
    </row>
    <row r="979" spans="7:7" x14ac:dyDescent="0.25">
      <c r="G979" s="570"/>
    </row>
    <row r="980" spans="7:7" x14ac:dyDescent="0.25">
      <c r="G980" s="570"/>
    </row>
    <row r="981" spans="7:7" x14ac:dyDescent="0.25">
      <c r="G981" s="570"/>
    </row>
    <row r="982" spans="7:7" x14ac:dyDescent="0.25">
      <c r="G982" s="570"/>
    </row>
    <row r="983" spans="7:7" x14ac:dyDescent="0.25">
      <c r="G983" s="570"/>
    </row>
    <row r="984" spans="7:7" x14ac:dyDescent="0.25">
      <c r="G984" s="570"/>
    </row>
    <row r="985" spans="7:7" x14ac:dyDescent="0.25">
      <c r="G985" s="570"/>
    </row>
    <row r="986" spans="7:7" x14ac:dyDescent="0.25">
      <c r="G986" s="570"/>
    </row>
    <row r="987" spans="7:7" x14ac:dyDescent="0.25">
      <c r="G987" s="570"/>
    </row>
    <row r="988" spans="7:7" x14ac:dyDescent="0.25">
      <c r="G988" s="570"/>
    </row>
    <row r="989" spans="7:7" x14ac:dyDescent="0.25">
      <c r="G989" s="570"/>
    </row>
    <row r="990" spans="7:7" x14ac:dyDescent="0.25">
      <c r="G990" s="570"/>
    </row>
    <row r="991" spans="7:7" x14ac:dyDescent="0.25">
      <c r="G991" s="570"/>
    </row>
    <row r="992" spans="7:7" x14ac:dyDescent="0.25">
      <c r="G992" s="570"/>
    </row>
    <row r="993" spans="7:7" x14ac:dyDescent="0.25">
      <c r="G993" s="570"/>
    </row>
    <row r="994" spans="7:7" x14ac:dyDescent="0.25">
      <c r="G994" s="570"/>
    </row>
    <row r="995" spans="7:7" x14ac:dyDescent="0.25">
      <c r="G995" s="570"/>
    </row>
    <row r="996" spans="7:7" x14ac:dyDescent="0.25">
      <c r="G996" s="570"/>
    </row>
    <row r="997" spans="7:7" x14ac:dyDescent="0.25">
      <c r="G997" s="570"/>
    </row>
    <row r="998" spans="7:7" x14ac:dyDescent="0.25">
      <c r="G998" s="570"/>
    </row>
    <row r="999" spans="7:7" x14ac:dyDescent="0.25">
      <c r="G999" s="570"/>
    </row>
    <row r="1000" spans="7:7" x14ac:dyDescent="0.25">
      <c r="G1000" s="570"/>
    </row>
    <row r="1001" spans="7:7" x14ac:dyDescent="0.25">
      <c r="G1001" s="570"/>
    </row>
    <row r="1002" spans="7:7" x14ac:dyDescent="0.25">
      <c r="G1002" s="570"/>
    </row>
    <row r="1003" spans="7:7" x14ac:dyDescent="0.25">
      <c r="G1003" s="570"/>
    </row>
    <row r="1004" spans="7:7" x14ac:dyDescent="0.25">
      <c r="G1004" s="570"/>
    </row>
    <row r="1005" spans="7:7" x14ac:dyDescent="0.25">
      <c r="G1005" s="570"/>
    </row>
    <row r="1006" spans="7:7" x14ac:dyDescent="0.25">
      <c r="G1006" s="570"/>
    </row>
    <row r="1007" spans="7:7" x14ac:dyDescent="0.25">
      <c r="G1007" s="570"/>
    </row>
    <row r="1008" spans="7:7" x14ac:dyDescent="0.25">
      <c r="G1008" s="570"/>
    </row>
    <row r="1009" spans="7:7" x14ac:dyDescent="0.25">
      <c r="G1009" s="570"/>
    </row>
    <row r="1010" spans="7:7" x14ac:dyDescent="0.25">
      <c r="G1010" s="570"/>
    </row>
    <row r="1011" spans="7:7" x14ac:dyDescent="0.25">
      <c r="G1011" s="570"/>
    </row>
    <row r="1012" spans="7:7" x14ac:dyDescent="0.25">
      <c r="G1012" s="570"/>
    </row>
    <row r="1013" spans="7:7" x14ac:dyDescent="0.25">
      <c r="G1013" s="570"/>
    </row>
    <row r="1014" spans="7:7" x14ac:dyDescent="0.25">
      <c r="G1014" s="570"/>
    </row>
    <row r="1015" spans="7:7" x14ac:dyDescent="0.25">
      <c r="G1015" s="570"/>
    </row>
    <row r="1016" spans="7:7" x14ac:dyDescent="0.25">
      <c r="G1016" s="570"/>
    </row>
    <row r="1017" spans="7:7" x14ac:dyDescent="0.25">
      <c r="G1017" s="570"/>
    </row>
    <row r="1018" spans="7:7" x14ac:dyDescent="0.25">
      <c r="G1018" s="570"/>
    </row>
    <row r="1019" spans="7:7" x14ac:dyDescent="0.25">
      <c r="G1019" s="570"/>
    </row>
    <row r="1020" spans="7:7" x14ac:dyDescent="0.25">
      <c r="G1020" s="570"/>
    </row>
    <row r="1021" spans="7:7" x14ac:dyDescent="0.25">
      <c r="G1021" s="570"/>
    </row>
    <row r="1022" spans="7:7" x14ac:dyDescent="0.25">
      <c r="G1022" s="570"/>
    </row>
    <row r="1023" spans="7:7" x14ac:dyDescent="0.25">
      <c r="G1023" s="570"/>
    </row>
    <row r="1024" spans="7:7" x14ac:dyDescent="0.25">
      <c r="G1024" s="570"/>
    </row>
    <row r="1025" spans="7:7" x14ac:dyDescent="0.25">
      <c r="G1025" s="570"/>
    </row>
    <row r="1026" spans="7:7" x14ac:dyDescent="0.25">
      <c r="G1026" s="570"/>
    </row>
    <row r="1027" spans="7:7" x14ac:dyDescent="0.25">
      <c r="G1027" s="570"/>
    </row>
    <row r="1028" spans="7:7" x14ac:dyDescent="0.25">
      <c r="G1028" s="570"/>
    </row>
    <row r="1029" spans="7:7" x14ac:dyDescent="0.25">
      <c r="G1029" s="570"/>
    </row>
    <row r="1030" spans="7:7" x14ac:dyDescent="0.25">
      <c r="G1030" s="570"/>
    </row>
    <row r="1031" spans="7:7" x14ac:dyDescent="0.25">
      <c r="G1031" s="570"/>
    </row>
    <row r="1032" spans="7:7" x14ac:dyDescent="0.25">
      <c r="G1032" s="570"/>
    </row>
    <row r="1033" spans="7:7" x14ac:dyDescent="0.25">
      <c r="G1033" s="570"/>
    </row>
    <row r="1034" spans="7:7" x14ac:dyDescent="0.25">
      <c r="G1034" s="570"/>
    </row>
    <row r="1035" spans="7:7" x14ac:dyDescent="0.25">
      <c r="G1035" s="570"/>
    </row>
    <row r="1036" spans="7:7" x14ac:dyDescent="0.25">
      <c r="G1036" s="570"/>
    </row>
    <row r="1037" spans="7:7" x14ac:dyDescent="0.25">
      <c r="G1037" s="570"/>
    </row>
    <row r="1038" spans="7:7" x14ac:dyDescent="0.25">
      <c r="G1038" s="570"/>
    </row>
    <row r="1039" spans="7:7" x14ac:dyDescent="0.25">
      <c r="G1039" s="570"/>
    </row>
    <row r="1040" spans="7:7" x14ac:dyDescent="0.25">
      <c r="G1040" s="570"/>
    </row>
    <row r="1041" spans="7:7" x14ac:dyDescent="0.25">
      <c r="G1041" s="570"/>
    </row>
    <row r="1042" spans="7:7" x14ac:dyDescent="0.25">
      <c r="G1042" s="570"/>
    </row>
    <row r="1043" spans="7:7" x14ac:dyDescent="0.25">
      <c r="G1043" s="570"/>
    </row>
    <row r="1044" spans="7:7" x14ac:dyDescent="0.25">
      <c r="G1044" s="570"/>
    </row>
    <row r="1045" spans="7:7" x14ac:dyDescent="0.25">
      <c r="G1045" s="570"/>
    </row>
    <row r="1046" spans="7:7" x14ac:dyDescent="0.25">
      <c r="G1046" s="570"/>
    </row>
    <row r="1047" spans="7:7" x14ac:dyDescent="0.25">
      <c r="G1047" s="570"/>
    </row>
    <row r="1048" spans="7:7" x14ac:dyDescent="0.25">
      <c r="G1048" s="570"/>
    </row>
    <row r="1049" spans="7:7" x14ac:dyDescent="0.25">
      <c r="G1049" s="570"/>
    </row>
    <row r="1050" spans="7:7" x14ac:dyDescent="0.25">
      <c r="G1050" s="570"/>
    </row>
    <row r="1051" spans="7:7" x14ac:dyDescent="0.25">
      <c r="G1051" s="570"/>
    </row>
    <row r="1052" spans="7:7" x14ac:dyDescent="0.25">
      <c r="G1052" s="570"/>
    </row>
    <row r="1053" spans="7:7" x14ac:dyDescent="0.25">
      <c r="G1053" s="570"/>
    </row>
    <row r="1054" spans="7:7" x14ac:dyDescent="0.25">
      <c r="G1054" s="570"/>
    </row>
    <row r="1055" spans="7:7" x14ac:dyDescent="0.25">
      <c r="G1055" s="570"/>
    </row>
    <row r="1056" spans="7:7" x14ac:dyDescent="0.25">
      <c r="G1056" s="570"/>
    </row>
    <row r="1057" spans="7:7" x14ac:dyDescent="0.25">
      <c r="G1057" s="570"/>
    </row>
    <row r="1058" spans="7:7" x14ac:dyDescent="0.25">
      <c r="G1058" s="570"/>
    </row>
    <row r="1059" spans="7:7" x14ac:dyDescent="0.25">
      <c r="G1059" s="570"/>
    </row>
    <row r="1060" spans="7:7" x14ac:dyDescent="0.25">
      <c r="G1060" s="570"/>
    </row>
    <row r="1061" spans="7:7" x14ac:dyDescent="0.25">
      <c r="G1061" s="570"/>
    </row>
    <row r="1062" spans="7:7" x14ac:dyDescent="0.25">
      <c r="G1062" s="570"/>
    </row>
    <row r="1063" spans="7:7" x14ac:dyDescent="0.25">
      <c r="G1063" s="570"/>
    </row>
    <row r="1064" spans="7:7" x14ac:dyDescent="0.25">
      <c r="G1064" s="570"/>
    </row>
    <row r="1065" spans="7:7" x14ac:dyDescent="0.25">
      <c r="G1065" s="570"/>
    </row>
    <row r="1066" spans="7:7" x14ac:dyDescent="0.25">
      <c r="G1066" s="570"/>
    </row>
    <row r="1067" spans="7:7" x14ac:dyDescent="0.25">
      <c r="G1067" s="570"/>
    </row>
    <row r="1068" spans="7:7" x14ac:dyDescent="0.25">
      <c r="G1068" s="570"/>
    </row>
    <row r="1069" spans="7:7" x14ac:dyDescent="0.25">
      <c r="G1069" s="570"/>
    </row>
    <row r="1070" spans="7:7" x14ac:dyDescent="0.25">
      <c r="G1070" s="570"/>
    </row>
    <row r="1071" spans="7:7" x14ac:dyDescent="0.25">
      <c r="G1071" s="570"/>
    </row>
    <row r="1072" spans="7:7" x14ac:dyDescent="0.25">
      <c r="G1072" s="570"/>
    </row>
    <row r="1073" spans="7:7" x14ac:dyDescent="0.25">
      <c r="G1073" s="570"/>
    </row>
    <row r="1074" spans="7:7" x14ac:dyDescent="0.25">
      <c r="G1074" s="570"/>
    </row>
    <row r="1075" spans="7:7" x14ac:dyDescent="0.25">
      <c r="G1075" s="570"/>
    </row>
    <row r="1076" spans="7:7" x14ac:dyDescent="0.25">
      <c r="G1076" s="570"/>
    </row>
    <row r="1077" spans="7:7" x14ac:dyDescent="0.25">
      <c r="G1077" s="570"/>
    </row>
    <row r="1078" spans="7:7" x14ac:dyDescent="0.25">
      <c r="G1078" s="570"/>
    </row>
    <row r="1079" spans="7:7" x14ac:dyDescent="0.25">
      <c r="G1079" s="570"/>
    </row>
    <row r="1080" spans="7:7" x14ac:dyDescent="0.25">
      <c r="G1080" s="570"/>
    </row>
    <row r="1081" spans="7:7" x14ac:dyDescent="0.25">
      <c r="G1081" s="570"/>
    </row>
    <row r="1082" spans="7:7" x14ac:dyDescent="0.25">
      <c r="G1082" s="570"/>
    </row>
    <row r="1083" spans="7:7" x14ac:dyDescent="0.25">
      <c r="G1083" s="570"/>
    </row>
    <row r="1084" spans="7:7" x14ac:dyDescent="0.25">
      <c r="G1084" s="570"/>
    </row>
    <row r="1085" spans="7:7" x14ac:dyDescent="0.25">
      <c r="G1085" s="570"/>
    </row>
    <row r="1086" spans="7:7" x14ac:dyDescent="0.25">
      <c r="G1086" s="570"/>
    </row>
    <row r="1087" spans="7:7" x14ac:dyDescent="0.25">
      <c r="G1087" s="570"/>
    </row>
    <row r="1088" spans="7:7" x14ac:dyDescent="0.25">
      <c r="G1088" s="570"/>
    </row>
    <row r="1089" spans="7:7" x14ac:dyDescent="0.25">
      <c r="G1089" s="570"/>
    </row>
    <row r="1090" spans="7:7" x14ac:dyDescent="0.25">
      <c r="G1090" s="570"/>
    </row>
    <row r="1091" spans="7:7" x14ac:dyDescent="0.25">
      <c r="G1091" s="570"/>
    </row>
    <row r="1092" spans="7:7" x14ac:dyDescent="0.25">
      <c r="G1092" s="570"/>
    </row>
    <row r="1093" spans="7:7" x14ac:dyDescent="0.25">
      <c r="G1093" s="570"/>
    </row>
    <row r="1094" spans="7:7" x14ac:dyDescent="0.25">
      <c r="G1094" s="570"/>
    </row>
    <row r="1095" spans="7:7" x14ac:dyDescent="0.25">
      <c r="G1095" s="570"/>
    </row>
    <row r="1096" spans="7:7" x14ac:dyDescent="0.25">
      <c r="G1096" s="570"/>
    </row>
    <row r="1097" spans="7:7" x14ac:dyDescent="0.25">
      <c r="G1097" s="570"/>
    </row>
    <row r="1098" spans="7:7" x14ac:dyDescent="0.25">
      <c r="G1098" s="570"/>
    </row>
    <row r="1099" spans="7:7" x14ac:dyDescent="0.25">
      <c r="G1099" s="570"/>
    </row>
    <row r="1100" spans="7:7" x14ac:dyDescent="0.25">
      <c r="G1100" s="570"/>
    </row>
    <row r="1101" spans="7:7" x14ac:dyDescent="0.25">
      <c r="G1101" s="570"/>
    </row>
    <row r="1102" spans="7:7" x14ac:dyDescent="0.25">
      <c r="G1102" s="570"/>
    </row>
    <row r="1103" spans="7:7" x14ac:dyDescent="0.25">
      <c r="G1103" s="570"/>
    </row>
    <row r="1104" spans="7:7" x14ac:dyDescent="0.25">
      <c r="G1104" s="570"/>
    </row>
    <row r="1105" spans="7:7" x14ac:dyDescent="0.25">
      <c r="G1105" s="570"/>
    </row>
    <row r="1106" spans="7:7" x14ac:dyDescent="0.25">
      <c r="G1106" s="570"/>
    </row>
    <row r="1107" spans="7:7" x14ac:dyDescent="0.25">
      <c r="G1107" s="570"/>
    </row>
    <row r="1108" spans="7:7" x14ac:dyDescent="0.25">
      <c r="G1108" s="570"/>
    </row>
    <row r="1109" spans="7:7" x14ac:dyDescent="0.25">
      <c r="G1109" s="570"/>
    </row>
    <row r="1110" spans="7:7" x14ac:dyDescent="0.25">
      <c r="G1110" s="570"/>
    </row>
    <row r="1111" spans="7:7" x14ac:dyDescent="0.25">
      <c r="G1111" s="570"/>
    </row>
    <row r="1112" spans="7:7" x14ac:dyDescent="0.25">
      <c r="G1112" s="570"/>
    </row>
    <row r="1113" spans="7:7" x14ac:dyDescent="0.25">
      <c r="G1113" s="570"/>
    </row>
    <row r="1114" spans="7:7" x14ac:dyDescent="0.25">
      <c r="G1114" s="570"/>
    </row>
    <row r="1115" spans="7:7" x14ac:dyDescent="0.25">
      <c r="G1115" s="570"/>
    </row>
    <row r="1116" spans="7:7" x14ac:dyDescent="0.25">
      <c r="G1116" s="570"/>
    </row>
    <row r="1117" spans="7:7" x14ac:dyDescent="0.25">
      <c r="G1117" s="570"/>
    </row>
    <row r="1118" spans="7:7" x14ac:dyDescent="0.25">
      <c r="G1118" s="570"/>
    </row>
    <row r="1119" spans="7:7" x14ac:dyDescent="0.25">
      <c r="G1119" s="570"/>
    </row>
    <row r="1120" spans="7:7" x14ac:dyDescent="0.25">
      <c r="G1120" s="570"/>
    </row>
    <row r="1121" spans="7:7" x14ac:dyDescent="0.25">
      <c r="G1121" s="570"/>
    </row>
    <row r="1122" spans="7:7" x14ac:dyDescent="0.25">
      <c r="G1122" s="570"/>
    </row>
    <row r="1123" spans="7:7" x14ac:dyDescent="0.25">
      <c r="G1123" s="570"/>
    </row>
    <row r="1124" spans="7:7" x14ac:dyDescent="0.25">
      <c r="G1124" s="570"/>
    </row>
    <row r="1125" spans="7:7" x14ac:dyDescent="0.25">
      <c r="G1125" s="570"/>
    </row>
    <row r="1126" spans="7:7" x14ac:dyDescent="0.25">
      <c r="G1126" s="570"/>
    </row>
    <row r="1127" spans="7:7" x14ac:dyDescent="0.25">
      <c r="G1127" s="570"/>
    </row>
    <row r="1128" spans="7:7" x14ac:dyDescent="0.25">
      <c r="G1128" s="570"/>
    </row>
    <row r="1129" spans="7:7" x14ac:dyDescent="0.25">
      <c r="G1129" s="570"/>
    </row>
    <row r="1130" spans="7:7" x14ac:dyDescent="0.25">
      <c r="G1130" s="570"/>
    </row>
    <row r="1131" spans="7:7" x14ac:dyDescent="0.25">
      <c r="G1131" s="570"/>
    </row>
    <row r="1132" spans="7:7" x14ac:dyDescent="0.25">
      <c r="G1132" s="570"/>
    </row>
    <row r="1133" spans="7:7" x14ac:dyDescent="0.25">
      <c r="G1133" s="570"/>
    </row>
    <row r="1134" spans="7:7" x14ac:dyDescent="0.25">
      <c r="G1134" s="570"/>
    </row>
    <row r="1135" spans="7:7" x14ac:dyDescent="0.25">
      <c r="G1135" s="570"/>
    </row>
    <row r="1136" spans="7:7" x14ac:dyDescent="0.25">
      <c r="G1136" s="570"/>
    </row>
    <row r="1137" spans="7:7" x14ac:dyDescent="0.25">
      <c r="G1137" s="570"/>
    </row>
    <row r="1138" spans="7:7" x14ac:dyDescent="0.25">
      <c r="G1138" s="570"/>
    </row>
    <row r="1139" spans="7:7" x14ac:dyDescent="0.25">
      <c r="G1139" s="570"/>
    </row>
    <row r="1140" spans="7:7" x14ac:dyDescent="0.25">
      <c r="G1140" s="570"/>
    </row>
    <row r="1141" spans="7:7" x14ac:dyDescent="0.25">
      <c r="G1141" s="570"/>
    </row>
    <row r="1142" spans="7:7" x14ac:dyDescent="0.25">
      <c r="G1142" s="570"/>
    </row>
    <row r="1143" spans="7:7" x14ac:dyDescent="0.25">
      <c r="G1143" s="570"/>
    </row>
    <row r="1144" spans="7:7" x14ac:dyDescent="0.25">
      <c r="G1144" s="570"/>
    </row>
    <row r="1145" spans="7:7" x14ac:dyDescent="0.25">
      <c r="G1145" s="570"/>
    </row>
    <row r="1146" spans="7:7" x14ac:dyDescent="0.25">
      <c r="G1146" s="570"/>
    </row>
    <row r="1147" spans="7:7" x14ac:dyDescent="0.25">
      <c r="G1147" s="570"/>
    </row>
    <row r="1148" spans="7:7" x14ac:dyDescent="0.25">
      <c r="G1148" s="570"/>
    </row>
    <row r="1149" spans="7:7" x14ac:dyDescent="0.25">
      <c r="G1149" s="570"/>
    </row>
    <row r="1150" spans="7:7" x14ac:dyDescent="0.25">
      <c r="G1150" s="570"/>
    </row>
    <row r="1151" spans="7:7" x14ac:dyDescent="0.25">
      <c r="G1151" s="570"/>
    </row>
    <row r="1152" spans="7:7" x14ac:dyDescent="0.25">
      <c r="G1152" s="570"/>
    </row>
    <row r="1153" spans="7:7" x14ac:dyDescent="0.25">
      <c r="G1153" s="570"/>
    </row>
    <row r="1154" spans="7:7" x14ac:dyDescent="0.25">
      <c r="G1154" s="570"/>
    </row>
    <row r="1155" spans="7:7" x14ac:dyDescent="0.25">
      <c r="G1155" s="570"/>
    </row>
    <row r="1156" spans="7:7" x14ac:dyDescent="0.25">
      <c r="G1156" s="570"/>
    </row>
    <row r="1157" spans="7:7" x14ac:dyDescent="0.25">
      <c r="G1157" s="570"/>
    </row>
    <row r="1158" spans="7:7" x14ac:dyDescent="0.25">
      <c r="G1158" s="570"/>
    </row>
    <row r="1159" spans="7:7" x14ac:dyDescent="0.25">
      <c r="G1159" s="570"/>
    </row>
    <row r="1160" spans="7:7" x14ac:dyDescent="0.25">
      <c r="G1160" s="570"/>
    </row>
    <row r="1161" spans="7:7" x14ac:dyDescent="0.25">
      <c r="G1161" s="570"/>
    </row>
    <row r="1162" spans="7:7" x14ac:dyDescent="0.25">
      <c r="G1162" s="570"/>
    </row>
    <row r="1163" spans="7:7" x14ac:dyDescent="0.25">
      <c r="G1163" s="570"/>
    </row>
    <row r="1164" spans="7:7" x14ac:dyDescent="0.25">
      <c r="G1164" s="570"/>
    </row>
    <row r="1165" spans="7:7" x14ac:dyDescent="0.25">
      <c r="G1165" s="570"/>
    </row>
    <row r="1166" spans="7:7" x14ac:dyDescent="0.25">
      <c r="G1166" s="570"/>
    </row>
    <row r="1167" spans="7:7" x14ac:dyDescent="0.25">
      <c r="G1167" s="570"/>
    </row>
    <row r="1168" spans="7:7" x14ac:dyDescent="0.25">
      <c r="G1168" s="570"/>
    </row>
    <row r="1169" spans="7:7" x14ac:dyDescent="0.25">
      <c r="G1169" s="570"/>
    </row>
    <row r="1170" spans="7:7" x14ac:dyDescent="0.25">
      <c r="G1170" s="570"/>
    </row>
    <row r="1171" spans="7:7" x14ac:dyDescent="0.25">
      <c r="G1171" s="570"/>
    </row>
    <row r="1172" spans="7:7" x14ac:dyDescent="0.25">
      <c r="G1172" s="570"/>
    </row>
    <row r="1173" spans="7:7" x14ac:dyDescent="0.25">
      <c r="G1173" s="570"/>
    </row>
    <row r="1174" spans="7:7" x14ac:dyDescent="0.25">
      <c r="G1174" s="570"/>
    </row>
    <row r="1175" spans="7:7" x14ac:dyDescent="0.25">
      <c r="G1175" s="570"/>
    </row>
    <row r="1176" spans="7:7" x14ac:dyDescent="0.25">
      <c r="G1176" s="570"/>
    </row>
    <row r="1177" spans="7:7" x14ac:dyDescent="0.25">
      <c r="G1177" s="570"/>
    </row>
    <row r="1178" spans="7:7" x14ac:dyDescent="0.25">
      <c r="G1178" s="570"/>
    </row>
    <row r="1179" spans="7:7" x14ac:dyDescent="0.25">
      <c r="G1179" s="570"/>
    </row>
    <row r="1180" spans="7:7" x14ac:dyDescent="0.25">
      <c r="G1180" s="570"/>
    </row>
    <row r="1181" spans="7:7" x14ac:dyDescent="0.25">
      <c r="G1181" s="570"/>
    </row>
    <row r="1182" spans="7:7" x14ac:dyDescent="0.25">
      <c r="G1182" s="570"/>
    </row>
    <row r="1183" spans="7:7" x14ac:dyDescent="0.25">
      <c r="G1183" s="570"/>
    </row>
    <row r="1184" spans="7:7" x14ac:dyDescent="0.25">
      <c r="G1184" s="570"/>
    </row>
    <row r="1185" spans="7:7" x14ac:dyDescent="0.25">
      <c r="G1185" s="570"/>
    </row>
    <row r="1186" spans="7:7" x14ac:dyDescent="0.25">
      <c r="G1186" s="570"/>
    </row>
    <row r="1187" spans="7:7" x14ac:dyDescent="0.25">
      <c r="G1187" s="570"/>
    </row>
    <row r="1188" spans="7:7" x14ac:dyDescent="0.25">
      <c r="G1188" s="570"/>
    </row>
    <row r="1189" spans="7:7" x14ac:dyDescent="0.25">
      <c r="G1189" s="570"/>
    </row>
    <row r="1190" spans="7:7" x14ac:dyDescent="0.25">
      <c r="G1190" s="570"/>
    </row>
    <row r="1191" spans="7:7" x14ac:dyDescent="0.25">
      <c r="G1191" s="570"/>
    </row>
    <row r="1192" spans="7:7" x14ac:dyDescent="0.25">
      <c r="G1192" s="570"/>
    </row>
    <row r="1193" spans="7:7" x14ac:dyDescent="0.25">
      <c r="G1193" s="570"/>
    </row>
    <row r="1194" spans="7:7" x14ac:dyDescent="0.25">
      <c r="G1194" s="570"/>
    </row>
    <row r="1195" spans="7:7" x14ac:dyDescent="0.25">
      <c r="G1195" s="570"/>
    </row>
    <row r="1196" spans="7:7" x14ac:dyDescent="0.25">
      <c r="G1196" s="570"/>
    </row>
    <row r="1197" spans="7:7" x14ac:dyDescent="0.25">
      <c r="G1197" s="570"/>
    </row>
    <row r="1198" spans="7:7" x14ac:dyDescent="0.25">
      <c r="G1198" s="570"/>
    </row>
    <row r="1199" spans="7:7" x14ac:dyDescent="0.25">
      <c r="G1199" s="570"/>
    </row>
    <row r="1200" spans="7:7" x14ac:dyDescent="0.25">
      <c r="G1200" s="570"/>
    </row>
    <row r="1201" spans="7:7" x14ac:dyDescent="0.25">
      <c r="G1201" s="570"/>
    </row>
    <row r="1202" spans="7:7" x14ac:dyDescent="0.25">
      <c r="G1202" s="570"/>
    </row>
    <row r="1203" spans="7:7" x14ac:dyDescent="0.25">
      <c r="G1203" s="570"/>
    </row>
    <row r="1204" spans="7:7" x14ac:dyDescent="0.25">
      <c r="G1204" s="570"/>
    </row>
    <row r="1205" spans="7:7" x14ac:dyDescent="0.25">
      <c r="G1205" s="570"/>
    </row>
    <row r="1206" spans="7:7" x14ac:dyDescent="0.25">
      <c r="G1206" s="570"/>
    </row>
    <row r="1207" spans="7:7" x14ac:dyDescent="0.25">
      <c r="G1207" s="570"/>
    </row>
    <row r="1208" spans="7:7" x14ac:dyDescent="0.25">
      <c r="G1208" s="570"/>
    </row>
    <row r="1209" spans="7:7" x14ac:dyDescent="0.25">
      <c r="G1209" s="570"/>
    </row>
    <row r="1210" spans="7:7" x14ac:dyDescent="0.25">
      <c r="G1210" s="570"/>
    </row>
    <row r="1211" spans="7:7" x14ac:dyDescent="0.25">
      <c r="G1211" s="570"/>
    </row>
    <row r="1212" spans="7:7" x14ac:dyDescent="0.25">
      <c r="G1212" s="570"/>
    </row>
    <row r="1213" spans="7:7" x14ac:dyDescent="0.25">
      <c r="G1213" s="570"/>
    </row>
    <row r="1214" spans="7:7" x14ac:dyDescent="0.25">
      <c r="G1214" s="570"/>
    </row>
    <row r="1215" spans="7:7" x14ac:dyDescent="0.25">
      <c r="G1215" s="570"/>
    </row>
    <row r="1216" spans="7:7" x14ac:dyDescent="0.25">
      <c r="G1216" s="570"/>
    </row>
    <row r="1217" spans="7:7" x14ac:dyDescent="0.25">
      <c r="G1217" s="570"/>
    </row>
    <row r="1218" spans="7:7" x14ac:dyDescent="0.25">
      <c r="G1218" s="570"/>
    </row>
    <row r="1219" spans="7:7" x14ac:dyDescent="0.25">
      <c r="G1219" s="570"/>
    </row>
    <row r="1220" spans="7:7" x14ac:dyDescent="0.25">
      <c r="G1220" s="570"/>
    </row>
    <row r="1221" spans="7:7" x14ac:dyDescent="0.25">
      <c r="G1221" s="570"/>
    </row>
    <row r="1222" spans="7:7" x14ac:dyDescent="0.25">
      <c r="G1222" s="570"/>
    </row>
    <row r="1223" spans="7:7" x14ac:dyDescent="0.25">
      <c r="G1223" s="570"/>
    </row>
    <row r="1224" spans="7:7" x14ac:dyDescent="0.25">
      <c r="G1224" s="570"/>
    </row>
    <row r="1225" spans="7:7" x14ac:dyDescent="0.25">
      <c r="G1225" s="570"/>
    </row>
    <row r="1226" spans="7:7" x14ac:dyDescent="0.25">
      <c r="G1226" s="570"/>
    </row>
    <row r="1227" spans="7:7" x14ac:dyDescent="0.25">
      <c r="G1227" s="570"/>
    </row>
    <row r="1228" spans="7:7" x14ac:dyDescent="0.25">
      <c r="G1228" s="570"/>
    </row>
    <row r="1229" spans="7:7" x14ac:dyDescent="0.25">
      <c r="G1229" s="570"/>
    </row>
    <row r="1230" spans="7:7" x14ac:dyDescent="0.25">
      <c r="G1230" s="570"/>
    </row>
    <row r="1231" spans="7:7" x14ac:dyDescent="0.25">
      <c r="G1231" s="570"/>
    </row>
    <row r="1232" spans="7:7" x14ac:dyDescent="0.25">
      <c r="G1232" s="570"/>
    </row>
    <row r="1233" spans="7:7" x14ac:dyDescent="0.25">
      <c r="G1233" s="570"/>
    </row>
    <row r="1234" spans="7:7" x14ac:dyDescent="0.25">
      <c r="G1234" s="570"/>
    </row>
    <row r="1235" spans="7:7" x14ac:dyDescent="0.25">
      <c r="G1235" s="570"/>
    </row>
    <row r="1236" spans="7:7" x14ac:dyDescent="0.25">
      <c r="G1236" s="570"/>
    </row>
    <row r="1237" spans="7:7" x14ac:dyDescent="0.25">
      <c r="G1237" s="570"/>
    </row>
    <row r="1238" spans="7:7" x14ac:dyDescent="0.25">
      <c r="G1238" s="570"/>
    </row>
    <row r="1239" spans="7:7" x14ac:dyDescent="0.25">
      <c r="G1239" s="570"/>
    </row>
    <row r="1240" spans="7:7" x14ac:dyDescent="0.25">
      <c r="G1240" s="570"/>
    </row>
    <row r="1241" spans="7:7" x14ac:dyDescent="0.25">
      <c r="G1241" s="570"/>
    </row>
    <row r="1242" spans="7:7" x14ac:dyDescent="0.25">
      <c r="G1242" s="570"/>
    </row>
    <row r="1243" spans="7:7" x14ac:dyDescent="0.25">
      <c r="G1243" s="570"/>
    </row>
    <row r="1244" spans="7:7" x14ac:dyDescent="0.25">
      <c r="G1244" s="570"/>
    </row>
    <row r="1245" spans="7:7" x14ac:dyDescent="0.25">
      <c r="G1245" s="570"/>
    </row>
    <row r="1246" spans="7:7" x14ac:dyDescent="0.25">
      <c r="G1246" s="570"/>
    </row>
    <row r="1247" spans="7:7" x14ac:dyDescent="0.25">
      <c r="G1247" s="570"/>
    </row>
    <row r="1248" spans="7:7" x14ac:dyDescent="0.25">
      <c r="G1248" s="570"/>
    </row>
    <row r="1249" spans="7:7" x14ac:dyDescent="0.25">
      <c r="G1249" s="570"/>
    </row>
    <row r="1250" spans="7:7" x14ac:dyDescent="0.25">
      <c r="G1250" s="570"/>
    </row>
    <row r="1251" spans="7:7" x14ac:dyDescent="0.25">
      <c r="G1251" s="570"/>
    </row>
    <row r="1252" spans="7:7" x14ac:dyDescent="0.25">
      <c r="G1252" s="570"/>
    </row>
    <row r="1253" spans="7:7" x14ac:dyDescent="0.25">
      <c r="G1253" s="570"/>
    </row>
    <row r="1254" spans="7:7" x14ac:dyDescent="0.25">
      <c r="G1254" s="570"/>
    </row>
    <row r="1255" spans="7:7" x14ac:dyDescent="0.25">
      <c r="G1255" s="570"/>
    </row>
    <row r="1256" spans="7:7" x14ac:dyDescent="0.25">
      <c r="G1256" s="570"/>
    </row>
    <row r="1257" spans="7:7" x14ac:dyDescent="0.25">
      <c r="G1257" s="570"/>
    </row>
    <row r="1258" spans="7:7" x14ac:dyDescent="0.25">
      <c r="G1258" s="570"/>
    </row>
    <row r="1259" spans="7:7" x14ac:dyDescent="0.25">
      <c r="G1259" s="570"/>
    </row>
    <row r="1260" spans="7:7" x14ac:dyDescent="0.25">
      <c r="G1260" s="570"/>
    </row>
    <row r="1261" spans="7:7" x14ac:dyDescent="0.25">
      <c r="G1261" s="570"/>
    </row>
    <row r="1262" spans="7:7" x14ac:dyDescent="0.25">
      <c r="G1262" s="570"/>
    </row>
    <row r="1263" spans="7:7" x14ac:dyDescent="0.25">
      <c r="G1263" s="570"/>
    </row>
    <row r="1264" spans="7:7" x14ac:dyDescent="0.25">
      <c r="G1264" s="570"/>
    </row>
    <row r="1265" spans="7:7" x14ac:dyDescent="0.25">
      <c r="G1265" s="570"/>
    </row>
    <row r="1266" spans="7:7" x14ac:dyDescent="0.25">
      <c r="G1266" s="570"/>
    </row>
    <row r="1267" spans="7:7" x14ac:dyDescent="0.25">
      <c r="G1267" s="570"/>
    </row>
    <row r="1268" spans="7:7" x14ac:dyDescent="0.25">
      <c r="G1268" s="570"/>
    </row>
    <row r="1269" spans="7:7" x14ac:dyDescent="0.25">
      <c r="G1269" s="570"/>
    </row>
    <row r="1270" spans="7:7" x14ac:dyDescent="0.25">
      <c r="G1270" s="570"/>
    </row>
    <row r="1271" spans="7:7" x14ac:dyDescent="0.25">
      <c r="G1271" s="570"/>
    </row>
    <row r="1272" spans="7:7" x14ac:dyDescent="0.25">
      <c r="G1272" s="570"/>
    </row>
    <row r="1273" spans="7:7" x14ac:dyDescent="0.25">
      <c r="G1273" s="570"/>
    </row>
    <row r="1274" spans="7:7" x14ac:dyDescent="0.25">
      <c r="G1274" s="570"/>
    </row>
    <row r="1275" spans="7:7" x14ac:dyDescent="0.25">
      <c r="G1275" s="570"/>
    </row>
    <row r="1276" spans="7:7" x14ac:dyDescent="0.25">
      <c r="G1276" s="570"/>
    </row>
    <row r="1277" spans="7:7" x14ac:dyDescent="0.25">
      <c r="G1277" s="570"/>
    </row>
    <row r="1278" spans="7:7" x14ac:dyDescent="0.25">
      <c r="G1278" s="570"/>
    </row>
    <row r="1279" spans="7:7" x14ac:dyDescent="0.25">
      <c r="G1279" s="570"/>
    </row>
    <row r="1280" spans="7:7" x14ac:dyDescent="0.25">
      <c r="G1280" s="570"/>
    </row>
    <row r="1281" spans="7:7" x14ac:dyDescent="0.25">
      <c r="G1281" s="570"/>
    </row>
    <row r="1282" spans="7:7" x14ac:dyDescent="0.25">
      <c r="G1282" s="570"/>
    </row>
    <row r="1283" spans="7:7" x14ac:dyDescent="0.25">
      <c r="G1283" s="570"/>
    </row>
    <row r="1284" spans="7:7" x14ac:dyDescent="0.25">
      <c r="G1284" s="570"/>
    </row>
    <row r="1285" spans="7:7" x14ac:dyDescent="0.25">
      <c r="G1285" s="570"/>
    </row>
    <row r="1286" spans="7:7" x14ac:dyDescent="0.25">
      <c r="G1286" s="570"/>
    </row>
    <row r="1287" spans="7:7" x14ac:dyDescent="0.25">
      <c r="G1287" s="570"/>
    </row>
    <row r="1288" spans="7:7" x14ac:dyDescent="0.25">
      <c r="G1288" s="570"/>
    </row>
    <row r="1289" spans="7:7" x14ac:dyDescent="0.25">
      <c r="G1289" s="570"/>
    </row>
    <row r="1290" spans="7:7" x14ac:dyDescent="0.25">
      <c r="G1290" s="570"/>
    </row>
    <row r="1291" spans="7:7" x14ac:dyDescent="0.25">
      <c r="G1291" s="570"/>
    </row>
    <row r="1292" spans="7:7" x14ac:dyDescent="0.25">
      <c r="G1292" s="570"/>
    </row>
    <row r="1293" spans="7:7" x14ac:dyDescent="0.25">
      <c r="G1293" s="570"/>
    </row>
    <row r="1294" spans="7:7" x14ac:dyDescent="0.25">
      <c r="G1294" s="570"/>
    </row>
    <row r="1295" spans="7:7" x14ac:dyDescent="0.25">
      <c r="G1295" s="570"/>
    </row>
    <row r="1296" spans="7:7" x14ac:dyDescent="0.25">
      <c r="G1296" s="570"/>
    </row>
    <row r="1297" spans="7:7" x14ac:dyDescent="0.25">
      <c r="G1297" s="570"/>
    </row>
    <row r="1298" spans="7:7" x14ac:dyDescent="0.25">
      <c r="G1298" s="570"/>
    </row>
    <row r="1299" spans="7:7" x14ac:dyDescent="0.25">
      <c r="G1299" s="570"/>
    </row>
    <row r="1300" spans="7:7" x14ac:dyDescent="0.25">
      <c r="G1300" s="570"/>
    </row>
    <row r="1301" spans="7:7" x14ac:dyDescent="0.25">
      <c r="G1301" s="570"/>
    </row>
    <row r="1302" spans="7:7" x14ac:dyDescent="0.25">
      <c r="G1302" s="570"/>
    </row>
    <row r="1303" spans="7:7" x14ac:dyDescent="0.25">
      <c r="G1303" s="570"/>
    </row>
    <row r="1304" spans="7:7" x14ac:dyDescent="0.25">
      <c r="G1304" s="570"/>
    </row>
    <row r="1305" spans="7:7" x14ac:dyDescent="0.25">
      <c r="G1305" s="570"/>
    </row>
    <row r="1306" spans="7:7" x14ac:dyDescent="0.25">
      <c r="G1306" s="570"/>
    </row>
    <row r="1307" spans="7:7" x14ac:dyDescent="0.25">
      <c r="G1307" s="570"/>
    </row>
    <row r="1308" spans="7:7" x14ac:dyDescent="0.25">
      <c r="G1308" s="570"/>
    </row>
    <row r="1309" spans="7:7" x14ac:dyDescent="0.25">
      <c r="G1309" s="570"/>
    </row>
    <row r="1310" spans="7:7" x14ac:dyDescent="0.25">
      <c r="G1310" s="570"/>
    </row>
    <row r="1311" spans="7:7" x14ac:dyDescent="0.25">
      <c r="G1311" s="570"/>
    </row>
    <row r="1312" spans="7:7" x14ac:dyDescent="0.25">
      <c r="G1312" s="570"/>
    </row>
    <row r="1313" spans="7:7" x14ac:dyDescent="0.25">
      <c r="G1313" s="570"/>
    </row>
    <row r="1314" spans="7:7" x14ac:dyDescent="0.25">
      <c r="G1314" s="570"/>
    </row>
    <row r="1315" spans="7:7" x14ac:dyDescent="0.25">
      <c r="G1315" s="570"/>
    </row>
    <row r="1316" spans="7:7" x14ac:dyDescent="0.25">
      <c r="G1316" s="570"/>
    </row>
    <row r="1317" spans="7:7" x14ac:dyDescent="0.25">
      <c r="G1317" s="570"/>
    </row>
    <row r="1318" spans="7:7" x14ac:dyDescent="0.25">
      <c r="G1318" s="570"/>
    </row>
    <row r="1319" spans="7:7" x14ac:dyDescent="0.25">
      <c r="G1319" s="570"/>
    </row>
    <row r="1320" spans="7:7" x14ac:dyDescent="0.25">
      <c r="G1320" s="570"/>
    </row>
    <row r="1321" spans="7:7" x14ac:dyDescent="0.25">
      <c r="G1321" s="570"/>
    </row>
    <row r="1322" spans="7:7" x14ac:dyDescent="0.25">
      <c r="G1322" s="570"/>
    </row>
    <row r="1323" spans="7:7" x14ac:dyDescent="0.25">
      <c r="G1323" s="570"/>
    </row>
    <row r="1324" spans="7:7" x14ac:dyDescent="0.25">
      <c r="G1324" s="570"/>
    </row>
    <row r="1325" spans="7:7" x14ac:dyDescent="0.25">
      <c r="G1325" s="570"/>
    </row>
    <row r="1326" spans="7:7" x14ac:dyDescent="0.25">
      <c r="G1326" s="570"/>
    </row>
    <row r="1327" spans="7:7" x14ac:dyDescent="0.25">
      <c r="G1327" s="570"/>
    </row>
    <row r="1328" spans="7:7" x14ac:dyDescent="0.25">
      <c r="G1328" s="570"/>
    </row>
    <row r="1329" spans="7:7" x14ac:dyDescent="0.25">
      <c r="G1329" s="570"/>
    </row>
    <row r="1330" spans="7:7" x14ac:dyDescent="0.25">
      <c r="G1330" s="570"/>
    </row>
    <row r="1331" spans="7:7" x14ac:dyDescent="0.25">
      <c r="G1331" s="570"/>
    </row>
    <row r="1332" spans="7:7" x14ac:dyDescent="0.25">
      <c r="G1332" s="570"/>
    </row>
    <row r="1333" spans="7:7" x14ac:dyDescent="0.25">
      <c r="G1333" s="570"/>
    </row>
    <row r="1334" spans="7:7" x14ac:dyDescent="0.25">
      <c r="G1334" s="570"/>
    </row>
    <row r="1335" spans="7:7" x14ac:dyDescent="0.25">
      <c r="G1335" s="570"/>
    </row>
    <row r="1336" spans="7:7" x14ac:dyDescent="0.25">
      <c r="G1336" s="570"/>
    </row>
    <row r="1337" spans="7:7" x14ac:dyDescent="0.25">
      <c r="G1337" s="570"/>
    </row>
    <row r="1338" spans="7:7" x14ac:dyDescent="0.25">
      <c r="G1338" s="570"/>
    </row>
    <row r="1339" spans="7:7" x14ac:dyDescent="0.25">
      <c r="G1339" s="570"/>
    </row>
    <row r="1340" spans="7:7" x14ac:dyDescent="0.25">
      <c r="G1340" s="570"/>
    </row>
    <row r="1341" spans="7:7" x14ac:dyDescent="0.25">
      <c r="G1341" s="570"/>
    </row>
    <row r="1342" spans="7:7" x14ac:dyDescent="0.25">
      <c r="G1342" s="570"/>
    </row>
    <row r="1343" spans="7:7" x14ac:dyDescent="0.25">
      <c r="G1343" s="570"/>
    </row>
    <row r="1344" spans="7:7" x14ac:dyDescent="0.25">
      <c r="G1344" s="570"/>
    </row>
    <row r="1345" spans="7:7" x14ac:dyDescent="0.25">
      <c r="G1345" s="570"/>
    </row>
    <row r="1346" spans="7:7" x14ac:dyDescent="0.25">
      <c r="G1346" s="570"/>
    </row>
    <row r="1347" spans="7:7" x14ac:dyDescent="0.25">
      <c r="G1347" s="570"/>
    </row>
    <row r="1348" spans="7:7" x14ac:dyDescent="0.25">
      <c r="G1348" s="570"/>
    </row>
    <row r="1349" spans="7:7" x14ac:dyDescent="0.25">
      <c r="G1349" s="570"/>
    </row>
    <row r="1350" spans="7:7" x14ac:dyDescent="0.25">
      <c r="G1350" s="570"/>
    </row>
    <row r="1351" spans="7:7" x14ac:dyDescent="0.25">
      <c r="G1351" s="570"/>
    </row>
    <row r="1352" spans="7:7" x14ac:dyDescent="0.25">
      <c r="G1352" s="570"/>
    </row>
    <row r="1353" spans="7:7" x14ac:dyDescent="0.25">
      <c r="G1353" s="570"/>
    </row>
    <row r="1354" spans="7:7" x14ac:dyDescent="0.25">
      <c r="G1354" s="570"/>
    </row>
    <row r="1355" spans="7:7" x14ac:dyDescent="0.25">
      <c r="G1355" s="570"/>
    </row>
    <row r="1356" spans="7:7" x14ac:dyDescent="0.25">
      <c r="G1356" s="570"/>
    </row>
    <row r="1357" spans="7:7" x14ac:dyDescent="0.25">
      <c r="G1357" s="570"/>
    </row>
    <row r="1358" spans="7:7" x14ac:dyDescent="0.25">
      <c r="G1358" s="570"/>
    </row>
    <row r="1359" spans="7:7" x14ac:dyDescent="0.25">
      <c r="G1359" s="570"/>
    </row>
    <row r="1360" spans="7:7" x14ac:dyDescent="0.25">
      <c r="G1360" s="570"/>
    </row>
    <row r="1361" spans="7:7" x14ac:dyDescent="0.25">
      <c r="G1361" s="570"/>
    </row>
    <row r="1362" spans="7:7" x14ac:dyDescent="0.25">
      <c r="G1362" s="570"/>
    </row>
    <row r="1363" spans="7:7" x14ac:dyDescent="0.25">
      <c r="G1363" s="570"/>
    </row>
    <row r="1364" spans="7:7" x14ac:dyDescent="0.25">
      <c r="G1364" s="570"/>
    </row>
    <row r="1365" spans="7:7" x14ac:dyDescent="0.25">
      <c r="G1365" s="570"/>
    </row>
    <row r="1366" spans="7:7" x14ac:dyDescent="0.25">
      <c r="G1366" s="570"/>
    </row>
    <row r="1367" spans="7:7" x14ac:dyDescent="0.25">
      <c r="G1367" s="570"/>
    </row>
    <row r="1368" spans="7:7" x14ac:dyDescent="0.25">
      <c r="G1368" s="570"/>
    </row>
    <row r="1369" spans="7:7" x14ac:dyDescent="0.25">
      <c r="G1369" s="570"/>
    </row>
    <row r="1370" spans="7:7" x14ac:dyDescent="0.25">
      <c r="G1370" s="570"/>
    </row>
    <row r="1371" spans="7:7" x14ac:dyDescent="0.25">
      <c r="G1371" s="570"/>
    </row>
    <row r="1372" spans="7:7" x14ac:dyDescent="0.25">
      <c r="G1372" s="570"/>
    </row>
    <row r="1373" spans="7:7" x14ac:dyDescent="0.25">
      <c r="G1373" s="570"/>
    </row>
    <row r="1374" spans="7:7" x14ac:dyDescent="0.25">
      <c r="G1374" s="570"/>
    </row>
    <row r="1375" spans="7:7" x14ac:dyDescent="0.25">
      <c r="G1375" s="570"/>
    </row>
    <row r="1376" spans="7:7" x14ac:dyDescent="0.25">
      <c r="G1376" s="570"/>
    </row>
    <row r="1377" spans="7:7" x14ac:dyDescent="0.25">
      <c r="G1377" s="570"/>
    </row>
    <row r="1378" spans="7:7" x14ac:dyDescent="0.25">
      <c r="G1378" s="570"/>
    </row>
    <row r="1379" spans="7:7" x14ac:dyDescent="0.25">
      <c r="G1379" s="570"/>
    </row>
    <row r="1380" spans="7:7" x14ac:dyDescent="0.25">
      <c r="G1380" s="570"/>
    </row>
    <row r="1381" spans="7:7" x14ac:dyDescent="0.25">
      <c r="G1381" s="570"/>
    </row>
    <row r="1382" spans="7:7" x14ac:dyDescent="0.25">
      <c r="G1382" s="570"/>
    </row>
    <row r="1383" spans="7:7" x14ac:dyDescent="0.25">
      <c r="G1383" s="570"/>
    </row>
    <row r="1384" spans="7:7" x14ac:dyDescent="0.25">
      <c r="G1384" s="570"/>
    </row>
    <row r="1385" spans="7:7" x14ac:dyDescent="0.25">
      <c r="G1385" s="570"/>
    </row>
    <row r="1386" spans="7:7" x14ac:dyDescent="0.25">
      <c r="G1386" s="570"/>
    </row>
    <row r="1387" spans="7:7" x14ac:dyDescent="0.25">
      <c r="G1387" s="570"/>
    </row>
    <row r="1388" spans="7:7" x14ac:dyDescent="0.25">
      <c r="G1388" s="570"/>
    </row>
    <row r="1389" spans="7:7" x14ac:dyDescent="0.25">
      <c r="G1389" s="570"/>
    </row>
    <row r="1390" spans="7:7" x14ac:dyDescent="0.25">
      <c r="G1390" s="570"/>
    </row>
    <row r="1391" spans="7:7" x14ac:dyDescent="0.25">
      <c r="G1391" s="570"/>
    </row>
    <row r="1392" spans="7:7" x14ac:dyDescent="0.25">
      <c r="G1392" s="570"/>
    </row>
    <row r="1393" spans="7:7" x14ac:dyDescent="0.25">
      <c r="G1393" s="570"/>
    </row>
    <row r="1394" spans="7:7" x14ac:dyDescent="0.25">
      <c r="G1394" s="570"/>
    </row>
    <row r="1395" spans="7:7" x14ac:dyDescent="0.25">
      <c r="G1395" s="570"/>
    </row>
    <row r="1396" spans="7:7" x14ac:dyDescent="0.25">
      <c r="G1396" s="570"/>
    </row>
    <row r="1397" spans="7:7" x14ac:dyDescent="0.25">
      <c r="G1397" s="570"/>
    </row>
    <row r="1398" spans="7:7" x14ac:dyDescent="0.25">
      <c r="G1398" s="570"/>
    </row>
    <row r="1399" spans="7:7" x14ac:dyDescent="0.25">
      <c r="G1399" s="570"/>
    </row>
    <row r="1400" spans="7:7" x14ac:dyDescent="0.25">
      <c r="G1400" s="570"/>
    </row>
    <row r="1401" spans="7:7" x14ac:dyDescent="0.25">
      <c r="G1401" s="570"/>
    </row>
    <row r="1402" spans="7:7" x14ac:dyDescent="0.25">
      <c r="G1402" s="570"/>
    </row>
    <row r="1403" spans="7:7" x14ac:dyDescent="0.25">
      <c r="G1403" s="570"/>
    </row>
    <row r="1404" spans="7:7" x14ac:dyDescent="0.25">
      <c r="G1404" s="570"/>
    </row>
    <row r="1405" spans="7:7" x14ac:dyDescent="0.25">
      <c r="G1405" s="570"/>
    </row>
    <row r="1406" spans="7:7" x14ac:dyDescent="0.25">
      <c r="G1406" s="570"/>
    </row>
    <row r="1407" spans="7:7" x14ac:dyDescent="0.25">
      <c r="G1407" s="570"/>
    </row>
    <row r="1408" spans="7:7" x14ac:dyDescent="0.25">
      <c r="G1408" s="570"/>
    </row>
    <row r="1409" spans="7:7" x14ac:dyDescent="0.25">
      <c r="G1409" s="570"/>
    </row>
    <row r="1410" spans="7:7" x14ac:dyDescent="0.25">
      <c r="G1410" s="570"/>
    </row>
    <row r="1411" spans="7:7" x14ac:dyDescent="0.25">
      <c r="G1411" s="570"/>
    </row>
    <row r="1412" spans="7:7" x14ac:dyDescent="0.25">
      <c r="G1412" s="570"/>
    </row>
    <row r="1413" spans="7:7" x14ac:dyDescent="0.25">
      <c r="G1413" s="570"/>
    </row>
    <row r="1414" spans="7:7" x14ac:dyDescent="0.25">
      <c r="G1414" s="570"/>
    </row>
    <row r="1415" spans="7:7" x14ac:dyDescent="0.25">
      <c r="G1415" s="570"/>
    </row>
    <row r="1416" spans="7:7" x14ac:dyDescent="0.25">
      <c r="G1416" s="570"/>
    </row>
    <row r="1417" spans="7:7" x14ac:dyDescent="0.25">
      <c r="G1417" s="570"/>
    </row>
    <row r="1418" spans="7:7" x14ac:dyDescent="0.25">
      <c r="G1418" s="570"/>
    </row>
    <row r="1419" spans="7:7" x14ac:dyDescent="0.25">
      <c r="G1419" s="570"/>
    </row>
    <row r="1420" spans="7:7" x14ac:dyDescent="0.25">
      <c r="G1420" s="570"/>
    </row>
    <row r="1421" spans="7:7" x14ac:dyDescent="0.25">
      <c r="G1421" s="570"/>
    </row>
    <row r="1422" spans="7:7" x14ac:dyDescent="0.25">
      <c r="G1422" s="570"/>
    </row>
    <row r="1423" spans="7:7" x14ac:dyDescent="0.25">
      <c r="G1423" s="570"/>
    </row>
    <row r="1424" spans="7:7" x14ac:dyDescent="0.25">
      <c r="G1424" s="570"/>
    </row>
    <row r="1425" spans="7:7" x14ac:dyDescent="0.25">
      <c r="G1425" s="570"/>
    </row>
    <row r="1426" spans="7:7" x14ac:dyDescent="0.25">
      <c r="G1426" s="570"/>
    </row>
    <row r="1427" spans="7:7" x14ac:dyDescent="0.25">
      <c r="G1427" s="570"/>
    </row>
    <row r="1428" spans="7:7" x14ac:dyDescent="0.25">
      <c r="G1428" s="570"/>
    </row>
    <row r="1429" spans="7:7" x14ac:dyDescent="0.25">
      <c r="G1429" s="570"/>
    </row>
    <row r="1430" spans="7:7" x14ac:dyDescent="0.25">
      <c r="G1430" s="570"/>
    </row>
    <row r="1431" spans="7:7" x14ac:dyDescent="0.25">
      <c r="G1431" s="570"/>
    </row>
    <row r="1432" spans="7:7" x14ac:dyDescent="0.25">
      <c r="G1432" s="570"/>
    </row>
    <row r="1433" spans="7:7" x14ac:dyDescent="0.25">
      <c r="G1433" s="570"/>
    </row>
    <row r="1434" spans="7:7" x14ac:dyDescent="0.25">
      <c r="G1434" s="570"/>
    </row>
    <row r="1435" spans="7:7" x14ac:dyDescent="0.25">
      <c r="G1435" s="570"/>
    </row>
    <row r="1436" spans="7:7" x14ac:dyDescent="0.25">
      <c r="G1436" s="570"/>
    </row>
    <row r="1437" spans="7:7" x14ac:dyDescent="0.25">
      <c r="G1437" s="570"/>
    </row>
    <row r="1438" spans="7:7" x14ac:dyDescent="0.25">
      <c r="G1438" s="570"/>
    </row>
    <row r="1439" spans="7:7" x14ac:dyDescent="0.25">
      <c r="G1439" s="570"/>
    </row>
    <row r="1440" spans="7:7" x14ac:dyDescent="0.25">
      <c r="G1440" s="570"/>
    </row>
    <row r="1441" spans="7:7" x14ac:dyDescent="0.25">
      <c r="G1441" s="570"/>
    </row>
    <row r="1442" spans="7:7" x14ac:dyDescent="0.25">
      <c r="G1442" s="570"/>
    </row>
    <row r="1443" spans="7:7" x14ac:dyDescent="0.25">
      <c r="G1443" s="570"/>
    </row>
    <row r="1444" spans="7:7" x14ac:dyDescent="0.25">
      <c r="G1444" s="570"/>
    </row>
    <row r="1445" spans="7:7" x14ac:dyDescent="0.25">
      <c r="G1445" s="570"/>
    </row>
    <row r="1446" spans="7:7" x14ac:dyDescent="0.25">
      <c r="G1446" s="570"/>
    </row>
    <row r="1447" spans="7:7" x14ac:dyDescent="0.25">
      <c r="G1447" s="570"/>
    </row>
    <row r="1448" spans="7:7" x14ac:dyDescent="0.25">
      <c r="G1448" s="570"/>
    </row>
    <row r="1449" spans="7:7" x14ac:dyDescent="0.25">
      <c r="G1449" s="570"/>
    </row>
    <row r="1450" spans="7:7" x14ac:dyDescent="0.25">
      <c r="G1450" s="570"/>
    </row>
    <row r="1451" spans="7:7" x14ac:dyDescent="0.25">
      <c r="G1451" s="570"/>
    </row>
    <row r="1452" spans="7:7" x14ac:dyDescent="0.25">
      <c r="G1452" s="570"/>
    </row>
    <row r="1453" spans="7:7" x14ac:dyDescent="0.25">
      <c r="G1453" s="570"/>
    </row>
    <row r="1454" spans="7:7" x14ac:dyDescent="0.25">
      <c r="G1454" s="570"/>
    </row>
    <row r="1455" spans="7:7" x14ac:dyDescent="0.25">
      <c r="G1455" s="570"/>
    </row>
    <row r="1456" spans="7:7" x14ac:dyDescent="0.25">
      <c r="G1456" s="570"/>
    </row>
    <row r="1457" spans="7:7" x14ac:dyDescent="0.25">
      <c r="G1457" s="570"/>
    </row>
    <row r="1458" spans="7:7" x14ac:dyDescent="0.25">
      <c r="G1458" s="570"/>
    </row>
    <row r="1459" spans="7:7" x14ac:dyDescent="0.25">
      <c r="G1459" s="570"/>
    </row>
    <row r="1460" spans="7:7" x14ac:dyDescent="0.25">
      <c r="G1460" s="570"/>
    </row>
    <row r="1461" spans="7:7" x14ac:dyDescent="0.25">
      <c r="G1461" s="570"/>
    </row>
    <row r="1462" spans="7:7" x14ac:dyDescent="0.25">
      <c r="G1462" s="570"/>
    </row>
    <row r="1463" spans="7:7" x14ac:dyDescent="0.25">
      <c r="G1463" s="570"/>
    </row>
    <row r="1464" spans="7:7" x14ac:dyDescent="0.25">
      <c r="G1464" s="570"/>
    </row>
    <row r="1465" spans="7:7" x14ac:dyDescent="0.25">
      <c r="G1465" s="570"/>
    </row>
    <row r="1466" spans="7:7" x14ac:dyDescent="0.25">
      <c r="G1466" s="570"/>
    </row>
    <row r="1467" spans="7:7" x14ac:dyDescent="0.25">
      <c r="G1467" s="570"/>
    </row>
    <row r="1468" spans="7:7" x14ac:dyDescent="0.25">
      <c r="G1468" s="570"/>
    </row>
    <row r="1469" spans="7:7" x14ac:dyDescent="0.25">
      <c r="G1469" s="570"/>
    </row>
    <row r="1470" spans="7:7" x14ac:dyDescent="0.25">
      <c r="G1470" s="570"/>
    </row>
    <row r="1471" spans="7:7" x14ac:dyDescent="0.25">
      <c r="G1471" s="570"/>
    </row>
    <row r="1472" spans="7:7" x14ac:dyDescent="0.25">
      <c r="G1472" s="570"/>
    </row>
    <row r="1473" spans="7:7" x14ac:dyDescent="0.25">
      <c r="G1473" s="570"/>
    </row>
    <row r="1474" spans="7:7" x14ac:dyDescent="0.25">
      <c r="G1474" s="570"/>
    </row>
    <row r="1475" spans="7:7" x14ac:dyDescent="0.25">
      <c r="G1475" s="570"/>
    </row>
    <row r="1476" spans="7:7" x14ac:dyDescent="0.25">
      <c r="G1476" s="570"/>
    </row>
    <row r="1477" spans="7:7" x14ac:dyDescent="0.25">
      <c r="G1477" s="570"/>
    </row>
    <row r="1478" spans="7:7" x14ac:dyDescent="0.25">
      <c r="G1478" s="570"/>
    </row>
    <row r="1479" spans="7:7" x14ac:dyDescent="0.25">
      <c r="G1479" s="570"/>
    </row>
    <row r="1480" spans="7:7" x14ac:dyDescent="0.25">
      <c r="G1480" s="570"/>
    </row>
    <row r="1481" spans="7:7" x14ac:dyDescent="0.25">
      <c r="G1481" s="570"/>
    </row>
    <row r="1482" spans="7:7" x14ac:dyDescent="0.25">
      <c r="G1482" s="570"/>
    </row>
    <row r="1483" spans="7:7" x14ac:dyDescent="0.25">
      <c r="G1483" s="570"/>
    </row>
    <row r="1484" spans="7:7" x14ac:dyDescent="0.25">
      <c r="G1484" s="570"/>
    </row>
    <row r="1485" spans="7:7" x14ac:dyDescent="0.25">
      <c r="G1485" s="570"/>
    </row>
    <row r="1486" spans="7:7" x14ac:dyDescent="0.25">
      <c r="G1486" s="570"/>
    </row>
    <row r="1487" spans="7:7" x14ac:dyDescent="0.25">
      <c r="G1487" s="570"/>
    </row>
    <row r="1488" spans="7:7" x14ac:dyDescent="0.25">
      <c r="G1488" s="570"/>
    </row>
    <row r="1489" spans="7:7" x14ac:dyDescent="0.25">
      <c r="G1489" s="570"/>
    </row>
    <row r="1490" spans="7:7" x14ac:dyDescent="0.25">
      <c r="G1490" s="570"/>
    </row>
    <row r="1491" spans="7:7" x14ac:dyDescent="0.25">
      <c r="G1491" s="570"/>
    </row>
    <row r="1492" spans="7:7" x14ac:dyDescent="0.25">
      <c r="G1492" s="570"/>
    </row>
    <row r="1493" spans="7:7" x14ac:dyDescent="0.25">
      <c r="G1493" s="570"/>
    </row>
    <row r="1494" spans="7:7" x14ac:dyDescent="0.25">
      <c r="G1494" s="570"/>
    </row>
    <row r="1495" spans="7:7" x14ac:dyDescent="0.25">
      <c r="G1495" s="570"/>
    </row>
    <row r="1496" spans="7:7" x14ac:dyDescent="0.25">
      <c r="G1496" s="570"/>
    </row>
    <row r="1497" spans="7:7" x14ac:dyDescent="0.25">
      <c r="G1497" s="570"/>
    </row>
    <row r="1498" spans="7:7" x14ac:dyDescent="0.25">
      <c r="G1498" s="570"/>
    </row>
    <row r="1499" spans="7:7" x14ac:dyDescent="0.25">
      <c r="G1499" s="570"/>
    </row>
    <row r="1500" spans="7:7" x14ac:dyDescent="0.25">
      <c r="G1500" s="570"/>
    </row>
    <row r="1501" spans="7:7" x14ac:dyDescent="0.25">
      <c r="G1501" s="570"/>
    </row>
    <row r="1502" spans="7:7" x14ac:dyDescent="0.25">
      <c r="G1502" s="570"/>
    </row>
    <row r="1503" spans="7:7" x14ac:dyDescent="0.25">
      <c r="G1503" s="570"/>
    </row>
    <row r="1504" spans="7:7" x14ac:dyDescent="0.25">
      <c r="G1504" s="570"/>
    </row>
    <row r="1505" spans="7:7" x14ac:dyDescent="0.25">
      <c r="G1505" s="570"/>
    </row>
    <row r="1506" spans="7:7" x14ac:dyDescent="0.25">
      <c r="G1506" s="570"/>
    </row>
    <row r="1507" spans="7:7" x14ac:dyDescent="0.25">
      <c r="G1507" s="570"/>
    </row>
    <row r="1508" spans="7:7" x14ac:dyDescent="0.25">
      <c r="G1508" s="570"/>
    </row>
    <row r="1509" spans="7:7" x14ac:dyDescent="0.25">
      <c r="G1509" s="570"/>
    </row>
    <row r="1510" spans="7:7" x14ac:dyDescent="0.25">
      <c r="G1510" s="570"/>
    </row>
    <row r="1511" spans="7:7" x14ac:dyDescent="0.25">
      <c r="G1511" s="570"/>
    </row>
    <row r="1512" spans="7:7" x14ac:dyDescent="0.25">
      <c r="G1512" s="570"/>
    </row>
    <row r="1513" spans="7:7" x14ac:dyDescent="0.25">
      <c r="G1513" s="570"/>
    </row>
    <row r="1514" spans="7:7" x14ac:dyDescent="0.25">
      <c r="G1514" s="570"/>
    </row>
    <row r="1515" spans="7:7" x14ac:dyDescent="0.25">
      <c r="G1515" s="570"/>
    </row>
    <row r="1516" spans="7:7" x14ac:dyDescent="0.25">
      <c r="G1516" s="570"/>
    </row>
    <row r="1517" spans="7:7" x14ac:dyDescent="0.25">
      <c r="G1517" s="570"/>
    </row>
    <row r="1518" spans="7:7" x14ac:dyDescent="0.25">
      <c r="G1518" s="570"/>
    </row>
    <row r="1519" spans="7:7" x14ac:dyDescent="0.25">
      <c r="G1519" s="570"/>
    </row>
    <row r="1520" spans="7:7" x14ac:dyDescent="0.25">
      <c r="G1520" s="570"/>
    </row>
    <row r="1521" spans="7:7" x14ac:dyDescent="0.25">
      <c r="G1521" s="570"/>
    </row>
    <row r="1522" spans="7:7" x14ac:dyDescent="0.25">
      <c r="G1522" s="570"/>
    </row>
    <row r="1523" spans="7:7" x14ac:dyDescent="0.25">
      <c r="G1523" s="570"/>
    </row>
    <row r="1524" spans="7:7" x14ac:dyDescent="0.25">
      <c r="G1524" s="570"/>
    </row>
    <row r="1525" spans="7:7" x14ac:dyDescent="0.25">
      <c r="G1525" s="570"/>
    </row>
    <row r="1526" spans="7:7" x14ac:dyDescent="0.25">
      <c r="G1526" s="570"/>
    </row>
    <row r="1527" spans="7:7" x14ac:dyDescent="0.25">
      <c r="G1527" s="570"/>
    </row>
    <row r="1528" spans="7:7" x14ac:dyDescent="0.25">
      <c r="G1528" s="570"/>
    </row>
    <row r="1529" spans="7:7" x14ac:dyDescent="0.25">
      <c r="G1529" s="570"/>
    </row>
    <row r="1530" spans="7:7" x14ac:dyDescent="0.25">
      <c r="G1530" s="570"/>
    </row>
    <row r="1531" spans="7:7" x14ac:dyDescent="0.25">
      <c r="G1531" s="570"/>
    </row>
    <row r="1532" spans="7:7" x14ac:dyDescent="0.25">
      <c r="G1532" s="570"/>
    </row>
    <row r="1533" spans="7:7" x14ac:dyDescent="0.25">
      <c r="G1533" s="570"/>
    </row>
    <row r="1534" spans="7:7" x14ac:dyDescent="0.25">
      <c r="G1534" s="570"/>
    </row>
    <row r="1535" spans="7:7" x14ac:dyDescent="0.25">
      <c r="G1535" s="570"/>
    </row>
    <row r="1536" spans="7:7" x14ac:dyDescent="0.25">
      <c r="G1536" s="570"/>
    </row>
    <row r="1537" spans="7:7" x14ac:dyDescent="0.25">
      <c r="G1537" s="570"/>
    </row>
    <row r="1538" spans="7:7" x14ac:dyDescent="0.25">
      <c r="G1538" s="570"/>
    </row>
    <row r="1539" spans="7:7" x14ac:dyDescent="0.25">
      <c r="G1539" s="570"/>
    </row>
    <row r="1540" spans="7:7" x14ac:dyDescent="0.25">
      <c r="G1540" s="570"/>
    </row>
    <row r="1541" spans="7:7" x14ac:dyDescent="0.25">
      <c r="G1541" s="570"/>
    </row>
    <row r="1542" spans="7:7" x14ac:dyDescent="0.25">
      <c r="G1542" s="570"/>
    </row>
    <row r="1543" spans="7:7" x14ac:dyDescent="0.25">
      <c r="G1543" s="570"/>
    </row>
    <row r="1544" spans="7:7" x14ac:dyDescent="0.25">
      <c r="G1544" s="570"/>
    </row>
    <row r="1545" spans="7:7" x14ac:dyDescent="0.25">
      <c r="G1545" s="570"/>
    </row>
    <row r="1546" spans="7:7" x14ac:dyDescent="0.25">
      <c r="G1546" s="570"/>
    </row>
    <row r="1547" spans="7:7" x14ac:dyDescent="0.25">
      <c r="G1547" s="570"/>
    </row>
    <row r="1548" spans="7:7" x14ac:dyDescent="0.25">
      <c r="G1548" s="570"/>
    </row>
    <row r="1549" spans="7:7" x14ac:dyDescent="0.25">
      <c r="G1549" s="570"/>
    </row>
    <row r="1550" spans="7:7" x14ac:dyDescent="0.25">
      <c r="G1550" s="570"/>
    </row>
    <row r="1551" spans="7:7" x14ac:dyDescent="0.25">
      <c r="G1551" s="570"/>
    </row>
    <row r="1552" spans="7:7" x14ac:dyDescent="0.25">
      <c r="G1552" s="570"/>
    </row>
    <row r="1553" spans="7:7" x14ac:dyDescent="0.25">
      <c r="G1553" s="570"/>
    </row>
    <row r="1554" spans="7:7" x14ac:dyDescent="0.25">
      <c r="G1554" s="570"/>
    </row>
    <row r="1555" spans="7:7" x14ac:dyDescent="0.25">
      <c r="G1555" s="570"/>
    </row>
    <row r="1556" spans="7:7" x14ac:dyDescent="0.25">
      <c r="G1556" s="570"/>
    </row>
    <row r="1557" spans="7:7" x14ac:dyDescent="0.25">
      <c r="G1557" s="570"/>
    </row>
    <row r="1558" spans="7:7" x14ac:dyDescent="0.25">
      <c r="G1558" s="570"/>
    </row>
    <row r="1559" spans="7:7" x14ac:dyDescent="0.25">
      <c r="G1559" s="570"/>
    </row>
    <row r="1560" spans="7:7" x14ac:dyDescent="0.25">
      <c r="G1560" s="570"/>
    </row>
    <row r="1561" spans="7:7" x14ac:dyDescent="0.25">
      <c r="G1561" s="570"/>
    </row>
    <row r="1562" spans="7:7" x14ac:dyDescent="0.25">
      <c r="G1562" s="570"/>
    </row>
    <row r="1563" spans="7:7" x14ac:dyDescent="0.25">
      <c r="G1563" s="570"/>
    </row>
    <row r="1564" spans="7:7" x14ac:dyDescent="0.25">
      <c r="G1564" s="570"/>
    </row>
    <row r="1565" spans="7:7" x14ac:dyDescent="0.25">
      <c r="G1565" s="570"/>
    </row>
    <row r="1566" spans="7:7" x14ac:dyDescent="0.25">
      <c r="G1566" s="570"/>
    </row>
    <row r="1567" spans="7:7" x14ac:dyDescent="0.25">
      <c r="G1567" s="570"/>
    </row>
    <row r="1568" spans="7:7" x14ac:dyDescent="0.25">
      <c r="G1568" s="570"/>
    </row>
    <row r="1569" spans="7:7" x14ac:dyDescent="0.25">
      <c r="G1569" s="570"/>
    </row>
    <row r="1570" spans="7:7" x14ac:dyDescent="0.25">
      <c r="G1570" s="570"/>
    </row>
    <row r="1571" spans="7:7" x14ac:dyDescent="0.25">
      <c r="G1571" s="570"/>
    </row>
    <row r="1572" spans="7:7" x14ac:dyDescent="0.25">
      <c r="G1572" s="570"/>
    </row>
    <row r="1573" spans="7:7" x14ac:dyDescent="0.25">
      <c r="G1573" s="570"/>
    </row>
    <row r="1574" spans="7:7" x14ac:dyDescent="0.25">
      <c r="G1574" s="570"/>
    </row>
    <row r="1575" spans="7:7" x14ac:dyDescent="0.25">
      <c r="G1575" s="570"/>
    </row>
    <row r="1576" spans="7:7" x14ac:dyDescent="0.25">
      <c r="G1576" s="570"/>
    </row>
    <row r="1577" spans="7:7" x14ac:dyDescent="0.25">
      <c r="G1577" s="570"/>
    </row>
    <row r="1578" spans="7:7" x14ac:dyDescent="0.25">
      <c r="G1578" s="570"/>
    </row>
    <row r="1579" spans="7:7" x14ac:dyDescent="0.25">
      <c r="G1579" s="570"/>
    </row>
    <row r="1580" spans="7:7" x14ac:dyDescent="0.25">
      <c r="G1580" s="570"/>
    </row>
    <row r="1581" spans="7:7" x14ac:dyDescent="0.25">
      <c r="G1581" s="570"/>
    </row>
    <row r="1582" spans="7:7" x14ac:dyDescent="0.25">
      <c r="G1582" s="570"/>
    </row>
    <row r="1583" spans="7:7" x14ac:dyDescent="0.25">
      <c r="G1583" s="570"/>
    </row>
    <row r="1584" spans="7:7" x14ac:dyDescent="0.25">
      <c r="G1584" s="570"/>
    </row>
    <row r="1585" spans="7:7" x14ac:dyDescent="0.25">
      <c r="G1585" s="570"/>
    </row>
    <row r="1586" spans="7:7" x14ac:dyDescent="0.25">
      <c r="G1586" s="570"/>
    </row>
    <row r="1587" spans="7:7" x14ac:dyDescent="0.25">
      <c r="G1587" s="570"/>
    </row>
    <row r="1588" spans="7:7" x14ac:dyDescent="0.25">
      <c r="G1588" s="570"/>
    </row>
    <row r="1589" spans="7:7" x14ac:dyDescent="0.25">
      <c r="G1589" s="570"/>
    </row>
    <row r="1590" spans="7:7" x14ac:dyDescent="0.25">
      <c r="G1590" s="570"/>
    </row>
    <row r="1591" spans="7:7" x14ac:dyDescent="0.25">
      <c r="G1591" s="570"/>
    </row>
    <row r="1592" spans="7:7" x14ac:dyDescent="0.25">
      <c r="G1592" s="570"/>
    </row>
    <row r="1593" spans="7:7" x14ac:dyDescent="0.25">
      <c r="G1593" s="570"/>
    </row>
    <row r="1594" spans="7:7" x14ac:dyDescent="0.25">
      <c r="G1594" s="570"/>
    </row>
    <row r="1595" spans="7:7" x14ac:dyDescent="0.25">
      <c r="G1595" s="570"/>
    </row>
    <row r="1596" spans="7:7" x14ac:dyDescent="0.25">
      <c r="G1596" s="570"/>
    </row>
    <row r="1597" spans="7:7" x14ac:dyDescent="0.25">
      <c r="G1597" s="570"/>
    </row>
    <row r="1598" spans="7:7" x14ac:dyDescent="0.25">
      <c r="G1598" s="570"/>
    </row>
    <row r="1599" spans="7:7" x14ac:dyDescent="0.25">
      <c r="G1599" s="570"/>
    </row>
    <row r="1600" spans="7:7" x14ac:dyDescent="0.25">
      <c r="G1600" s="570"/>
    </row>
    <row r="1601" spans="7:7" x14ac:dyDescent="0.25">
      <c r="G1601" s="570"/>
    </row>
    <row r="1602" spans="7:7" x14ac:dyDescent="0.25">
      <c r="G1602" s="570"/>
    </row>
    <row r="1603" spans="7:7" x14ac:dyDescent="0.25">
      <c r="G1603" s="570"/>
    </row>
    <row r="1604" spans="7:7" x14ac:dyDescent="0.25">
      <c r="G1604" s="570"/>
    </row>
    <row r="1605" spans="7:7" x14ac:dyDescent="0.25">
      <c r="G1605" s="570"/>
    </row>
    <row r="1606" spans="7:7" x14ac:dyDescent="0.25">
      <c r="G1606" s="570"/>
    </row>
    <row r="1607" spans="7:7" x14ac:dyDescent="0.25">
      <c r="G1607" s="570"/>
    </row>
    <row r="1608" spans="7:7" x14ac:dyDescent="0.25">
      <c r="G1608" s="570"/>
    </row>
    <row r="1609" spans="7:7" x14ac:dyDescent="0.25">
      <c r="G1609" s="570"/>
    </row>
    <row r="1610" spans="7:7" x14ac:dyDescent="0.25">
      <c r="G1610" s="570"/>
    </row>
    <row r="1611" spans="7:7" x14ac:dyDescent="0.25">
      <c r="G1611" s="570"/>
    </row>
    <row r="1612" spans="7:7" x14ac:dyDescent="0.25">
      <c r="G1612" s="570"/>
    </row>
    <row r="1613" spans="7:7" x14ac:dyDescent="0.25">
      <c r="G1613" s="570"/>
    </row>
    <row r="1614" spans="7:7" x14ac:dyDescent="0.25">
      <c r="G1614" s="570"/>
    </row>
    <row r="1615" spans="7:7" x14ac:dyDescent="0.25">
      <c r="G1615" s="570"/>
    </row>
    <row r="1616" spans="7:7" x14ac:dyDescent="0.25">
      <c r="G1616" s="570"/>
    </row>
    <row r="1617" spans="7:7" x14ac:dyDescent="0.25">
      <c r="G1617" s="570"/>
    </row>
    <row r="1618" spans="7:7" x14ac:dyDescent="0.25">
      <c r="G1618" s="570"/>
    </row>
    <row r="1619" spans="7:7" x14ac:dyDescent="0.25">
      <c r="G1619" s="570"/>
    </row>
    <row r="1620" spans="7:7" x14ac:dyDescent="0.25">
      <c r="G1620" s="570"/>
    </row>
    <row r="1621" spans="7:7" x14ac:dyDescent="0.25">
      <c r="G1621" s="570"/>
    </row>
    <row r="1622" spans="7:7" x14ac:dyDescent="0.25">
      <c r="G1622" s="570"/>
    </row>
    <row r="1623" spans="7:7" x14ac:dyDescent="0.25">
      <c r="G1623" s="570"/>
    </row>
    <row r="1624" spans="7:7" x14ac:dyDescent="0.25">
      <c r="G1624" s="570"/>
    </row>
    <row r="1625" spans="7:7" x14ac:dyDescent="0.25">
      <c r="G1625" s="570"/>
    </row>
    <row r="1626" spans="7:7" x14ac:dyDescent="0.25">
      <c r="G1626" s="570"/>
    </row>
    <row r="1627" spans="7:7" x14ac:dyDescent="0.25">
      <c r="G1627" s="570"/>
    </row>
    <row r="1628" spans="7:7" x14ac:dyDescent="0.25">
      <c r="G1628" s="570"/>
    </row>
    <row r="1629" spans="7:7" x14ac:dyDescent="0.25">
      <c r="G1629" s="570"/>
    </row>
    <row r="1630" spans="7:7" x14ac:dyDescent="0.25">
      <c r="G1630" s="570"/>
    </row>
    <row r="1631" spans="7:7" x14ac:dyDescent="0.25">
      <c r="G1631" s="570"/>
    </row>
    <row r="1632" spans="7:7" x14ac:dyDescent="0.25">
      <c r="G1632" s="570"/>
    </row>
    <row r="1633" spans="7:7" x14ac:dyDescent="0.25">
      <c r="G1633" s="570"/>
    </row>
    <row r="1634" spans="7:7" x14ac:dyDescent="0.25">
      <c r="G1634" s="570"/>
    </row>
    <row r="1635" spans="7:7" x14ac:dyDescent="0.25">
      <c r="G1635" s="570"/>
    </row>
  </sheetData>
  <mergeCells count="209">
    <mergeCell ref="B68:E68"/>
    <mergeCell ref="F68:H68"/>
    <mergeCell ref="B69:E69"/>
    <mergeCell ref="F69:H69"/>
    <mergeCell ref="T59:T61"/>
    <mergeCell ref="U59:U61"/>
    <mergeCell ref="V59:V61"/>
    <mergeCell ref="W59:W61"/>
    <mergeCell ref="A62:C64"/>
    <mergeCell ref="L62:W64"/>
    <mergeCell ref="O59:O61"/>
    <mergeCell ref="P59:P61"/>
    <mergeCell ref="Q59:Q61"/>
    <mergeCell ref="R59:R61"/>
    <mergeCell ref="S59:S61"/>
    <mergeCell ref="A31:A61"/>
    <mergeCell ref="B31:B61"/>
    <mergeCell ref="C31:C34"/>
    <mergeCell ref="L31:L34"/>
    <mergeCell ref="M31:M34"/>
    <mergeCell ref="N31:N34"/>
    <mergeCell ref="C59:C61"/>
    <mergeCell ref="L59:L61"/>
    <mergeCell ref="M59:M61"/>
    <mergeCell ref="C55:C58"/>
    <mergeCell ref="L55:L58"/>
    <mergeCell ref="M55:M58"/>
    <mergeCell ref="N55:N58"/>
    <mergeCell ref="O55:O58"/>
    <mergeCell ref="P55:P58"/>
    <mergeCell ref="W55:W58"/>
    <mergeCell ref="U55:U58"/>
    <mergeCell ref="V55:V58"/>
    <mergeCell ref="O47:O50"/>
    <mergeCell ref="P47:P50"/>
    <mergeCell ref="W47:W50"/>
    <mergeCell ref="U47:U50"/>
    <mergeCell ref="V47:V50"/>
    <mergeCell ref="Q55:Q58"/>
    <mergeCell ref="R55:R58"/>
    <mergeCell ref="S55:S58"/>
    <mergeCell ref="T55:T58"/>
    <mergeCell ref="U51:U54"/>
    <mergeCell ref="V51:V54"/>
    <mergeCell ref="W51:W54"/>
    <mergeCell ref="O51:O54"/>
    <mergeCell ref="P51:P54"/>
    <mergeCell ref="Q51:Q54"/>
    <mergeCell ref="R51:R54"/>
    <mergeCell ref="S51:S54"/>
    <mergeCell ref="T43:T46"/>
    <mergeCell ref="U43:U46"/>
    <mergeCell ref="Q47:Q50"/>
    <mergeCell ref="R47:R50"/>
    <mergeCell ref="S47:S50"/>
    <mergeCell ref="T47:T50"/>
    <mergeCell ref="T51:T54"/>
    <mergeCell ref="V43:V46"/>
    <mergeCell ref="W43:W46"/>
    <mergeCell ref="Q39:Q42"/>
    <mergeCell ref="R39:R42"/>
    <mergeCell ref="S39:S42"/>
    <mergeCell ref="T39:T42"/>
    <mergeCell ref="U39:U42"/>
    <mergeCell ref="V39:V42"/>
    <mergeCell ref="C39:C42"/>
    <mergeCell ref="L39:L42"/>
    <mergeCell ref="M39:M42"/>
    <mergeCell ref="N39:N42"/>
    <mergeCell ref="O39:O42"/>
    <mergeCell ref="P39:P42"/>
    <mergeCell ref="V35:V38"/>
    <mergeCell ref="W35:W38"/>
    <mergeCell ref="U31:U34"/>
    <mergeCell ref="V31:V34"/>
    <mergeCell ref="W31:W34"/>
    <mergeCell ref="R31:R34"/>
    <mergeCell ref="S31:S34"/>
    <mergeCell ref="T31:T34"/>
    <mergeCell ref="W39:W42"/>
    <mergeCell ref="A8:A29"/>
    <mergeCell ref="C35:C38"/>
    <mergeCell ref="L35:L38"/>
    <mergeCell ref="M35:M38"/>
    <mergeCell ref="N35:N38"/>
    <mergeCell ref="C51:C54"/>
    <mergeCell ref="L51:L54"/>
    <mergeCell ref="M51:M54"/>
    <mergeCell ref="N51:N54"/>
    <mergeCell ref="C20:C23"/>
    <mergeCell ref="L20:L23"/>
    <mergeCell ref="M20:M23"/>
    <mergeCell ref="N20:N23"/>
    <mergeCell ref="C43:C46"/>
    <mergeCell ref="L43:L46"/>
    <mergeCell ref="M43:M46"/>
    <mergeCell ref="N43:N46"/>
    <mergeCell ref="C47:C50"/>
    <mergeCell ref="L47:L50"/>
    <mergeCell ref="M47:M50"/>
    <mergeCell ref="N47:N50"/>
    <mergeCell ref="N59:N61"/>
    <mergeCell ref="C24:C27"/>
    <mergeCell ref="L24:L27"/>
    <mergeCell ref="M24:M27"/>
    <mergeCell ref="N24:N27"/>
    <mergeCell ref="O24:O27"/>
    <mergeCell ref="P24:P27"/>
    <mergeCell ref="T28:T29"/>
    <mergeCell ref="U28:U29"/>
    <mergeCell ref="O35:O38"/>
    <mergeCell ref="P35:P38"/>
    <mergeCell ref="Q35:Q38"/>
    <mergeCell ref="O31:O34"/>
    <mergeCell ref="P31:P34"/>
    <mergeCell ref="Q31:Q34"/>
    <mergeCell ref="R35:R38"/>
    <mergeCell ref="S35:S38"/>
    <mergeCell ref="T35:T38"/>
    <mergeCell ref="U35:U38"/>
    <mergeCell ref="O43:O46"/>
    <mergeCell ref="P43:P46"/>
    <mergeCell ref="Q43:Q46"/>
    <mergeCell ref="R43:R46"/>
    <mergeCell ref="S43:S46"/>
    <mergeCell ref="V28:V29"/>
    <mergeCell ref="W24:W27"/>
    <mergeCell ref="L28:L29"/>
    <mergeCell ref="M28:M29"/>
    <mergeCell ref="N28:N29"/>
    <mergeCell ref="O28:O29"/>
    <mergeCell ref="P28:P29"/>
    <mergeCell ref="Q28:Q29"/>
    <mergeCell ref="R28:R29"/>
    <mergeCell ref="S28:S29"/>
    <mergeCell ref="Q24:Q27"/>
    <mergeCell ref="R24:R27"/>
    <mergeCell ref="S24:S27"/>
    <mergeCell ref="T24:T27"/>
    <mergeCell ref="U24:U27"/>
    <mergeCell ref="V24:V27"/>
    <mergeCell ref="W28:W29"/>
    <mergeCell ref="R20:R23"/>
    <mergeCell ref="S20:S23"/>
    <mergeCell ref="T20:T23"/>
    <mergeCell ref="U20:U23"/>
    <mergeCell ref="V20:V23"/>
    <mergeCell ref="W20:W23"/>
    <mergeCell ref="U16:U19"/>
    <mergeCell ref="V16:V19"/>
    <mergeCell ref="W16:W19"/>
    <mergeCell ref="R16:R19"/>
    <mergeCell ref="S16:S19"/>
    <mergeCell ref="T16:T19"/>
    <mergeCell ref="O20:O23"/>
    <mergeCell ref="P20:P23"/>
    <mergeCell ref="Q20:Q23"/>
    <mergeCell ref="O16:O19"/>
    <mergeCell ref="P16:P19"/>
    <mergeCell ref="Q16:Q19"/>
    <mergeCell ref="C16:C19"/>
    <mergeCell ref="L16:L19"/>
    <mergeCell ref="M16:M19"/>
    <mergeCell ref="N16:N19"/>
    <mergeCell ref="R12:R15"/>
    <mergeCell ref="S12:S15"/>
    <mergeCell ref="T12:T15"/>
    <mergeCell ref="U12:U15"/>
    <mergeCell ref="V12:V15"/>
    <mergeCell ref="W12:W15"/>
    <mergeCell ref="U8:U11"/>
    <mergeCell ref="V8:V11"/>
    <mergeCell ref="W8:W11"/>
    <mergeCell ref="R8:R11"/>
    <mergeCell ref="S8:S11"/>
    <mergeCell ref="T8:T11"/>
    <mergeCell ref="P12:P15"/>
    <mergeCell ref="Q12:Q15"/>
    <mergeCell ref="O8:O11"/>
    <mergeCell ref="P8:P11"/>
    <mergeCell ref="Q8:Q11"/>
    <mergeCell ref="C8:C11"/>
    <mergeCell ref="L8:L11"/>
    <mergeCell ref="M8:M11"/>
    <mergeCell ref="N8:N11"/>
    <mergeCell ref="A1:D3"/>
    <mergeCell ref="E1:W1"/>
    <mergeCell ref="E2:W2"/>
    <mergeCell ref="E3:P3"/>
    <mergeCell ref="Q3:W3"/>
    <mergeCell ref="A4:D4"/>
    <mergeCell ref="E4:W4"/>
    <mergeCell ref="B8:B30"/>
    <mergeCell ref="C28:C30"/>
    <mergeCell ref="A5:D5"/>
    <mergeCell ref="E5:W5"/>
    <mergeCell ref="A6:A7"/>
    <mergeCell ref="B6:B7"/>
    <mergeCell ref="C6:C7"/>
    <mergeCell ref="D6:D7"/>
    <mergeCell ref="E6:E7"/>
    <mergeCell ref="F6:I6"/>
    <mergeCell ref="L6:P6"/>
    <mergeCell ref="Q6:W6"/>
    <mergeCell ref="C12:C15"/>
    <mergeCell ref="L12:L15"/>
    <mergeCell ref="M12:M15"/>
    <mergeCell ref="N12:N15"/>
    <mergeCell ref="O12:O15"/>
  </mergeCells>
  <printOptions horizontalCentered="1" verticalCentered="1"/>
  <pageMargins left="0" right="0" top="0" bottom="0.74803149606299213" header="0.31496062992125984" footer="0.31496062992125984"/>
  <pageSetup scale="45" orientation="landscape" verticalDpi="0" r:id="rId1"/>
  <headerFoot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GESTIÓN</vt:lpstr>
      <vt:lpstr>INVERSIÓN</vt:lpstr>
      <vt:lpstr>ACTIVIDADES</vt:lpstr>
      <vt:lpstr>TERRITORIALIZACIÓN</vt:lpstr>
      <vt:lpstr>ACTIVIDADES!Área_de_impresión</vt:lpstr>
      <vt:lpstr>GESTIÓN!Área_de_impresión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2019-08-26T19:58:25Z</cp:lastPrinted>
  <dcterms:created xsi:type="dcterms:W3CDTF">2010-03-25T16:40:43Z</dcterms:created>
  <dcterms:modified xsi:type="dcterms:W3CDTF">2019-08-26T19:58:46Z</dcterms:modified>
</cp:coreProperties>
</file>