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yulied.penaranda\Desktop\2019\Abril 2019\Plan de acción marzo 2019\Para Públicar\Plan de acción a marzo 2019\"/>
    </mc:Choice>
  </mc:AlternateContent>
  <xr:revisionPtr revIDLastSave="0" documentId="13_ncr:1_{57FE7C7C-8778-497A-957E-38A7BD6C0D03}" xr6:coauthVersionLast="36" xr6:coauthVersionMax="36" xr10:uidLastSave="{00000000-0000-0000-0000-000000000000}"/>
  <bookViews>
    <workbookView xWindow="0" yWindow="0" windowWidth="15345" windowHeight="3870" tabRatio="669" activeTab="2"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 r:id="rId6"/>
  </externalReferences>
  <definedNames>
    <definedName name="_xlnm.Print_Area" localSheetId="2">ACTIVIDADES!$A$1:$V$27</definedName>
    <definedName name="_xlnm.Print_Area" localSheetId="0">GESTIÓN!$A$1:$AW$22</definedName>
    <definedName name="_xlnm.Print_Area" localSheetId="1">INVERSIÓN!$A$1:$AU$29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9" i="6" l="1"/>
  <c r="AP19" i="6" s="1"/>
  <c r="AP18" i="6"/>
  <c r="AP20" i="6"/>
  <c r="AP17" i="6"/>
  <c r="AP16" i="6"/>
  <c r="AP15" i="6"/>
  <c r="AP14" i="6"/>
  <c r="AP13" i="6"/>
  <c r="H13" i="6"/>
  <c r="H15" i="6" s="1"/>
  <c r="AO16" i="6"/>
  <c r="AO17" i="6"/>
  <c r="AO18" i="6"/>
  <c r="AO19" i="6"/>
  <c r="AO20" i="6"/>
  <c r="AO21" i="6"/>
  <c r="AO22" i="6"/>
  <c r="AO23" i="6"/>
  <c r="AO24" i="6"/>
  <c r="AP12" i="6"/>
  <c r="AP11" i="6"/>
  <c r="AO10" i="6"/>
  <c r="AO11" i="6"/>
  <c r="AO12" i="6"/>
  <c r="AO13" i="6"/>
  <c r="AO14" i="6"/>
  <c r="AO15" i="6"/>
  <c r="AA15" i="6"/>
  <c r="AB15" i="6"/>
  <c r="AC15" i="6"/>
  <c r="AD15" i="6"/>
  <c r="AE15" i="6"/>
  <c r="Z15" i="6"/>
  <c r="H11" i="6"/>
  <c r="Z22" i="6" l="1"/>
  <c r="AU10" i="6"/>
  <c r="AR15" i="5"/>
  <c r="AP10" i="6"/>
  <c r="AR14" i="5"/>
  <c r="AR16" i="5"/>
  <c r="AQ17" i="5"/>
  <c r="AQ16" i="5"/>
  <c r="AQ15" i="5"/>
  <c r="AQ14" i="5"/>
  <c r="AR17" i="5"/>
  <c r="AK22" i="6"/>
  <c r="M22" i="6"/>
  <c r="M24" i="6"/>
  <c r="N22" i="6"/>
  <c r="O22" i="6"/>
  <c r="O24" i="6"/>
  <c r="P22" i="6"/>
  <c r="Q22" i="6"/>
  <c r="R22" i="6"/>
  <c r="R24" i="6"/>
  <c r="S22" i="6"/>
  <c r="S23" i="6"/>
  <c r="S24" i="6"/>
  <c r="T22" i="6"/>
  <c r="U22" i="6"/>
  <c r="V22" i="6"/>
  <c r="W22" i="6"/>
  <c r="X22" i="6"/>
  <c r="Y22" i="6"/>
  <c r="AA22" i="6"/>
  <c r="AA23" i="6"/>
  <c r="AA24" i="6"/>
  <c r="AB22" i="6"/>
  <c r="AC22" i="6"/>
  <c r="AD22" i="6"/>
  <c r="AL22" i="6"/>
  <c r="AL24" i="6"/>
  <c r="AM22" i="6"/>
  <c r="AN22" i="6"/>
  <c r="AN24" i="6"/>
  <c r="T23" i="6"/>
  <c r="U23" i="6"/>
  <c r="U24" i="6"/>
  <c r="V23" i="6"/>
  <c r="W23" i="6"/>
  <c r="X23" i="6"/>
  <c r="X24" i="6"/>
  <c r="Y23" i="6"/>
  <c r="Z23" i="6"/>
  <c r="AB23" i="6"/>
  <c r="AB24" i="6"/>
  <c r="AC23" i="6"/>
  <c r="AC24" i="6"/>
  <c r="AD23" i="6"/>
  <c r="AE23" i="6"/>
  <c r="AF23" i="6"/>
  <c r="AG23" i="6"/>
  <c r="AH23" i="6"/>
  <c r="AI23" i="6"/>
  <c r="AJ23" i="6"/>
  <c r="AK23" i="6"/>
  <c r="AL23" i="6"/>
  <c r="AM23" i="6"/>
  <c r="AN23" i="6"/>
  <c r="N24" i="6"/>
  <c r="P24" i="6"/>
  <c r="Q24" i="6"/>
  <c r="W24" i="6"/>
  <c r="AF24" i="6"/>
  <c r="AG24" i="6"/>
  <c r="AH24" i="6"/>
  <c r="AI24" i="6"/>
  <c r="AJ24" i="6"/>
  <c r="AM24" i="6"/>
  <c r="AK21" i="6"/>
  <c r="AK15" i="6"/>
  <c r="Y15" i="6"/>
  <c r="U22" i="7"/>
  <c r="S21" i="7"/>
  <c r="S20" i="7"/>
  <c r="S19" i="7"/>
  <c r="S18" i="7"/>
  <c r="S17" i="7"/>
  <c r="S16" i="7"/>
  <c r="S15" i="7"/>
  <c r="T14" i="7"/>
  <c r="S14" i="7"/>
  <c r="S13" i="7"/>
  <c r="S12" i="7"/>
  <c r="S11" i="7"/>
  <c r="S10" i="7"/>
  <c r="S9" i="7"/>
  <c r="T8" i="7"/>
  <c r="T22" i="7"/>
  <c r="S8" i="7"/>
  <c r="Y21" i="6"/>
  <c r="X21" i="6"/>
  <c r="W21" i="6"/>
  <c r="U21" i="6"/>
  <c r="T21" i="6"/>
  <c r="S21" i="6"/>
  <c r="R21" i="6"/>
  <c r="Q21" i="6"/>
  <c r="O21" i="6"/>
  <c r="N21" i="6"/>
  <c r="M21" i="6"/>
  <c r="AE20" i="6"/>
  <c r="X20" i="6"/>
  <c r="W20" i="6"/>
  <c r="V20" i="6"/>
  <c r="U20" i="6"/>
  <c r="S20" i="6"/>
  <c r="R20" i="6"/>
  <c r="Q20" i="6"/>
  <c r="H20" i="6"/>
  <c r="AE17" i="6"/>
  <c r="AE21" i="6"/>
  <c r="T16" i="6"/>
  <c r="T20" i="6"/>
  <c r="X15" i="6"/>
  <c r="W15" i="6"/>
  <c r="U15" i="6"/>
  <c r="T15" i="6"/>
  <c r="S15" i="6"/>
  <c r="R15" i="6"/>
  <c r="Q15" i="6"/>
  <c r="O15" i="6"/>
  <c r="N15" i="6"/>
  <c r="M15" i="6"/>
  <c r="AE14" i="6"/>
  <c r="X14" i="6"/>
  <c r="W14" i="6"/>
  <c r="V14" i="6"/>
  <c r="U14" i="6"/>
  <c r="S14" i="6"/>
  <c r="R14" i="6"/>
  <c r="O14" i="6"/>
  <c r="N14" i="6"/>
  <c r="M14" i="6"/>
  <c r="H14" i="6"/>
  <c r="AS10" i="6"/>
  <c r="AR10" i="6"/>
  <c r="T14" i="6"/>
  <c r="P17" i="5"/>
  <c r="O17" i="5"/>
  <c r="Z24" i="6"/>
  <c r="Y24" i="6"/>
  <c r="V24" i="6"/>
  <c r="H21" i="6"/>
  <c r="AP21" i="6" s="1"/>
  <c r="H23" i="6"/>
  <c r="H24" i="6" s="1"/>
  <c r="AP24" i="6" s="1"/>
  <c r="AE22" i="6"/>
  <c r="AE24" i="6"/>
  <c r="T24" i="6"/>
  <c r="AK24" i="6"/>
  <c r="AD24" i="6"/>
  <c r="AP22" i="6"/>
  <c r="AP23" i="6" l="1"/>
</calcChain>
</file>

<file path=xl/sharedStrings.xml><?xml version="1.0" encoding="utf-8"?>
<sst xmlns="http://schemas.openxmlformats.org/spreadsheetml/2006/main" count="480" uniqueCount="236">
  <si>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</si>
  <si>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</si>
  <si>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</si>
  <si>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</si>
  <si>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</si>
  <si>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</si>
  <si>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</si>
  <si>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</si>
  <si>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</si>
  <si>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</si>
  <si>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</si>
  <si>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</si>
  <si>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</si>
  <si>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</si>
  <si>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</si>
  <si>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</si>
  <si>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</si>
  <si>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</si>
  <si>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</si>
  <si>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</si>
  <si>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</si>
  <si>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</si>
  <si>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</si>
  <si>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</si>
  <si>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</si>
  <si>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</si>
  <si>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</si>
  <si>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</si>
  <si>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</si>
  <si>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</si>
  <si>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</si>
  <si>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</si>
  <si>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</si>
  <si>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</si>
  <si>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Magnitud Vigencia</t>
  </si>
  <si>
    <t>Recursos Vigencia</t>
  </si>
  <si>
    <t>Magnitud Reservas</t>
  </si>
  <si>
    <t>Reservas Presupuestales</t>
  </si>
  <si>
    <t>TOTAL MP1</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</si>
  <si>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</si>
  <si>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</si>
  <si>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</si>
  <si>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</si>
  <si>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</si>
  <si>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</si>
  <si>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</si>
  <si>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</si>
  <si>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</si>
  <si>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</si>
  <si>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</si>
  <si>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</si>
  <si>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</si>
  <si>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</si>
  <si>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</si>
  <si>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</si>
  <si>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</si>
  <si>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</si>
  <si>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</si>
  <si>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</si>
  <si>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</si>
  <si>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</si>
  <si>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</si>
  <si>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</si>
  <si>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</si>
  <si>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</si>
  <si>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</si>
  <si>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</si>
  <si>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</si>
  <si>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</si>
  <si>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</si>
  <si>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</si>
  <si>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</si>
  <si>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</si>
  <si>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</si>
  <si>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</si>
  <si>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</si>
  <si>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</si>
  <si>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</si>
  <si>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</si>
  <si>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</si>
  <si>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</si>
  <si>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</si>
  <si>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</si>
  <si>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</si>
  <si>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</si>
  <si>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</si>
  <si>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</si>
  <si>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</si>
  <si>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</si>
  <si>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</si>
  <si>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</si>
  <si>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</si>
  <si>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</si>
  <si>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</si>
  <si>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</si>
  <si>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</si>
  <si>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</si>
  <si>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</si>
  <si>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</si>
  <si>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</si>
  <si>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</si>
  <si>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AÑO 5</t>
  </si>
  <si>
    <t>TOTAL PRESUPUESTO</t>
  </si>
  <si>
    <t>TOTALES Rec. Reservas</t>
  </si>
  <si>
    <t>TOTALES Rec. Vigencia</t>
  </si>
  <si>
    <t>TOTAL RECURSOS VIGENCIA</t>
  </si>
  <si>
    <t>TOTAL MAGNITUD</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</si>
  <si>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</si>
  <si>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</si>
  <si>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</si>
  <si>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</si>
  <si>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</si>
  <si>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</si>
  <si>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</si>
  <si>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</si>
  <si>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</si>
  <si>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</si>
  <si>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</si>
  <si>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</si>
  <si>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</si>
  <si>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</si>
  <si>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</si>
  <si>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</si>
  <si>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</si>
  <si>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</si>
  <si>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</si>
  <si>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</si>
  <si>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</si>
  <si>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</si>
  <si>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</si>
  <si>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</si>
  <si>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</si>
  <si>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</si>
  <si>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</si>
  <si>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</si>
  <si>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</si>
  <si>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</si>
  <si>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</si>
  <si>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</si>
  <si>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</si>
  <si>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 xml:space="preserve">Dirección de Gestión Ambiental </t>
  </si>
  <si>
    <t>Suma</t>
  </si>
  <si>
    <t>Dirección de Gestión Ambiental</t>
  </si>
  <si>
    <r>
      <t xml:space="preserve">7, OBSERVACIONES AVANCE TRIMESTRE </t>
    </r>
    <r>
      <rPr>
        <b/>
        <u/>
        <sz val="10"/>
        <rFont val="Arial"/>
        <family val="2"/>
      </rPr>
      <t xml:space="preserve"> I </t>
    </r>
    <r>
      <rPr>
        <b/>
        <sz val="10"/>
        <rFont val="Arial"/>
        <family val="2"/>
      </rPr>
      <t xml:space="preserve"> DE _</t>
    </r>
    <r>
      <rPr>
        <b/>
        <u/>
        <sz val="10"/>
        <rFont val="Arial"/>
        <family val="2"/>
      </rPr>
      <t>2019</t>
    </r>
    <r>
      <rPr>
        <b/>
        <sz val="10"/>
        <rFont val="Arial"/>
        <family val="2"/>
      </rPr>
      <t>_</t>
    </r>
  </si>
  <si>
    <t>Usme</t>
  </si>
  <si>
    <t>Chapinero</t>
  </si>
  <si>
    <t>01 enero- 31 marzo de 2019</t>
  </si>
  <si>
    <t>7517 Promoción de la conservación de bienes y servicios ambientales rurales en Bogotá D.C.</t>
  </si>
  <si>
    <t>Desarrollo rural sostenible</t>
  </si>
  <si>
    <t>Un diagnóstico de áreas para restauración, mantenimiento y/o conservación</t>
  </si>
  <si>
    <t>Unidad</t>
  </si>
  <si>
    <t>suma</t>
  </si>
  <si>
    <t>N/A</t>
  </si>
  <si>
    <t xml:space="preserve">Archivo digital con Base de Dato
Informes técnicos por cuenca con  registros fotograficos 
Informes de contratos OPS 20181119, 20181378, 20180369
</t>
  </si>
  <si>
    <t>Identificar predios para la adopción de buenas prácticas productivas</t>
  </si>
  <si>
    <t>Número de predios identificados</t>
  </si>
  <si>
    <t>Predios</t>
  </si>
  <si>
    <t xml:space="preserve">Informes de OPS # 20181361, 20181247, 20181114, 20181228, 20181383 
</t>
  </si>
  <si>
    <t>Aumentar a 200 las hectáreas en proceso de restauración, mantenimiento y/o conservación sobre áreas abastecedoras de acueductos veredales asociadas a ecosistemas de montaña, bosques, humedales, ríos, nacimientos, reservorios y lagos.</t>
  </si>
  <si>
    <t>Hectáreas en proceso en restauración, mantenimiento y/o conservación sobre áreas abstecedoras de acueductos veredales asociadas a montañas, bosques, humedales, ríos, nacimientos, reservorios y lagos.</t>
  </si>
  <si>
    <t>Hectáreas 
(ha)</t>
  </si>
  <si>
    <t>Incremental</t>
  </si>
  <si>
    <t>Informes de OPS # 20181119, 20181378, 20180369</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</si>
  <si>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</si>
  <si>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</si>
  <si>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Linea1. Mejoramiento de la calidad ambiental del territorio rural</t>
  </si>
  <si>
    <t xml:space="preserve">Línea 2. Gestión ambiental en el buen uso de los bienes servicios ambientales de la ruralidad capitalina  </t>
  </si>
  <si>
    <t>Implementar en 1000 predios acciones de buenas prácticas ambientales en sistemas de producción en sistemas de producción agropecuaria</t>
  </si>
  <si>
    <t>Subdirección de Ecosostemas y Ruralidad - RURALIDAD</t>
  </si>
  <si>
    <t>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t>
  </si>
  <si>
    <t xml:space="preserve"> Aumentar a 200 hectáreas las áreas con procesos de restauración ecológica participativa o conservación y/o mantenimiento en la ruralidad de Bogotana.</t>
  </si>
  <si>
    <t>MEJORAMIENTO DE LA CALIDAD AMBIENTAL DEL TERRITORIO RURAL</t>
  </si>
  <si>
    <t>AUMENTAR A 200 HECTÁREAS LAS ÁREAS CON PROCESOS DE RESTAURACIÓN ECOLÓGICA PARTICIPATIVA O CONSERVACIÓN Y/O MANTENIMIENTO EN LA RURALIDAD BOGOTANA.</t>
  </si>
  <si>
    <t>1, Adelantar procesos de concertación con propietarios de predios a restaurar ecológicamente</t>
  </si>
  <si>
    <t>x</t>
  </si>
  <si>
    <t xml:space="preserve">
2, Realizar acciones de restauración ecológica participativa en áreas de importancia ambiental, así como diseñar un esquema institucional y plan de intervención público privado que apunte a los procesos.
</t>
  </si>
  <si>
    <t xml:space="preserve">3, Realizar un diagnóstico de areas para adelantar acciones de restauración ecológica participativa en la ruralidad. </t>
  </si>
  <si>
    <t xml:space="preserve">A marzo de 2019 se ha realizado 1 nuevo diagnóstico ambiental consiste en elaboración de cartografia social de predio (ubicación, caracterización físico -biótica) de un predio en la localidad de Usme, Vereda Margaritas, predio el Silencio con un área de 9,06 has. </t>
  </si>
  <si>
    <t>IMPLEMENTAR EN  500 PREDIOS ACCIONES DE BUENAS PRÁCTICAS AMBIENTALES EN SISTEMAS DE PRODUCCIÓN AGROPECUARIA</t>
  </si>
  <si>
    <t>4, Establecer la priorización de predios a vincular y los acuerdos de concertación de acciones de conservación y adaptación al cambio climático con los propietarios de los predios.</t>
  </si>
  <si>
    <t>5, Establecer acciones de conservación y adaptación al cambio climático con fines de protección de los servicios ambientales rurales</t>
  </si>
  <si>
    <r>
      <rPr>
        <b/>
        <sz val="9"/>
        <rFont val="Arial"/>
        <family val="2"/>
      </rPr>
      <t>Seguridad Alimentaria:</t>
    </r>
    <r>
      <rPr>
        <sz val="9"/>
        <rFont val="Arial"/>
        <family val="2"/>
      </rPr>
      <t xml:space="preserve"> En la implementación de invernaderos y apoyo se reporta así: Cuenca Teusacá predio Casa las Abejas 39m2, predio santa Cecilia 18m2. Cuenca Tunjuelo predio San Isidro 122.7m2, predio Getsemaní 104.1m2, en la cuenca de Río Sumapaz, 120m2.
</t>
    </r>
    <r>
      <rPr>
        <b/>
        <sz val="9"/>
        <rFont val="Arial"/>
        <family val="2"/>
      </rPr>
      <t>Conservación de bosques:</t>
    </r>
    <r>
      <rPr>
        <sz val="9"/>
        <rFont val="Arial"/>
        <family val="2"/>
      </rPr>
      <t xml:space="preserve"> En conservación de bosques se adelantan acciones de aislamiento de parches de bosques así: Cuenca Teusacá  en el predio Guadalupe encerramiento del predio de 93m lineales, predio La Reserva 2 112.5m de levantamiento de cerca, predio Buena vista 180m lineales.
</t>
    </r>
    <r>
      <rPr>
        <b/>
        <sz val="9"/>
        <rFont val="Arial"/>
        <family val="2"/>
      </rPr>
      <t>Protección del recurso hídrico</t>
    </r>
    <r>
      <rPr>
        <sz val="9"/>
        <rFont val="Arial"/>
        <family val="2"/>
      </rPr>
      <t xml:space="preserve">: Se realiza la protección de 1 quebrada en la localidad de Santa Fe en el predio Los Pinos
</t>
    </r>
    <r>
      <rPr>
        <b/>
        <sz val="9"/>
        <rFont val="Arial"/>
        <family val="2"/>
      </rPr>
      <t xml:space="preserve">Uso de abonos orgánicos: </t>
    </r>
    <r>
      <rPr>
        <sz val="9"/>
        <rFont val="Arial"/>
        <family val="2"/>
      </rPr>
      <t xml:space="preserve">En este periodo se apoyó en la instalación de lombricultivos en los predios Tijiki Rojo y Se realizó seguimiento al lombricultivo instalado en el predio La Esperanza en la localidad de Santa Fe, En la localidad de Ciudad Bolívar en los predios El Corazoncito y el predio Media Luna y tres predios apoyados en la Cuenca de Río Sumpaz.
</t>
    </r>
    <r>
      <rPr>
        <b/>
        <sz val="9"/>
        <rFont val="Arial"/>
        <family val="2"/>
      </rPr>
      <t>BPP:</t>
    </r>
    <r>
      <rPr>
        <sz val="9"/>
        <rFont val="Arial"/>
        <family val="2"/>
      </rPr>
      <t xml:space="preserve"> Se realizó la entrega de 5 bebederos, 5 mangueras y 5 flotadores en la Cuenca Teusacá. Y 13 bebederos, 13 mangueras y 13 flotadores en la Cuenca Río Sumapaz.</t>
    </r>
    <r>
      <rPr>
        <sz val="9"/>
        <color indexed="10"/>
        <rFont val="Arial"/>
        <family val="2"/>
      </rPr>
      <t xml:space="preserve">
</t>
    </r>
  </si>
  <si>
    <t>6, Realizar el seguimiento y mantenimiento a predios intervenidos con acciones de conservación y adaptación al cambio climático.</t>
  </si>
  <si>
    <t>7, Planificación y desarrollo de capaciones en las cuencas (Objetivos, metas, responsable por cuenca, presupuesto, lugar y hora de evento, logística, promoción en veredas, articulación con panelistas)</t>
  </si>
  <si>
    <t>No se programó esta actividad.</t>
  </si>
  <si>
    <t>Localidad de sumapaz</t>
  </si>
  <si>
    <t>Sumapaz</t>
  </si>
  <si>
    <t xml:space="preserve"> Upr Rio Blanco, </t>
  </si>
  <si>
    <t>Polígono</t>
  </si>
  <si>
    <t>cuencas  Río Blanco</t>
  </si>
  <si>
    <t>N.D.</t>
  </si>
  <si>
    <t xml:space="preserve">Localidad de Usme </t>
  </si>
  <si>
    <t>Upr Rio Tunjuelo</t>
  </si>
  <si>
    <t>cuencas Rio Tunjuelo</t>
  </si>
  <si>
    <t>Localidad Ciudad Bolívar</t>
  </si>
  <si>
    <t>Ciudad Bolívar</t>
  </si>
  <si>
    <t>cuenca río Tunjuelo</t>
  </si>
  <si>
    <t>Localidad  de Santa Fe</t>
  </si>
  <si>
    <t xml:space="preserve">Santa Fe </t>
  </si>
  <si>
    <t>No Aplica</t>
  </si>
  <si>
    <t>cuenca del Teusacá</t>
  </si>
  <si>
    <t>Localidad  de Chapinero</t>
  </si>
  <si>
    <t xml:space="preserve"> Localidad de Usme: Cuenca Río  Tunjuelo 2: Vereda los Soches-predio Mirador Lote 1 y Vereda Olarte-predio San Isidro.</t>
  </si>
  <si>
    <t>cuencas Río Tunjuelo</t>
  </si>
  <si>
    <t>Localidad de Ciudad Bolívar: Cuenca Río  Tunjuelo 3: Vereda Quiba Alto-predio la Esperanza, Vereda Quiba Alto-predio Mochuelo, Vereda Pasquilla-Predio El chaque.</t>
  </si>
  <si>
    <t>Localidad Chapinero: Cuenca de Rio Teusacá:Vereda Verjón bajo-predio San Pedro</t>
  </si>
  <si>
    <t>No aplica</t>
  </si>
  <si>
    <t>cuenca Teusacá</t>
  </si>
  <si>
    <t xml:space="preserve">Localidad de Santa Fe: Cuenca de Rio Teusacá 5: Vereda Verjón Alto-predio Junta de Acción Comunal, Vereda Verjón Alto-predio El Pantano, Vereda Verjón Alto-predio Los Laguitos, Vereda Verjón Alto-predio lote 19 Hoya del Teusacá, Vereda Verjón Alto-predio La esperanza 3. </t>
  </si>
  <si>
    <t>Localidad de Sumapaz: Cuenca de Río Blanco 6: Vereda la Auras- predio el Paraiso, Vereda las ánimas- predio el Porvenir, Vereda el Tabaco-predio Colegio el Tabaco, Vereda la Pica- predio la cascada, vereda las Sopas-predio la Libertad y Vereda el Cedral-predio Los Guayabos.Cuenca del río SUmapaz 11: Vereda   La Unión-predio Morelia, Vereda la Unión-predio el Palmar, Vereda la Unión-predio La Campesina,  Vereda La Vega-predio el Jordán, Vereda la Vega-Colegio Erasmo Valencia, Vereda la Vega-predio La Floresta, Vereda Tuna Bajo-predio Los Bancos, Vereda San Juan-Predio Escuela San Juan, Vereda SAnto Domingo-Predio Escuela Santo Domingo, Vereda Capitolio-Predio la Florida y Vereda Chorreras-Predio Canadá.</t>
  </si>
  <si>
    <t>Sumapaz,</t>
  </si>
  <si>
    <t xml:space="preserve"> Upr Rio Blanco, Upr Rio Sumapaz </t>
  </si>
  <si>
    <t>cuencas río Sumapaz</t>
  </si>
  <si>
    <t>7,EJECUTADO</t>
  </si>
  <si>
    <t>06-Eje transversal Sostenibilidad ambiental basada en la eficiencia energética</t>
  </si>
  <si>
    <t>41-Desarrollo rural sostenibl</t>
  </si>
  <si>
    <t xml:space="preserve"> 28 predios entran en proceso de conservación de sus bosques quebradas y nacimientos, igualmente mediante las acciones de implementación de buenas prácticas se reducirá el impacto ambiental en recursos como agua, suelo y biodiversidad.
</t>
  </si>
  <si>
    <t xml:space="preserve">El acumulado de predios vinculados para buenas prácticas a marzo del 2019 es de 841, de los cuales a diciembre del 2018 se contaba con 813 predios, 125 predios se vincularon durante el 2017 y  556 en 2016.  A marzo de 2019 se vincularon 28 nuevos predios en adopción de nuevas prácticas, distribuidos así: en la cuenca de Río Blanco 6, en la cuenca Río Tunjuelo 5, en la cuenca de Río Sumapaz 11  y en la cuenca de Rio Teusacá 6. También, en el primer trimestre del 2019, se realizaron 287 visitas de seguimiento distribuidas en las diferentes cuencas así:  Cuenca RíoTeusacá, localidad de Santa Fe ( 39), Chapinero (9), Franja de adecuación(2); Cuenca Río Tunjuelo, localidad de Usme (57), Ciudad Bolívar (50), Cuenca de Río Blanco (60), y Cuenca de Río Sumapaz (70), todos con acciones de Reconversión productiva. </t>
  </si>
  <si>
    <t>N.A.</t>
  </si>
  <si>
    <t xml:space="preserve">En el primer trimestre de 2019  se identificaron 28 predios, así: 
Cuenca de Río Blanco 6: Vereda la Auras- predio el Paraiso, Vereda las ánimas- predio el Porvenir, Vereda el Tabaco-predio Colegio el Tabaco, Vereda la Pica- predio la cascada, vereda las Sopas-predio la Libertad y Vereda el Cedral-predio Los Guayabos.
Cuenca Río  Tunjuelo 5: Vereda Quiba Alto-predio la Esperanza, Vereda Quiba Alto-predio Mochuelo, Vereda Pasquilla-Predio El chaque, Vereda los Soches-predio Mirador Lote 1 y Vereda Olarte-predio San Isidro.
Cuenca de Río Sumapaz 11: Vereda   La Unión-predio Morelia, Vereda la Unión-predio el Palmar, Vereda la Unión-predio La Campesina,  Vereda La Vega-predio el Jordán, Vereda la Vega-Colegio Erasmo Valencia, Vereda la Vega-predio La Floresta, Vereda Tuna Bajo-predio Los Bancos, Vereda San Juan-Predio Escuela San Juan, Vereda SAnto Domingo-Predio Escuela Santo Domingo, Vereda Capitolio-Predio la Florida y Vereda Chorreras-Predio Canadá.
Cuenca de Rio Teusacá 6: Vereda Verjón Alto-predio Junta de Acción Comunal, Vereda Verjón Alto-predio El Pantano, Vereda Verjón Alto-predio Los Laguitos, Vereda Verjón Alto-predio lote 19 Hoya del Teusacá, Vereda Verjón bajo-predio San Pedro y Vereda Verjón Alto-predio La esperanza 3. </t>
  </si>
  <si>
    <t xml:space="preserve">PROGRAMACIÓN ANUAL </t>
  </si>
  <si>
    <t xml:space="preserve">Se logra incluir a 28 nuevos predios a los proceso de conservación de bosques, quebradas y nacimientos,  donde inican con la implementación de buenas prácticas, mitigando  el impacto ambiental protegiendo los recursos de agua, suelo y biodiversidad. </t>
  </si>
  <si>
    <t>Se ampliará y recuperará la conectividad ecológica entre los Ecosistemas de bosque altoandino y páramos integradores de la Estructura Ecológica Principal dentro del Distrito Capital a fin de generar sostenibilidad en el manejo de los bienes y servicios ambientales del Distrito Capital</t>
  </si>
  <si>
    <t>Se logrará conservar, proteger y/o recuperar de áreas de interés estratégico para la zona rural y sus habitantes como también para la ciudad y la región.</t>
  </si>
  <si>
    <t>Se ampliará y recuperará la conectividad ecológica entre los ecosistemas de bosque altoandino y páramos integradores de la Estructura Ecológica Principal dentro del Distrito Capital a fin de generar sostenibilidad en el manejo de los bienes y servicios ambientales del Distrito Capital</t>
  </si>
  <si>
    <r>
      <t>En el primer trimestre de 2019  se firmaron 28 actas de intervención así:  En la cuenca de Río Blanco 6, en la cuenca Río  Tunjuelo 5, en la cuenca de Río Sumapaz 11  y en la cuenca de Rio Teusacá 6. Estas concertaciónes se desarrollan con el fin de implementar herramientas de gestión ambiental para la conservación y preservación de bienes y servicios ambientales en los sistemas naturales y productivos rurales.</t>
    </r>
    <r>
      <rPr>
        <sz val="9"/>
        <color rgb="FFFF0000"/>
        <rFont val="Arial"/>
        <family val="2"/>
      </rPr>
      <t xml:space="preserve">  </t>
    </r>
  </si>
  <si>
    <r>
      <t>A marzo de 2019 se han realizado 287 visitas de seguimiento distribuidas en las diferentes cuencas así:  Teusacá 50,  Río Tunjuelo 107,  Río Blanco 60  y de Río Sumapaz 70 seguimientos en acciones de Reconversión productiva.  S</t>
    </r>
    <r>
      <rPr>
        <sz val="9"/>
        <color theme="1"/>
        <rFont val="Arial"/>
        <family val="2"/>
      </rPr>
      <t xml:space="preserve">e logró verificar un avance en adopcion de buenas prácticas en temas de diversificación de la huerta casera por medio de la seguridad alimetaria, por otro lado a traves de la entrega se insumos se logró conservar bosques de importancia ecologica en la zona rural y se logró el ciudado, protección y conservación del recurso hídrico. </t>
    </r>
  </si>
  <si>
    <t xml:space="preserve">A marzo de 2019 se ha realizado 1 nuevo diagnóstico ambiental de un predio con los cuales se completan 21 predios diagnosticados dentro del plan de desarrollo. Estos diagnósticos en la ruralidad  lo que corresponde al 0,82 (82 %) de avance en la ejecución de la meta del Plan de Desarrollo y un avance 0,02% en el primer trimestre del año 2019  distribuidos por localidades.
El acumulado de predios diagnósticados a marzo de 2019 es de veintiuno (21) en 185,81 has, de los cuales se realizó uno (1)  en la localidad de Usme, Vereda Margaritas, predio el Silencio con un área de 9,06 has en el primer trimestre del 2019.
A diciembre de 2018 se completaron veinte (20) predios distribuidos por localidades de la siguiente manera: Localidad de Usme: San Luis (A.V Agua linda Chiguaza 8 Ha), Horizonte, Delirios, Manantial, La Palma (A.V Acuamarg, 1,16 ha), Jamaica 2 (A.V Arrayanes- Argentina , 1,5 ha), El Destino (A.V Destino 24.4 ha), Uval 01 y La Toscana (A.V Aguas Doradas 11.3 ha), La Australia y Biter Nº13 ( A.V Aguas Claras Olarte 1.76 ha), Los Alisos-El Pardo (0.51 ha), Santa Inés-El Mortiño-La Graciela ( 1.52 Ha) Santa Cecilia (0.33 ha). Localidad de Ciudad Bolívar: El Salero (A.V Saltonal 17,5 ha), La Palma (A.V Pasquilla Centro 3,3 ha), El Recuerdo (A.V Piedra Parada 13 ha), La Riviera y Buenos Aires (A.V Asoporquera 1,7 ha), El Pedregal (28.5 ha), Oasis, Delirios (0.97 ha), predio Santa Cruz (11.5 ha) y predio El Triunfo (11.93 ha). Localidad de Sumapaz: La Pradera (A.V Asouan 0.72 ha), La Hungría (6.24 ha). Localidad de Santa Fé: Cima I, Cima II, Cima 2A (32.9 ha) estos predios corresponden a 178.74 Ha. </t>
  </si>
  <si>
    <t>5, PONDERACIÓN HORIZONTAL AÑO: 2019</t>
  </si>
  <si>
    <t>A Marzo  se reportan 341 predios acumulados, de los cuales en el primer trimestre de 2019  se identificaron 28  predios localizados en:  Cuenca de Río Blanco 6, Cuenca Río Tunjuelo 5,  Cuenca de Río Sumapaz 11  y  en la Cuenca de Rio Teusacá 6.  Durante el 2018,  se vincularon 132, en la vigencia de 2017 se vincularon 125 y  56 en la vigencia 2016.</t>
  </si>
  <si>
    <r>
      <t xml:space="preserve">Para el primer trimestre del 2019 se ejecutaron acciones de restauración referidas a la protección de los predios intervenidos en 5,80 has con cercado, mediante ahoyados, hincados, instalación de postes para cerca de protección con alambre de púa así: Localidad de Santa Fé: predio CIMA I, predio CIMA II y predio CIMA II-A en la vereda Verjón Bajo, quebrada Hoya Honda, con un área total de 4.32 has, con la cual se finalizan las acciones de restauración en dichos predios, incluyendo plantación de coberturas (100% ejecutado);  Localidad de Usme: predio El Silencio, vereda Margaritas, con un área avanzada de 1.48 has se efectuó el levantamiento para la cerca de protección en un nacedero (77% de avance). ; También se firmaron 28 actas de intervención; </t>
    </r>
    <r>
      <rPr>
        <sz val="11"/>
        <rFont val="Calibri"/>
        <family val="2"/>
      </rPr>
      <t>con esto se tiene un consolidado a marzo de 2019 de 185,81.</t>
    </r>
  </si>
  <si>
    <t xml:space="preserve">A marzo de 2019 se vincularon 28 nuevos predios en adopción de nuevas prácticas, distribuidos así: en la cuenca de Río Blanco 6, en la cuenca Río Tunjuelo 5, en la cuenca de Río Sumapaz 11  y en la cuenca de Rio Teusacá 6: También, en el primer trimestre del 2019, se han realizado 287 visitas de seguimiento distribuidas en las diferentes cuencas así:  Cuenca RíoTeusacá, localidad de Santa Fe, 39 seguimientos, Chapinero 9 seguimientos, Franja de adecuación 2 seguimientos. Cuenca Río Tunjuelo, localidad de Usme 57 seguimientos, Ciudad Bolívar 50 seguimientos, Cuenca de Río Blanco 60 seguimientos y Cuenca de Río Sumapaz 70 seguimientos en acciones de Reconversión productiv,  mediante las cuales se logró verificar un avance en adopcion de buenas prácticas en temas de diversificación de la huerta casera por medio de la seguridad alimetaria, por otro lado a traves de la entrega se insumos se logró conservar bosques de importancia ecologica en la zona rural y se logró el ciudado, protección y conservación del recurso hídrico. </t>
  </si>
  <si>
    <t>1150 Implementación de acciones del plan de manejo de la franja de adecuación y la reserva forestal protectora de los cerros orientales en cumplimiento de la sentencia del Consejo De Estado</t>
  </si>
  <si>
    <t>Aumentar a 200 hectáreas las áreas con procesos de restauración ecológica participativa o conservación y/o mantenimiento en la ruralidad de Bogotana.</t>
  </si>
  <si>
    <t>Recursos vigencia</t>
  </si>
  <si>
    <t>Recursos reservas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</si>
</sst>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quot;$&quot;* #,##0.00_-;\-&quot;$&quot;* #,##0.00_-;_-&quot;$&quot;* &quot;-&quot;??_-;_-@_-"/>
    <numFmt numFmtId="165" formatCode="_-&quot;$&quot;\ * #,##0_-;\-&quot;$&quot;\ * #,##0_-;_-&quot;$&quot;\ * &quot;-&quot;_-;_-@_-"/>
    <numFmt numFmtId="166" formatCode="_-&quot;$&quot;\ * #,##0.00_-;\-&quot;$&quot;\ * #,##0.00_-;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240A]\ #,##0"/>
    <numFmt numFmtId="174" formatCode="_([$$-240A]\ * #,##0_);_([$$-240A]\ * \(#,##0\);_([$$-240A]\ * &quot;-&quot;??_);_(@_)"/>
    <numFmt numFmtId="175" formatCode="0.0%"/>
    <numFmt numFmtId="176" formatCode="_ * #,##0_ ;_ * \-#,##0_ ;_ * &quot;-&quot;??_ ;_ @_ "/>
    <numFmt numFmtId="177" formatCode="_(&quot;$&quot;* #,##0.00_);_(&quot;$&quot;* \(#,##0.00\);_(&quot;$&quot;* &quot;-&quot;??_);_(@_)"/>
    <numFmt numFmtId="178" formatCode="_-* #,##0\ _€_-;\-* #,##0\ _€_-;_-* &quot;-&quot;??\ _€_-;_-@_-"/>
    <numFmt numFmtId="179" formatCode="_(&quot;$&quot;\ * #,##0_);_(&quot;$&quot;\ * \(#,##0\);_(&quot;$&quot;\ * &quot;-&quot;_);_(@_)"/>
    <numFmt numFmtId="180" formatCode="&quot;$&quot;\ #,##0.00"/>
    <numFmt numFmtId="181" formatCode="&quot;$&quot;\ #,##0"/>
    <numFmt numFmtId="182" formatCode="#,##0.0"/>
    <numFmt numFmtId="183" formatCode="_-* #,##0\ _€_-;\-* #,##0\ _€_-;_-* &quot;-&quot;??\ _€_-;_-@"/>
    <numFmt numFmtId="184" formatCode="_-* #,##0.00\ _€_-;\-* #,##0.00\ _€_-;_-* &quot;-&quot;??\ _€_-;_-@"/>
    <numFmt numFmtId="185" formatCode="_(* #,##0_);_(* \(#,##0\);_(* &quot;-&quot;??_);_(@_)"/>
  </numFmts>
  <fonts count="6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8"/>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11"/>
      <color theme="0"/>
      <name val="Calibri"/>
      <family val="2"/>
      <scheme val="minor"/>
    </font>
    <font>
      <sz val="9"/>
      <color theme="1"/>
      <name val="Arial"/>
      <family val="2"/>
    </font>
    <font>
      <sz val="12"/>
      <color theme="1"/>
      <name val="Calibri"/>
      <family val="2"/>
      <scheme val="minor"/>
    </font>
    <font>
      <sz val="12"/>
      <color theme="0"/>
      <name val="Calibri"/>
      <family val="2"/>
      <scheme val="minor"/>
    </font>
    <font>
      <b/>
      <u/>
      <sz val="10"/>
      <name val="Arial"/>
      <family val="2"/>
    </font>
    <font>
      <sz val="10"/>
      <color theme="1"/>
      <name val="Arial"/>
      <family val="2"/>
    </font>
    <font>
      <sz val="12"/>
      <color rgb="FF000000"/>
      <name val="Arial"/>
      <family val="2"/>
    </font>
    <font>
      <sz val="12"/>
      <color rgb="FFFF0000"/>
      <name val="Arial"/>
      <family val="2"/>
    </font>
    <font>
      <b/>
      <sz val="12"/>
      <name val="Arial"/>
      <family val="2"/>
    </font>
    <font>
      <b/>
      <sz val="12"/>
      <color rgb="FFFF0000"/>
      <name val="Arial"/>
      <family val="2"/>
    </font>
    <font>
      <sz val="11"/>
      <color rgb="FF000000"/>
      <name val="Calibri"/>
      <family val="2"/>
    </font>
    <font>
      <sz val="10"/>
      <color rgb="FF000000"/>
      <name val="Arial"/>
      <family val="2"/>
    </font>
    <font>
      <sz val="11"/>
      <name val="Calibri"/>
      <family val="2"/>
    </font>
    <font>
      <sz val="9"/>
      <color rgb="FF000000"/>
      <name val="Arial"/>
      <family val="2"/>
    </font>
    <font>
      <sz val="9"/>
      <color rgb="FFFF0000"/>
      <name val="Arial"/>
      <family val="2"/>
    </font>
    <font>
      <sz val="9"/>
      <color indexed="10"/>
      <name val="Arial"/>
      <family val="2"/>
    </font>
    <font>
      <sz val="11"/>
      <color rgb="FF000000"/>
      <name val="Arial"/>
      <family val="2"/>
    </font>
    <font>
      <sz val="16"/>
      <color theme="1"/>
      <name val="Arial"/>
      <family val="2"/>
    </font>
    <font>
      <b/>
      <sz val="10"/>
      <color theme="1"/>
      <name val="Arial"/>
      <family val="2"/>
    </font>
    <font>
      <sz val="11"/>
      <color theme="1"/>
      <name val="Calibri"/>
      <family val="2"/>
    </font>
    <font>
      <b/>
      <sz val="22"/>
      <name val="Arial"/>
      <family val="2"/>
    </font>
    <font>
      <sz val="20"/>
      <name val="Arial"/>
      <family val="2"/>
    </font>
    <font>
      <b/>
      <sz val="18"/>
      <name val="Arial"/>
      <family val="2"/>
    </font>
    <font>
      <sz val="18"/>
      <name val="Arial"/>
      <family val="2"/>
    </font>
    <font>
      <b/>
      <sz val="11"/>
      <color indexed="8"/>
      <name val="Calibri"/>
      <family val="2"/>
    </font>
    <font>
      <b/>
      <sz val="7"/>
      <name val="Calibri"/>
      <family val="2"/>
    </font>
    <font>
      <sz val="7"/>
      <name val="Calibri"/>
      <family val="2"/>
    </font>
    <font>
      <sz val="9"/>
      <color indexed="9"/>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patternFill>
    </fill>
    <fill>
      <patternFill patternType="solid">
        <fgColor theme="0"/>
        <bgColor rgb="FFFFFFFF"/>
      </patternFill>
    </fill>
    <fill>
      <patternFill patternType="solid">
        <fgColor rgb="FFFFFFFF"/>
        <bgColor rgb="FFFFFFFF"/>
      </patternFill>
    </fill>
    <fill>
      <patternFill patternType="solid">
        <fgColor theme="0" tint="-0.249977111117893"/>
        <bgColor indexed="64"/>
      </patternFill>
    </fill>
    <fill>
      <patternFill patternType="solid">
        <fgColor rgb="FFFFFFFF"/>
        <bgColor indexed="64"/>
      </patternFill>
    </fill>
    <fill>
      <patternFill patternType="solid">
        <fgColor rgb="FFD9D9D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thin">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rgb="FF000000"/>
      </left>
      <right style="thin">
        <color auto="1"/>
      </right>
      <top style="thin">
        <color auto="1"/>
      </top>
      <bottom style="thin">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thin">
        <color auto="1"/>
      </left>
      <right/>
      <top/>
      <bottom style="medium">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s>
  <cellStyleXfs count="310">
    <xf numFmtId="0" fontId="0" fillId="0" borderId="0"/>
    <xf numFmtId="172" fontId="8" fillId="0" borderId="0" applyFont="0" applyFill="0" applyBorder="0" applyAlignment="0" applyProtection="0"/>
    <xf numFmtId="172" fontId="4"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6" fontId="4" fillId="0" borderId="0" applyFont="0" applyFill="0" applyBorder="0" applyAlignment="0" applyProtection="0"/>
    <xf numFmtId="167" fontId="19" fillId="0" borderId="0" applyFont="0" applyFill="0" applyBorder="0" applyAlignment="0" applyProtection="0"/>
    <xf numFmtId="177" fontId="11"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9"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70"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0" fontId="38" fillId="0" borderId="0"/>
    <xf numFmtId="164" fontId="38" fillId="0" borderId="0" applyFont="0" applyFill="0" applyBorder="0" applyAlignment="0" applyProtection="0"/>
    <xf numFmtId="43" fontId="38" fillId="0" borderId="0" applyFont="0" applyFill="0" applyBorder="0" applyAlignment="0" applyProtection="0"/>
    <xf numFmtId="0" fontId="36" fillId="7" borderId="0" applyNumberFormat="0" applyBorder="0" applyAlignment="0" applyProtection="0"/>
    <xf numFmtId="0" fontId="19" fillId="0" borderId="0"/>
    <xf numFmtId="167" fontId="19"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79" fontId="1" fillId="0" borderId="0" applyFont="0" applyFill="0" applyBorder="0" applyAlignment="0" applyProtection="0"/>
    <xf numFmtId="167" fontId="19" fillId="0" borderId="0" applyFont="0" applyFill="0" applyBorder="0" applyAlignment="0" applyProtection="0"/>
    <xf numFmtId="0" fontId="39" fillId="7" borderId="0" applyNumberFormat="0" applyBorder="0" applyAlignment="0" applyProtection="0"/>
    <xf numFmtId="0" fontId="38" fillId="0" borderId="0"/>
    <xf numFmtId="164"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7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cellStyleXfs>
  <cellXfs count="618">
    <xf numFmtId="0" fontId="0" fillId="0" borderId="0" xfId="0"/>
    <xf numFmtId="0" fontId="0" fillId="0" borderId="0" xfId="0" applyFill="1"/>
    <xf numFmtId="0" fontId="5" fillId="0" borderId="0" xfId="14" applyFont="1" applyBorder="1" applyAlignment="1">
      <alignment vertical="center"/>
    </xf>
    <xf numFmtId="0" fontId="6"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0" fillId="2" borderId="0" xfId="14" applyFont="1" applyFill="1" applyAlignment="1">
      <alignment vertical="center"/>
    </xf>
    <xf numFmtId="0" fontId="10"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0"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2" fillId="0" borderId="0" xfId="0" applyFont="1" applyFill="1" applyAlignment="1">
      <alignment horizontal="center" vertical="center"/>
    </xf>
    <xf numFmtId="0" fontId="5" fillId="3" borderId="0" xfId="0" applyFont="1" applyFill="1" applyBorder="1" applyAlignment="1">
      <alignment horizontal="center" vertical="center" wrapText="1"/>
    </xf>
    <xf numFmtId="0" fontId="23" fillId="3" borderId="0" xfId="0" applyFont="1" applyFill="1" applyBorder="1"/>
    <xf numFmtId="0" fontId="23" fillId="3" borderId="25" xfId="0" applyFont="1" applyFill="1" applyBorder="1"/>
    <xf numFmtId="0" fontId="28" fillId="0" borderId="0" xfId="0" applyFont="1" applyFill="1"/>
    <xf numFmtId="0" fontId="30" fillId="0" borderId="0" xfId="0" applyFont="1" applyFill="1"/>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6" xfId="0" applyFont="1" applyFill="1" applyBorder="1" applyAlignment="1">
      <alignment horizontal="center" vertical="center"/>
    </xf>
    <xf numFmtId="0" fontId="13" fillId="4" borderId="5"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2" xfId="0" applyFont="1" applyFill="1" applyBorder="1" applyAlignment="1" applyProtection="1">
      <alignment horizontal="left" vertical="center" wrapText="1"/>
      <protection locked="0"/>
    </xf>
    <xf numFmtId="0" fontId="13" fillId="5" borderId="4" xfId="0" applyFont="1" applyFill="1" applyBorder="1" applyAlignment="1" applyProtection="1">
      <alignment horizontal="left" vertical="center" wrapText="1"/>
      <protection locked="0"/>
    </xf>
    <xf numFmtId="10" fontId="4" fillId="4" borderId="4" xfId="14" applyNumberFormat="1" applyFont="1" applyFill="1" applyBorder="1" applyAlignment="1">
      <alignment horizontal="center" vertical="center" wrapText="1"/>
    </xf>
    <xf numFmtId="0" fontId="2" fillId="4" borderId="4" xfId="14" applyFont="1" applyFill="1" applyBorder="1" applyAlignment="1">
      <alignment horizontal="center" vertical="center" wrapText="1"/>
    </xf>
    <xf numFmtId="0" fontId="12" fillId="4" borderId="4" xfId="14" applyFont="1" applyFill="1" applyBorder="1" applyAlignment="1">
      <alignment horizontal="center" vertical="center" textRotation="90" wrapText="1"/>
    </xf>
    <xf numFmtId="0" fontId="2" fillId="4" borderId="50" xfId="14" applyFont="1" applyFill="1" applyBorder="1" applyAlignment="1">
      <alignment horizontal="center" vertical="center" wrapText="1"/>
    </xf>
    <xf numFmtId="0" fontId="24" fillId="0" borderId="0" xfId="0" applyFont="1" applyFill="1"/>
    <xf numFmtId="0" fontId="0" fillId="0" borderId="1" xfId="0" applyFill="1" applyBorder="1" applyAlignment="1">
      <alignment horizontal="center" vertical="center"/>
    </xf>
    <xf numFmtId="0" fontId="24" fillId="6" borderId="1" xfId="0" applyFont="1" applyFill="1" applyBorder="1" applyAlignment="1">
      <alignment horizontal="center" vertical="center"/>
    </xf>
    <xf numFmtId="0" fontId="34" fillId="6" borderId="1" xfId="0" applyFont="1" applyFill="1" applyBorder="1" applyAlignment="1">
      <alignment horizontal="center" vertical="center"/>
    </xf>
    <xf numFmtId="0" fontId="20" fillId="0" borderId="1" xfId="0" applyFont="1" applyFill="1" applyBorder="1" applyAlignment="1">
      <alignment horizontal="center" vertical="center"/>
    </xf>
    <xf numFmtId="0" fontId="24" fillId="3" borderId="0" xfId="0" applyFont="1" applyFill="1"/>
    <xf numFmtId="0" fontId="4" fillId="3" borderId="0" xfId="0" applyFont="1" applyFill="1"/>
    <xf numFmtId="0" fontId="10" fillId="3" borderId="0" xfId="0" applyFont="1" applyFill="1"/>
    <xf numFmtId="0" fontId="5" fillId="3" borderId="0" xfId="0" applyFont="1" applyFill="1" applyAlignment="1">
      <alignment horizontal="center"/>
    </xf>
    <xf numFmtId="178" fontId="0" fillId="3" borderId="0" xfId="0" applyNumberFormat="1" applyFill="1" applyAlignment="1">
      <alignment horizontal="center"/>
    </xf>
    <xf numFmtId="0" fontId="0" fillId="3" borderId="0" xfId="0" applyFill="1"/>
    <xf numFmtId="0" fontId="21" fillId="0" borderId="0" xfId="0" applyFont="1" applyFill="1" applyAlignment="1">
      <alignment horizontal="center" vertical="center"/>
    </xf>
    <xf numFmtId="0" fontId="21" fillId="0" borderId="0" xfId="0" applyFont="1" applyFill="1"/>
    <xf numFmtId="0" fontId="41" fillId="0" borderId="0" xfId="0" applyFont="1" applyFill="1"/>
    <xf numFmtId="9" fontId="2" fillId="4" borderId="35" xfId="309" applyFont="1" applyFill="1" applyBorder="1" applyAlignment="1">
      <alignment horizontal="center" vertical="center" wrapText="1"/>
    </xf>
    <xf numFmtId="0" fontId="5" fillId="4" borderId="4" xfId="0" applyFont="1" applyFill="1" applyBorder="1" applyAlignment="1">
      <alignment horizontal="center" vertical="center" wrapText="1"/>
    </xf>
    <xf numFmtId="0" fontId="24" fillId="6" borderId="1" xfId="0" applyFont="1" applyFill="1" applyBorder="1" applyAlignment="1">
      <alignment horizontal="center" vertical="center"/>
    </xf>
    <xf numFmtId="0" fontId="0" fillId="0" borderId="1" xfId="0" applyFill="1" applyBorder="1" applyAlignment="1">
      <alignment horizontal="center" vertical="center"/>
    </xf>
    <xf numFmtId="0" fontId="42" fillId="8" borderId="54" xfId="0" applyFont="1" applyFill="1" applyBorder="1" applyAlignment="1">
      <alignment horizontal="center" vertical="center" wrapText="1"/>
    </xf>
    <xf numFmtId="0" fontId="42" fillId="8" borderId="54" xfId="0" applyFont="1" applyFill="1" applyBorder="1" applyAlignment="1">
      <alignment horizontal="left" vertical="center" wrapText="1"/>
    </xf>
    <xf numFmtId="0" fontId="5" fillId="3" borderId="54" xfId="0" applyFont="1" applyFill="1" applyBorder="1" applyAlignment="1">
      <alignment horizontal="center" vertical="center" wrapText="1"/>
    </xf>
    <xf numFmtId="0" fontId="42" fillId="3" borderId="54" xfId="0" applyFont="1" applyFill="1" applyBorder="1" applyAlignment="1">
      <alignment horizontal="left" vertical="center" wrapText="1"/>
    </xf>
    <xf numFmtId="0" fontId="42" fillId="3" borderId="54" xfId="0" applyFont="1" applyFill="1" applyBorder="1" applyAlignment="1">
      <alignment horizontal="center" vertical="center"/>
    </xf>
    <xf numFmtId="0" fontId="42" fillId="3" borderId="54" xfId="0" applyFont="1" applyFill="1" applyBorder="1" applyAlignment="1">
      <alignment horizontal="center" vertical="center" wrapText="1"/>
    </xf>
    <xf numFmtId="183" fontId="42" fillId="3" borderId="54" xfId="0" applyNumberFormat="1" applyFont="1" applyFill="1" applyBorder="1" applyAlignment="1">
      <alignment horizontal="center" vertical="center"/>
    </xf>
    <xf numFmtId="183" fontId="42" fillId="3" borderId="56" xfId="0" applyNumberFormat="1" applyFont="1" applyFill="1" applyBorder="1" applyAlignment="1">
      <alignment vertical="center"/>
    </xf>
    <xf numFmtId="183" fontId="5" fillId="3" borderId="54" xfId="0" applyNumberFormat="1" applyFont="1" applyFill="1" applyBorder="1" applyAlignment="1">
      <alignment horizontal="center" vertical="center"/>
    </xf>
    <xf numFmtId="175" fontId="14" fillId="4" borderId="81" xfId="0" applyNumberFormat="1" applyFont="1" applyFill="1" applyBorder="1" applyAlignment="1">
      <alignment vertical="center"/>
    </xf>
    <xf numFmtId="0" fontId="14" fillId="9" borderId="0" xfId="0" applyFont="1" applyFill="1" applyBorder="1" applyAlignment="1">
      <alignment vertical="center"/>
    </xf>
    <xf numFmtId="0" fontId="37" fillId="0" borderId="0" xfId="0" applyFont="1" applyAlignment="1"/>
    <xf numFmtId="175" fontId="14" fillId="5" borderId="82" xfId="0" applyNumberFormat="1" applyFont="1" applyFill="1" applyBorder="1" applyAlignment="1">
      <alignment vertical="center"/>
    </xf>
    <xf numFmtId="175" fontId="14" fillId="4" borderId="5" xfId="0" applyNumberFormat="1" applyFont="1" applyFill="1" applyBorder="1" applyAlignment="1">
      <alignment vertical="center"/>
    </xf>
    <xf numFmtId="175" fontId="14" fillId="5" borderId="4" xfId="0" applyNumberFormat="1" applyFont="1" applyFill="1" applyBorder="1" applyAlignment="1">
      <alignment vertical="center"/>
    </xf>
    <xf numFmtId="175" fontId="14" fillId="4" borderId="3" xfId="0" applyNumberFormat="1" applyFont="1" applyFill="1" applyBorder="1" applyAlignment="1">
      <alignment vertical="center"/>
    </xf>
    <xf numFmtId="0" fontId="4" fillId="3" borderId="5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2" fillId="3" borderId="54" xfId="0" applyFont="1" applyFill="1" applyBorder="1" applyAlignment="1">
      <alignment horizontal="center" vertical="center"/>
    </xf>
    <xf numFmtId="0" fontId="4" fillId="4" borderId="4" xfId="0" applyFont="1" applyFill="1" applyBorder="1" applyAlignment="1">
      <alignment horizontal="center" vertical="center" wrapText="1"/>
    </xf>
    <xf numFmtId="0" fontId="53" fillId="3" borderId="54"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20" fillId="0" borderId="1" xfId="0" applyFont="1" applyFill="1" applyBorder="1" applyAlignment="1">
      <alignment horizontal="left"/>
    </xf>
    <xf numFmtId="0" fontId="0" fillId="0" borderId="24" xfId="0" applyFill="1" applyBorder="1" applyAlignment="1">
      <alignment horizontal="center"/>
    </xf>
    <xf numFmtId="0" fontId="0" fillId="0" borderId="0" xfId="0" applyFill="1" applyBorder="1" applyAlignment="1">
      <alignment horizontal="center"/>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4" fillId="6" borderId="1" xfId="0" applyFont="1" applyFill="1" applyBorder="1" applyAlignment="1">
      <alignment horizontal="center" vertical="center"/>
    </xf>
    <xf numFmtId="0" fontId="20" fillId="0" borderId="1" xfId="0" applyFont="1" applyFill="1" applyBorder="1" applyAlignment="1">
      <alignment horizontal="left" vertical="center"/>
    </xf>
    <xf numFmtId="0" fontId="9" fillId="4" borderId="15"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31" fillId="0" borderId="13"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9" fillId="4" borderId="13"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29" fillId="3" borderId="40" xfId="0" applyFont="1" applyFill="1" applyBorder="1" applyAlignment="1">
      <alignment horizontal="left" vertical="center" wrapText="1"/>
    </xf>
    <xf numFmtId="0" fontId="29" fillId="3" borderId="28"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29" xfId="0" applyFont="1" applyFill="1" applyBorder="1" applyAlignment="1">
      <alignment horizontal="left" vertical="center" wrapText="1"/>
    </xf>
    <xf numFmtId="0" fontId="9" fillId="4" borderId="41" xfId="0" applyFont="1" applyFill="1" applyBorder="1" applyAlignment="1">
      <alignment horizontal="right" vertical="center" wrapText="1"/>
    </xf>
    <xf numFmtId="0" fontId="9" fillId="4" borderId="30" xfId="0" applyFont="1" applyFill="1" applyBorder="1" applyAlignment="1">
      <alignment horizontal="right" vertical="center" wrapText="1"/>
    </xf>
    <xf numFmtId="0" fontId="9" fillId="4" borderId="36" xfId="0" applyFont="1" applyFill="1" applyBorder="1" applyAlignment="1">
      <alignment horizontal="right" vertical="center" wrapText="1"/>
    </xf>
    <xf numFmtId="0" fontId="9" fillId="4" borderId="42"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4" borderId="7" xfId="0" applyFont="1" applyFill="1" applyBorder="1" applyAlignment="1">
      <alignment horizontal="right" vertical="center" wrapText="1"/>
    </xf>
    <xf numFmtId="0" fontId="30" fillId="0" borderId="21" xfId="0" applyFont="1" applyFill="1" applyBorder="1" applyAlignment="1">
      <alignment horizontal="center"/>
    </xf>
    <xf numFmtId="0" fontId="30" fillId="0" borderId="22" xfId="0" applyFont="1" applyFill="1" applyBorder="1" applyAlignment="1">
      <alignment horizontal="center"/>
    </xf>
    <xf numFmtId="0" fontId="30" fillId="0" borderId="23" xfId="0" applyFont="1" applyFill="1" applyBorder="1" applyAlignment="1">
      <alignment horizontal="center"/>
    </xf>
    <xf numFmtId="0" fontId="30" fillId="0" borderId="24" xfId="0" applyFont="1" applyFill="1" applyBorder="1" applyAlignment="1">
      <alignment horizontal="center"/>
    </xf>
    <xf numFmtId="0" fontId="30" fillId="0" borderId="0" xfId="0" applyFont="1" applyFill="1" applyBorder="1" applyAlignment="1">
      <alignment horizontal="center"/>
    </xf>
    <xf numFmtId="0" fontId="30" fillId="0" borderId="9" xfId="0" applyFont="1" applyFill="1" applyBorder="1" applyAlignment="1">
      <alignment horizontal="center"/>
    </xf>
    <xf numFmtId="0" fontId="30" fillId="0" borderId="26" xfId="0" applyFont="1" applyFill="1" applyBorder="1" applyAlignment="1">
      <alignment horizontal="center"/>
    </xf>
    <xf numFmtId="0" fontId="30" fillId="0" borderId="27" xfId="0" applyFont="1" applyFill="1" applyBorder="1" applyAlignment="1">
      <alignment horizontal="center"/>
    </xf>
    <xf numFmtId="0" fontId="30" fillId="0" borderId="33" xfId="0" applyFont="1" applyFill="1" applyBorder="1" applyAlignment="1">
      <alignment horizontal="center"/>
    </xf>
    <xf numFmtId="0" fontId="5" fillId="4" borderId="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3" fillId="4" borderId="8"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6" xfId="0" applyFont="1" applyFill="1" applyBorder="1" applyAlignment="1">
      <alignment horizontal="center" vertic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9"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33" xfId="0" applyFill="1" applyBorder="1" applyAlignment="1">
      <alignment horizontal="center"/>
    </xf>
    <xf numFmtId="0" fontId="9" fillId="4" borderId="46" xfId="0" applyFont="1" applyFill="1" applyBorder="1" applyAlignment="1">
      <alignment horizontal="right" vertical="center" wrapText="1"/>
    </xf>
    <xf numFmtId="0" fontId="9" fillId="4" borderId="44" xfId="0" applyFont="1" applyFill="1" applyBorder="1" applyAlignment="1">
      <alignment horizontal="right" vertical="center" wrapText="1"/>
    </xf>
    <xf numFmtId="0" fontId="9" fillId="4" borderId="45" xfId="0" applyFont="1" applyFill="1" applyBorder="1" applyAlignment="1">
      <alignment horizontal="right" vertical="center" wrapText="1"/>
    </xf>
    <xf numFmtId="0" fontId="9" fillId="4" borderId="47" xfId="0" applyFont="1" applyFill="1" applyBorder="1" applyAlignment="1">
      <alignment horizontal="right" vertical="center" wrapText="1"/>
    </xf>
    <xf numFmtId="0" fontId="9" fillId="4" borderId="28" xfId="0" applyFont="1" applyFill="1" applyBorder="1" applyAlignment="1">
      <alignment horizontal="right" vertical="center" wrapText="1"/>
    </xf>
    <xf numFmtId="0" fontId="9" fillId="4" borderId="48" xfId="0" applyFont="1" applyFill="1" applyBorder="1" applyAlignment="1">
      <alignment horizontal="right"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3" borderId="43"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35" fillId="3" borderId="8"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47" fillId="8" borderId="61" xfId="0" applyFont="1" applyFill="1" applyBorder="1" applyAlignment="1">
      <alignment horizontal="center" vertical="center" wrapText="1"/>
    </xf>
    <xf numFmtId="0" fontId="48" fillId="3" borderId="56" xfId="0" applyFont="1" applyFill="1" applyBorder="1"/>
    <xf numFmtId="0" fontId="48" fillId="3" borderId="68" xfId="0" applyFont="1" applyFill="1" applyBorder="1"/>
    <xf numFmtId="0" fontId="4" fillId="8" borderId="61" xfId="0" applyFont="1" applyFill="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9" borderId="59" xfId="0" applyFont="1" applyFill="1" applyBorder="1" applyAlignment="1">
      <alignment horizontal="center" vertical="center" wrapText="1"/>
    </xf>
    <xf numFmtId="0" fontId="48" fillId="0" borderId="63" xfId="0" applyFont="1" applyBorder="1"/>
    <xf numFmtId="0" fontId="48" fillId="0" borderId="66" xfId="0" applyFont="1" applyBorder="1"/>
    <xf numFmtId="0" fontId="47" fillId="9" borderId="59" xfId="0" applyFont="1" applyFill="1" applyBorder="1" applyAlignment="1">
      <alignment horizontal="center" vertical="center" wrapText="1"/>
    </xf>
    <xf numFmtId="0" fontId="4" fillId="8" borderId="62" xfId="0" applyFont="1" applyFill="1" applyBorder="1" applyAlignment="1">
      <alignment horizontal="center" vertical="center" wrapText="1"/>
    </xf>
    <xf numFmtId="0" fontId="48" fillId="3" borderId="65" xfId="0" applyFont="1" applyFill="1" applyBorder="1"/>
    <xf numFmtId="0" fontId="48" fillId="3" borderId="69" xfId="0" applyFont="1" applyFill="1" applyBorder="1"/>
    <xf numFmtId="0" fontId="4" fillId="8" borderId="60" xfId="0" applyFont="1" applyFill="1" applyBorder="1" applyAlignment="1">
      <alignment horizontal="center" vertical="center" wrapText="1"/>
    </xf>
    <xf numFmtId="0" fontId="48" fillId="3" borderId="64" xfId="0" applyFont="1" applyFill="1" applyBorder="1"/>
    <xf numFmtId="0" fontId="48" fillId="3" borderId="67" xfId="0" applyFont="1" applyFill="1" applyBorder="1"/>
    <xf numFmtId="0" fontId="24" fillId="6" borderId="1" xfId="0" applyFont="1" applyFill="1" applyBorder="1" applyAlignment="1">
      <alignment horizontal="center" vertical="center"/>
    </xf>
    <xf numFmtId="0" fontId="0" fillId="0" borderId="1" xfId="0" applyFill="1" applyBorder="1" applyAlignment="1">
      <alignment horizontal="center" vertical="center"/>
    </xf>
    <xf numFmtId="0" fontId="24" fillId="6" borderId="1" xfId="0" applyFont="1" applyFill="1" applyBorder="1" applyAlignment="1">
      <alignment horizontal="center" vertical="center" wrapText="1"/>
    </xf>
    <xf numFmtId="0" fontId="0" fillId="0" borderId="1" xfId="0" applyFill="1" applyBorder="1" applyAlignment="1">
      <alignment horizontal="left" vertical="center"/>
    </xf>
    <xf numFmtId="0" fontId="5" fillId="4" borderId="4" xfId="0" applyFont="1" applyFill="1" applyBorder="1" applyAlignment="1">
      <alignment horizontal="center"/>
    </xf>
    <xf numFmtId="0" fontId="16" fillId="0" borderId="57" xfId="0" applyFont="1" applyBorder="1" applyAlignment="1">
      <alignment horizontal="center" vertical="center" wrapText="1"/>
    </xf>
    <xf numFmtId="0" fontId="14" fillId="0" borderId="55" xfId="0" applyFont="1" applyBorder="1"/>
    <xf numFmtId="0" fontId="14" fillId="0" borderId="79" xfId="0" applyFont="1" applyBorder="1"/>
    <xf numFmtId="0" fontId="0" fillId="0" borderId="8"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24" fillId="6" borderId="8"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 fillId="4" borderId="26" xfId="14" applyFont="1" applyFill="1" applyBorder="1" applyAlignment="1">
      <alignment horizontal="center" vertical="center" wrapText="1"/>
    </xf>
    <xf numFmtId="0" fontId="2" fillId="4" borderId="27" xfId="14" applyFont="1" applyFill="1" applyBorder="1" applyAlignment="1">
      <alignment horizontal="center" vertical="center" wrapText="1"/>
    </xf>
    <xf numFmtId="0" fontId="2" fillId="4" borderId="33" xfId="14" applyFont="1" applyFill="1" applyBorder="1" applyAlignment="1">
      <alignment horizontal="center" vertical="center" wrapText="1"/>
    </xf>
    <xf numFmtId="9" fontId="14" fillId="3" borderId="51" xfId="0" applyNumberFormat="1" applyFont="1" applyFill="1" applyBorder="1" applyAlignment="1">
      <alignment horizontal="center" vertical="center" wrapText="1"/>
    </xf>
    <xf numFmtId="0" fontId="14" fillId="3" borderId="53" xfId="0" applyFont="1" applyFill="1" applyBorder="1"/>
    <xf numFmtId="0" fontId="14" fillId="3" borderId="51" xfId="0" applyFont="1" applyFill="1" applyBorder="1" applyAlignment="1">
      <alignment horizontal="left" vertical="center" wrapText="1"/>
    </xf>
    <xf numFmtId="0" fontId="2" fillId="4" borderId="34" xfId="14" applyFont="1" applyFill="1" applyBorder="1" applyAlignment="1">
      <alignment horizontal="center" vertical="center" wrapText="1"/>
    </xf>
    <xf numFmtId="0" fontId="2" fillId="4" borderId="35" xfId="14" applyFont="1" applyFill="1" applyBorder="1" applyAlignment="1">
      <alignment horizontal="center" vertical="center" wrapText="1"/>
    </xf>
    <xf numFmtId="0" fontId="12" fillId="4" borderId="13" xfId="14" applyFont="1" applyFill="1" applyBorder="1" applyAlignment="1">
      <alignment horizontal="center" vertical="center" wrapText="1"/>
    </xf>
    <xf numFmtId="0" fontId="12" fillId="4" borderId="36" xfId="14" applyFont="1" applyFill="1" applyBorder="1" applyAlignment="1">
      <alignment horizontal="center" vertical="center" wrapText="1"/>
    </xf>
    <xf numFmtId="0" fontId="54" fillId="4" borderId="3" xfId="14" applyFont="1" applyFill="1" applyBorder="1" applyAlignment="1">
      <alignment horizontal="center" vertical="center" wrapText="1"/>
    </xf>
    <xf numFmtId="0" fontId="9" fillId="4" borderId="29" xfId="0" applyFont="1" applyFill="1" applyBorder="1" applyAlignment="1">
      <alignment horizontal="right" vertical="center" wrapText="1"/>
    </xf>
    <xf numFmtId="0" fontId="9" fillId="3" borderId="22" xfId="0" applyFont="1" applyFill="1" applyBorder="1" applyAlignment="1">
      <alignment horizontal="left" vertical="center" wrapText="1"/>
    </xf>
    <xf numFmtId="0" fontId="9" fillId="4" borderId="31" xfId="0" applyFont="1" applyFill="1" applyBorder="1" applyAlignment="1">
      <alignment horizontal="right" vertical="center" wrapText="1"/>
    </xf>
    <xf numFmtId="0" fontId="2" fillId="4" borderId="21" xfId="14" applyFont="1" applyFill="1" applyBorder="1" applyAlignment="1">
      <alignment horizontal="center" vertical="center" wrapText="1"/>
    </xf>
    <xf numFmtId="0" fontId="2" fillId="4" borderId="3" xfId="14" applyFont="1" applyFill="1" applyBorder="1" applyAlignment="1">
      <alignment horizontal="center" vertical="center" wrapText="1"/>
    </xf>
    <xf numFmtId="0" fontId="2" fillId="4" borderId="4" xfId="14" applyFont="1" applyFill="1" applyBorder="1" applyAlignment="1">
      <alignment horizontal="center" vertical="center" wrapText="1"/>
    </xf>
    <xf numFmtId="0" fontId="29" fillId="3" borderId="47" xfId="0" applyFont="1" applyFill="1" applyBorder="1" applyAlignment="1">
      <alignment horizontal="left" vertical="center" wrapText="1"/>
    </xf>
    <xf numFmtId="0" fontId="16" fillId="0" borderId="75" xfId="0" applyFont="1" applyBorder="1" applyAlignment="1">
      <alignment horizontal="center" vertical="center" wrapText="1"/>
    </xf>
    <xf numFmtId="0" fontId="2" fillId="4" borderId="10" xfId="14" applyFont="1" applyFill="1" applyBorder="1" applyAlignment="1">
      <alignment horizontal="center" vertical="center" wrapText="1"/>
    </xf>
    <xf numFmtId="0" fontId="2" fillId="4" borderId="12" xfId="14" applyFont="1" applyFill="1" applyBorder="1" applyAlignment="1">
      <alignment horizontal="center" vertical="center" wrapText="1"/>
    </xf>
    <xf numFmtId="10" fontId="16" fillId="0" borderId="51" xfId="0" applyNumberFormat="1" applyFont="1" applyBorder="1" applyAlignment="1">
      <alignment horizontal="center" vertical="center" wrapText="1"/>
    </xf>
    <xf numFmtId="0" fontId="14" fillId="0" borderId="52" xfId="0" applyFont="1" applyBorder="1"/>
    <xf numFmtId="0" fontId="14" fillId="0" borderId="53" xfId="0" applyFont="1" applyBorder="1"/>
    <xf numFmtId="0" fontId="14" fillId="0" borderId="83" xfId="0" applyFont="1" applyBorder="1" applyAlignment="1">
      <alignment horizontal="center" vertical="center" wrapText="1"/>
    </xf>
    <xf numFmtId="0" fontId="14" fillId="0" borderId="85" xfId="0" applyFont="1" applyBorder="1"/>
    <xf numFmtId="0" fontId="14" fillId="0" borderId="86" xfId="0" applyFont="1" applyBorder="1"/>
    <xf numFmtId="0" fontId="14" fillId="3" borderId="84" xfId="0" applyFont="1" applyFill="1" applyBorder="1" applyAlignment="1">
      <alignment horizontal="center" vertical="center" wrapText="1"/>
    </xf>
    <xf numFmtId="0" fontId="14" fillId="3" borderId="73" xfId="0" applyFont="1" applyFill="1" applyBorder="1"/>
    <xf numFmtId="0" fontId="14" fillId="3" borderId="87" xfId="0" applyFont="1" applyFill="1" applyBorder="1"/>
    <xf numFmtId="0" fontId="14" fillId="0" borderId="51" xfId="0" applyFont="1" applyBorder="1" applyAlignment="1">
      <alignment horizontal="center" vertical="center" wrapText="1"/>
    </xf>
    <xf numFmtId="0" fontId="14" fillId="3" borderId="74" xfId="0" applyFont="1" applyFill="1" applyBorder="1" applyAlignment="1">
      <alignment horizontal="center" vertical="center" wrapText="1"/>
    </xf>
    <xf numFmtId="0" fontId="14" fillId="3" borderId="77" xfId="0" applyFont="1" applyFill="1" applyBorder="1"/>
    <xf numFmtId="0" fontId="14" fillId="3" borderId="78" xfId="0" applyFont="1" applyFill="1" applyBorder="1"/>
    <xf numFmtId="0" fontId="5" fillId="0" borderId="54" xfId="0" applyFont="1" applyFill="1" applyBorder="1" applyAlignment="1">
      <alignment horizontal="center" vertical="center" wrapText="1"/>
    </xf>
    <xf numFmtId="0" fontId="5" fillId="0" borderId="54" xfId="0" applyFont="1" applyFill="1" applyBorder="1" applyAlignment="1">
      <alignment horizontal="center" vertical="center"/>
    </xf>
    <xf numFmtId="0" fontId="44"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183" fontId="5" fillId="0" borderId="56" xfId="0" applyNumberFormat="1" applyFont="1" applyFill="1" applyBorder="1" applyAlignment="1">
      <alignment horizontal="left" vertical="center"/>
    </xf>
    <xf numFmtId="183" fontId="5" fillId="0" borderId="56" xfId="0" applyNumberFormat="1" applyFont="1" applyFill="1" applyBorder="1" applyAlignment="1">
      <alignment vertical="center"/>
    </xf>
    <xf numFmtId="184" fontId="44" fillId="0" borderId="81" xfId="0" applyNumberFormat="1" applyFont="1" applyFill="1" applyBorder="1" applyAlignment="1">
      <alignment vertical="center"/>
    </xf>
    <xf numFmtId="0" fontId="42" fillId="0" borderId="54" xfId="0" applyFont="1" applyFill="1" applyBorder="1"/>
    <xf numFmtId="2" fontId="44" fillId="0" borderId="54" xfId="0" applyNumberFormat="1" applyFont="1" applyFill="1" applyBorder="1" applyAlignment="1">
      <alignment horizontal="center" vertical="center" wrapText="1"/>
    </xf>
    <xf numFmtId="0" fontId="43" fillId="0" borderId="81" xfId="0" applyFont="1" applyFill="1" applyBorder="1" applyAlignment="1">
      <alignment horizontal="center" vertical="center" wrapText="1"/>
    </xf>
    <xf numFmtId="0" fontId="44" fillId="0" borderId="81" xfId="0" applyFont="1" applyFill="1" applyBorder="1" applyAlignment="1">
      <alignment horizontal="center" vertical="center" wrapText="1"/>
    </xf>
    <xf numFmtId="0" fontId="45" fillId="0" borderId="81" xfId="0" applyFont="1" applyFill="1" applyBorder="1" applyAlignment="1">
      <alignment horizontal="center" vertical="center" wrapText="1"/>
    </xf>
    <xf numFmtId="10" fontId="44" fillId="0" borderId="55" xfId="0" applyNumberFormat="1" applyFont="1" applyFill="1" applyBorder="1" applyAlignment="1">
      <alignment horizontal="center" vertical="center" wrapText="1"/>
    </xf>
    <xf numFmtId="0" fontId="46" fillId="0" borderId="1" xfId="0" applyFont="1" applyFill="1" applyBorder="1" applyAlignment="1">
      <alignment horizontal="left" vertical="top" wrapText="1"/>
    </xf>
    <xf numFmtId="0" fontId="21" fillId="0" borderId="58"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3" fillId="0" borderId="54" xfId="0" applyFont="1" applyFill="1" applyBorder="1" applyAlignment="1">
      <alignment horizontal="left" vertical="center" wrapText="1"/>
    </xf>
    <xf numFmtId="183" fontId="44" fillId="0" borderId="82" xfId="0" applyNumberFormat="1" applyFont="1" applyFill="1" applyBorder="1" applyAlignment="1">
      <alignment vertical="center"/>
    </xf>
    <xf numFmtId="0" fontId="42" fillId="0" borderId="54" xfId="0" applyFont="1" applyFill="1" applyBorder="1" applyAlignment="1">
      <alignment vertical="center"/>
    </xf>
    <xf numFmtId="1" fontId="44" fillId="0" borderId="54" xfId="0" applyNumberFormat="1" applyFont="1" applyFill="1" applyBorder="1" applyAlignment="1">
      <alignment horizontal="center" vertical="center" wrapText="1"/>
    </xf>
    <xf numFmtId="0" fontId="43" fillId="0" borderId="82" xfId="0" applyFont="1" applyFill="1" applyBorder="1" applyAlignment="1">
      <alignment horizontal="center" vertical="center" wrapText="1"/>
    </xf>
    <xf numFmtId="0" fontId="44" fillId="0" borderId="82" xfId="0" applyFont="1" applyFill="1" applyBorder="1" applyAlignment="1">
      <alignment horizontal="center" vertical="center" wrapText="1"/>
    </xf>
    <xf numFmtId="0" fontId="45" fillId="0" borderId="82" xfId="0" applyFont="1" applyFill="1" applyBorder="1" applyAlignment="1">
      <alignment horizontal="center" vertical="center" wrapText="1"/>
    </xf>
    <xf numFmtId="0" fontId="55" fillId="0" borderId="1" xfId="0" applyFont="1" applyFill="1" applyBorder="1" applyAlignment="1">
      <alignment horizontal="left" vertical="top" wrapText="1"/>
    </xf>
    <xf numFmtId="0" fontId="21" fillId="0" borderId="54" xfId="0" applyFont="1" applyFill="1" applyBorder="1" applyAlignment="1">
      <alignment horizontal="left" vertical="center" wrapText="1"/>
    </xf>
    <xf numFmtId="184" fontId="5" fillId="0" borderId="56" xfId="0" applyNumberFormat="1" applyFont="1" applyFill="1" applyBorder="1" applyAlignment="1">
      <alignment vertical="center"/>
    </xf>
    <xf numFmtId="184" fontId="5" fillId="0" borderId="54" xfId="0" applyNumberFormat="1" applyFont="1" applyFill="1" applyBorder="1" applyAlignment="1">
      <alignment horizontal="center" vertical="center"/>
    </xf>
    <xf numFmtId="184" fontId="44" fillId="0" borderId="82" xfId="0" applyNumberFormat="1" applyFont="1" applyFill="1" applyBorder="1" applyAlignment="1">
      <alignment vertical="center"/>
    </xf>
    <xf numFmtId="184" fontId="43" fillId="0" borderId="55" xfId="0" applyNumberFormat="1" applyFont="1" applyFill="1" applyBorder="1" applyAlignment="1">
      <alignment horizontal="center" vertical="center"/>
    </xf>
    <xf numFmtId="184" fontId="5" fillId="0" borderId="55" xfId="0" applyNumberFormat="1" applyFont="1" applyFill="1" applyBorder="1" applyAlignment="1">
      <alignment horizontal="center" vertical="center"/>
    </xf>
    <xf numFmtId="183" fontId="5" fillId="0" borderId="54" xfId="0" applyNumberFormat="1" applyFont="1" applyFill="1" applyBorder="1" applyAlignment="1">
      <alignment horizontal="center" vertical="center"/>
    </xf>
    <xf numFmtId="183" fontId="43" fillId="0" borderId="54" xfId="0" applyNumberFormat="1" applyFont="1" applyFill="1" applyBorder="1" applyAlignment="1">
      <alignment horizontal="center" vertical="center"/>
    </xf>
    <xf numFmtId="0" fontId="45" fillId="0" borderId="54" xfId="0" applyFont="1" applyFill="1" applyBorder="1" applyAlignment="1">
      <alignment horizontal="center" vertical="center"/>
    </xf>
    <xf numFmtId="0" fontId="56" fillId="0" borderId="13" xfId="0" applyFont="1" applyFill="1" applyBorder="1" applyAlignment="1">
      <alignment horizontal="center" vertical="center" wrapText="1"/>
    </xf>
    <xf numFmtId="0" fontId="56" fillId="0" borderId="30"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4" fillId="0" borderId="34" xfId="0" applyFont="1" applyFill="1" applyBorder="1" applyAlignment="1">
      <alignment horizontal="justify" vertical="top" wrapText="1"/>
    </xf>
    <xf numFmtId="0" fontId="4" fillId="0" borderId="34" xfId="0" applyFont="1" applyFill="1" applyBorder="1" applyAlignment="1">
      <alignment horizontal="center" vertical="center" wrapText="1"/>
    </xf>
    <xf numFmtId="0" fontId="4" fillId="0" borderId="18" xfId="0" applyFont="1" applyFill="1" applyBorder="1" applyAlignment="1">
      <alignment horizontal="center" vertical="center" wrapText="1"/>
    </xf>
    <xf numFmtId="37" fontId="14" fillId="0" borderId="1" xfId="8" applyNumberFormat="1" applyFont="1" applyFill="1" applyBorder="1" applyAlignment="1">
      <alignment horizontal="center" vertical="center"/>
    </xf>
    <xf numFmtId="37" fontId="14" fillId="0" borderId="8" xfId="8" applyNumberFormat="1" applyFont="1" applyFill="1" applyBorder="1" applyAlignment="1">
      <alignment horizontal="center" vertical="center"/>
    </xf>
    <xf numFmtId="0" fontId="4" fillId="0" borderId="20" xfId="0" applyFont="1" applyFill="1" applyBorder="1" applyAlignment="1">
      <alignment horizontal="justify" vertical="top"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183" fontId="14" fillId="0" borderId="8" xfId="0" applyNumberFormat="1" applyFont="1" applyFill="1" applyBorder="1" applyAlignment="1">
      <alignment horizontal="center" vertical="center"/>
    </xf>
    <xf numFmtId="174" fontId="14" fillId="0" borderId="1" xfId="8" applyNumberFormat="1" applyFont="1" applyFill="1" applyBorder="1" applyAlignment="1">
      <alignment horizontal="center" vertical="center"/>
    </xf>
    <xf numFmtId="0" fontId="14" fillId="0" borderId="8" xfId="8" applyNumberFormat="1" applyFont="1" applyFill="1" applyBorder="1" applyAlignment="1">
      <alignment horizontal="center" vertical="center"/>
    </xf>
    <xf numFmtId="37" fontId="14" fillId="0" borderId="16" xfId="8" applyNumberFormat="1" applyFont="1" applyFill="1" applyBorder="1" applyAlignment="1">
      <alignment horizontal="center" vertical="center"/>
    </xf>
    <xf numFmtId="37" fontId="14" fillId="0" borderId="4" xfId="8" applyNumberFormat="1" applyFont="1" applyFill="1" applyBorder="1" applyAlignment="1">
      <alignment horizontal="center" vertical="center"/>
    </xf>
    <xf numFmtId="37" fontId="14" fillId="0" borderId="40" xfId="8" applyNumberFormat="1" applyFont="1" applyFill="1" applyBorder="1" applyAlignment="1">
      <alignment horizontal="center" vertical="center"/>
    </xf>
    <xf numFmtId="0" fontId="4" fillId="0" borderId="35" xfId="0" applyFont="1" applyFill="1" applyBorder="1" applyAlignment="1">
      <alignment horizontal="justify" vertical="top" wrapText="1"/>
    </xf>
    <xf numFmtId="0" fontId="4" fillId="0" borderId="35" xfId="0" applyFont="1" applyFill="1" applyBorder="1" applyAlignment="1">
      <alignment horizontal="center" vertical="center" wrapText="1"/>
    </xf>
    <xf numFmtId="0" fontId="4" fillId="0" borderId="50" xfId="0" applyFont="1" applyFill="1" applyBorder="1" applyAlignment="1">
      <alignment horizontal="center" vertical="center" wrapText="1"/>
    </xf>
    <xf numFmtId="3" fontId="14" fillId="0" borderId="14" xfId="0" applyNumberFormat="1" applyFont="1" applyFill="1" applyBorder="1" applyAlignment="1">
      <alignment horizontal="center" vertical="center" wrapText="1"/>
    </xf>
    <xf numFmtId="4" fontId="14" fillId="0" borderId="3"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4" fontId="14" fillId="0" borderId="15" xfId="0" applyNumberFormat="1" applyFont="1" applyFill="1" applyBorder="1" applyAlignment="1">
      <alignment horizontal="center" vertical="center"/>
    </xf>
    <xf numFmtId="0" fontId="14" fillId="0" borderId="1" xfId="0"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5" xfId="0" applyNumberFormat="1" applyFont="1" applyFill="1" applyBorder="1" applyAlignment="1">
      <alignment horizontal="center" vertical="center"/>
    </xf>
    <xf numFmtId="4" fontId="14" fillId="0" borderId="1" xfId="8" applyNumberFormat="1" applyFont="1" applyFill="1" applyBorder="1" applyAlignment="1">
      <alignment horizontal="center" vertical="center" wrapText="1"/>
    </xf>
    <xf numFmtId="37" fontId="14" fillId="0" borderId="17" xfId="8" applyNumberFormat="1" applyFont="1" applyFill="1" applyBorder="1" applyAlignment="1">
      <alignment horizontal="center" vertical="center"/>
    </xf>
    <xf numFmtId="37" fontId="14" fillId="0" borderId="2" xfId="8" applyNumberFormat="1" applyFont="1" applyFill="1" applyBorder="1" applyAlignment="1">
      <alignment horizontal="center" vertical="center"/>
    </xf>
    <xf numFmtId="4" fontId="14" fillId="0" borderId="39" xfId="21" applyNumberFormat="1" applyFont="1" applyFill="1" applyBorder="1" applyAlignment="1">
      <alignment horizontal="center" vertical="center"/>
    </xf>
    <xf numFmtId="4" fontId="14" fillId="0" borderId="5" xfId="21" applyNumberFormat="1" applyFont="1" applyFill="1" applyBorder="1" applyAlignment="1">
      <alignment horizontal="center" vertical="center"/>
    </xf>
    <xf numFmtId="4" fontId="14" fillId="0" borderId="43" xfId="21" applyNumberFormat="1" applyFont="1" applyFill="1" applyBorder="1" applyAlignment="1">
      <alignment horizontal="center" vertical="center"/>
    </xf>
    <xf numFmtId="10" fontId="14" fillId="0" borderId="1" xfId="21" applyNumberFormat="1" applyFont="1" applyFill="1" applyBorder="1" applyAlignment="1">
      <alignment horizontal="center" vertical="center"/>
    </xf>
    <xf numFmtId="4" fontId="14" fillId="0" borderId="15" xfId="21" applyNumberFormat="1" applyFont="1" applyFill="1" applyBorder="1" applyAlignment="1">
      <alignment horizontal="center" vertical="center"/>
    </xf>
    <xf numFmtId="4" fontId="14" fillId="0" borderId="1" xfId="21" applyNumberFormat="1" applyFont="1" applyFill="1" applyBorder="1" applyAlignment="1">
      <alignment horizontal="center" vertical="center"/>
    </xf>
    <xf numFmtId="4" fontId="14" fillId="0" borderId="8" xfId="21" applyNumberFormat="1" applyFont="1" applyFill="1" applyBorder="1" applyAlignment="1">
      <alignment horizontal="center" vertical="center"/>
    </xf>
    <xf numFmtId="10" fontId="14" fillId="0" borderId="10" xfId="21" applyNumberFormat="1" applyFont="1" applyFill="1" applyBorder="1" applyAlignment="1">
      <alignment horizontal="center" vertical="center"/>
    </xf>
    <xf numFmtId="10" fontId="14" fillId="0" borderId="11" xfId="21" applyNumberFormat="1" applyFont="1" applyFill="1" applyBorder="1" applyAlignment="1">
      <alignment horizontal="center" vertical="center"/>
    </xf>
    <xf numFmtId="10" fontId="14" fillId="0" borderId="12" xfId="21" applyNumberFormat="1" applyFont="1" applyFill="1" applyBorder="1" applyAlignment="1">
      <alignment horizontal="center" vertical="center"/>
    </xf>
    <xf numFmtId="182" fontId="14" fillId="0" borderId="3" xfId="21" applyNumberFormat="1" applyFont="1" applyFill="1" applyBorder="1" applyAlignment="1">
      <alignment horizontal="center" vertical="center"/>
    </xf>
    <xf numFmtId="4" fontId="14" fillId="0" borderId="3" xfId="21" applyNumberFormat="1" applyFont="1" applyFill="1" applyBorder="1" applyAlignment="1">
      <alignment horizontal="center" vertical="center"/>
    </xf>
    <xf numFmtId="3" fontId="14" fillId="0" borderId="3" xfId="21" applyNumberFormat="1" applyFont="1" applyFill="1" applyBorder="1" applyAlignment="1">
      <alignment horizontal="center" vertical="center"/>
    </xf>
    <xf numFmtId="4" fontId="14" fillId="0" borderId="14" xfId="21" applyNumberFormat="1" applyFont="1" applyFill="1" applyBorder="1" applyAlignment="1">
      <alignment horizontal="center" vertical="center"/>
    </xf>
    <xf numFmtId="3" fontId="14" fillId="0" borderId="10" xfId="21" applyNumberFormat="1" applyFont="1" applyFill="1" applyBorder="1" applyAlignment="1">
      <alignment horizontal="center" vertical="center"/>
    </xf>
    <xf numFmtId="0" fontId="14" fillId="0" borderId="36" xfId="21" applyNumberFormat="1" applyFont="1" applyFill="1" applyBorder="1" applyAlignment="1">
      <alignment horizontal="center" vertical="center"/>
    </xf>
    <xf numFmtId="3" fontId="14" fillId="0" borderId="13" xfId="21" applyNumberFormat="1" applyFont="1" applyFill="1" applyBorder="1" applyAlignment="1">
      <alignment horizontal="center" vertical="center"/>
    </xf>
    <xf numFmtId="10" fontId="4" fillId="0" borderId="5" xfId="21" applyNumberFormat="1" applyFont="1" applyFill="1" applyBorder="1" applyAlignment="1">
      <alignment horizontal="center" vertical="center"/>
    </xf>
    <xf numFmtId="37" fontId="4" fillId="0" borderId="15" xfId="8" applyNumberFormat="1" applyFont="1" applyFill="1" applyBorder="1" applyAlignment="1">
      <alignment horizontal="center" vertical="center"/>
    </xf>
    <xf numFmtId="37" fontId="14" fillId="0" borderId="11" xfId="8" applyNumberFormat="1" applyFont="1" applyFill="1" applyBorder="1" applyAlignment="1">
      <alignment horizontal="center" vertical="center"/>
    </xf>
    <xf numFmtId="0" fontId="14" fillId="0" borderId="7" xfId="8" applyNumberFormat="1" applyFont="1" applyFill="1" applyBorder="1" applyAlignment="1">
      <alignment horizontal="center" vertical="center"/>
    </xf>
    <xf numFmtId="165" fontId="4" fillId="0" borderId="15" xfId="24" applyFont="1" applyFill="1" applyBorder="1" applyAlignment="1">
      <alignment horizontal="center" vertical="center"/>
    </xf>
    <xf numFmtId="0" fontId="14" fillId="0" borderId="1" xfId="8" applyNumberFormat="1" applyFont="1" applyFill="1" applyBorder="1" applyAlignment="1">
      <alignment horizontal="center" vertical="center"/>
    </xf>
    <xf numFmtId="0" fontId="14" fillId="0" borderId="1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3" fontId="14" fillId="0" borderId="1" xfId="8" applyNumberFormat="1" applyFont="1" applyFill="1" applyBorder="1" applyAlignment="1">
      <alignment horizontal="center" vertical="center"/>
    </xf>
    <xf numFmtId="174" fontId="4" fillId="0" borderId="1" xfId="8" applyNumberFormat="1" applyFont="1" applyFill="1" applyBorder="1" applyAlignment="1">
      <alignment horizontal="center" vertical="center"/>
    </xf>
    <xf numFmtId="174" fontId="14" fillId="0" borderId="11" xfId="8" applyNumberFormat="1" applyFont="1" applyFill="1" applyBorder="1" applyAlignment="1">
      <alignment horizontal="center" vertical="center"/>
    </xf>
    <xf numFmtId="3" fontId="14" fillId="0" borderId="1" xfId="8" applyNumberFormat="1" applyFont="1" applyFill="1" applyBorder="1" applyAlignment="1">
      <alignment horizontal="center" vertical="center" wrapText="1"/>
    </xf>
    <xf numFmtId="3" fontId="14" fillId="0" borderId="1" xfId="21" applyNumberFormat="1" applyFont="1" applyFill="1" applyBorder="1" applyAlignment="1">
      <alignment horizontal="center" vertical="center"/>
    </xf>
    <xf numFmtId="3" fontId="14" fillId="0" borderId="11" xfId="21" applyNumberFormat="1" applyFont="1" applyFill="1" applyBorder="1" applyAlignment="1">
      <alignment horizontal="center" vertical="center"/>
    </xf>
    <xf numFmtId="0" fontId="14" fillId="0" borderId="7" xfId="21" applyNumberFormat="1" applyFont="1" applyFill="1" applyBorder="1" applyAlignment="1">
      <alignment horizontal="center" vertical="center"/>
    </xf>
    <xf numFmtId="3" fontId="14" fillId="0" borderId="8" xfId="21" applyNumberFormat="1" applyFont="1" applyFill="1" applyBorder="1" applyAlignment="1">
      <alignment horizontal="center" vertical="center"/>
    </xf>
    <xf numFmtId="37" fontId="14" fillId="0" borderId="12" xfId="8" applyNumberFormat="1" applyFont="1" applyFill="1" applyBorder="1" applyAlignment="1">
      <alignment horizontal="center" vertical="center"/>
    </xf>
    <xf numFmtId="0" fontId="14" fillId="0" borderId="48" xfId="8"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4" fillId="0" borderId="36" xfId="0" applyFont="1" applyFill="1" applyBorder="1" applyAlignment="1">
      <alignment horizontal="center" vertical="center" wrapText="1"/>
    </xf>
    <xf numFmtId="3" fontId="14" fillId="0" borderId="13" xfId="0" applyNumberFormat="1" applyFont="1" applyFill="1" applyBorder="1" applyAlignment="1">
      <alignment horizontal="center" vertical="center" wrapText="1"/>
    </xf>
    <xf numFmtId="37" fontId="4" fillId="0" borderId="1" xfId="8" applyNumberFormat="1" applyFont="1" applyFill="1" applyBorder="1" applyAlignment="1">
      <alignment horizontal="center" vertical="center"/>
    </xf>
    <xf numFmtId="37" fontId="14" fillId="0" borderId="15" xfId="8"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174" fontId="14" fillId="0" borderId="1" xfId="0" applyNumberFormat="1" applyFont="1" applyFill="1" applyBorder="1" applyAlignment="1">
      <alignment horizontal="center" vertical="center"/>
    </xf>
    <xf numFmtId="174" fontId="4" fillId="0" borderId="1" xfId="0" applyNumberFormat="1" applyFont="1" applyFill="1" applyBorder="1" applyAlignment="1">
      <alignment horizontal="center" vertical="center"/>
    </xf>
    <xf numFmtId="174" fontId="14" fillId="0" borderId="15" xfId="0" applyNumberFormat="1" applyFont="1" applyFill="1" applyBorder="1" applyAlignment="1">
      <alignment horizontal="center" vertical="center"/>
    </xf>
    <xf numFmtId="174" fontId="14" fillId="0" borderId="8"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wrapText="1"/>
    </xf>
    <xf numFmtId="3" fontId="14" fillId="0" borderId="11" xfId="8" applyNumberFormat="1" applyFont="1" applyFill="1" applyBorder="1" applyAlignment="1">
      <alignment horizontal="center" vertical="center" wrapText="1"/>
    </xf>
    <xf numFmtId="0" fontId="14" fillId="0" borderId="7" xfId="8" applyNumberFormat="1" applyFont="1" applyFill="1" applyBorder="1" applyAlignment="1">
      <alignment horizontal="center" vertical="center" wrapText="1"/>
    </xf>
    <xf numFmtId="3" fontId="14" fillId="0" borderId="8" xfId="8" applyNumberFormat="1" applyFont="1" applyFill="1" applyBorder="1" applyAlignment="1">
      <alignment horizontal="center" vertical="center" wrapText="1"/>
    </xf>
    <xf numFmtId="180" fontId="14" fillId="0" borderId="3" xfId="8" applyNumberFormat="1" applyFont="1" applyFill="1" applyBorder="1" applyAlignment="1">
      <alignment horizontal="center" vertical="center"/>
    </xf>
    <xf numFmtId="181" fontId="4" fillId="0" borderId="3" xfId="8" applyNumberFormat="1" applyFont="1" applyFill="1" applyBorder="1" applyAlignment="1">
      <alignment horizontal="center" vertical="center"/>
    </xf>
    <xf numFmtId="180" fontId="14" fillId="0" borderId="13" xfId="8" applyNumberFormat="1" applyFont="1" applyFill="1" applyBorder="1" applyAlignment="1">
      <alignment horizontal="center" vertical="center"/>
    </xf>
    <xf numFmtId="180" fontId="4" fillId="0" borderId="14" xfId="8" applyNumberFormat="1" applyFont="1" applyFill="1" applyBorder="1" applyAlignment="1">
      <alignment horizontal="center" vertical="center"/>
    </xf>
    <xf numFmtId="178" fontId="14" fillId="0" borderId="22" xfId="0" applyNumberFormat="1" applyFont="1" applyFill="1" applyBorder="1" applyAlignment="1">
      <alignment horizontal="center"/>
    </xf>
    <xf numFmtId="178" fontId="14" fillId="0" borderId="37" xfId="0" applyNumberFormat="1" applyFont="1" applyFill="1" applyBorder="1" applyAlignment="1">
      <alignment horizontal="center"/>
    </xf>
    <xf numFmtId="180" fontId="14" fillId="0" borderId="1" xfId="8" applyNumberFormat="1" applyFont="1" applyFill="1" applyBorder="1" applyAlignment="1">
      <alignment horizontal="center" vertical="center"/>
    </xf>
    <xf numFmtId="180" fontId="4" fillId="0" borderId="1" xfId="8" applyNumberFormat="1" applyFont="1" applyFill="1" applyBorder="1" applyAlignment="1">
      <alignment horizontal="center" vertical="center"/>
    </xf>
    <xf numFmtId="180" fontId="14" fillId="0" borderId="8" xfId="8" applyNumberFormat="1" applyFont="1" applyFill="1" applyBorder="1" applyAlignment="1">
      <alignment horizontal="center" vertical="center"/>
    </xf>
    <xf numFmtId="180" fontId="4" fillId="0" borderId="15" xfId="8" applyNumberFormat="1" applyFont="1" applyFill="1" applyBorder="1" applyAlignment="1">
      <alignment horizontal="center" vertical="center"/>
    </xf>
    <xf numFmtId="178" fontId="14" fillId="0" borderId="0" xfId="0" applyNumberFormat="1" applyFont="1" applyFill="1" applyBorder="1" applyAlignment="1">
      <alignment horizontal="center"/>
    </xf>
    <xf numFmtId="178" fontId="14" fillId="0" borderId="25" xfId="0" applyNumberFormat="1" applyFont="1" applyFill="1" applyBorder="1" applyAlignment="1">
      <alignment horizontal="center"/>
    </xf>
    <xf numFmtId="180" fontId="14" fillId="0" borderId="4" xfId="8" applyNumberFormat="1" applyFont="1" applyFill="1" applyBorder="1" applyAlignment="1">
      <alignment horizontal="center" vertical="center"/>
    </xf>
    <xf numFmtId="180" fontId="14" fillId="0" borderId="40" xfId="8" applyNumberFormat="1" applyFont="1" applyFill="1" applyBorder="1" applyAlignment="1">
      <alignment horizontal="center" vertical="center"/>
    </xf>
    <xf numFmtId="180" fontId="14" fillId="0" borderId="16" xfId="8" applyNumberFormat="1" applyFont="1" applyFill="1" applyBorder="1" applyAlignment="1">
      <alignment horizontal="center" vertical="center"/>
    </xf>
    <xf numFmtId="178" fontId="14" fillId="0" borderId="27" xfId="0" applyNumberFormat="1" applyFont="1" applyFill="1" applyBorder="1" applyAlignment="1">
      <alignment horizontal="center"/>
    </xf>
    <xf numFmtId="178" fontId="14" fillId="0" borderId="38" xfId="0" applyNumberFormat="1" applyFont="1" applyFill="1" applyBorder="1" applyAlignment="1">
      <alignment horizontal="center"/>
    </xf>
    <xf numFmtId="4" fontId="14"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10" borderId="1" xfId="8" applyNumberFormat="1" applyFont="1" applyFill="1" applyBorder="1" applyAlignment="1">
      <alignment horizontal="center" vertical="center"/>
    </xf>
    <xf numFmtId="0" fontId="14" fillId="10" borderId="15" xfId="0" applyFont="1" applyFill="1" applyBorder="1" applyAlignment="1">
      <alignment horizontal="center" vertical="center"/>
    </xf>
    <xf numFmtId="0" fontId="14" fillId="10" borderId="11" xfId="0" applyFont="1" applyFill="1" applyBorder="1" applyAlignment="1">
      <alignment horizontal="center" vertical="center"/>
    </xf>
    <xf numFmtId="174" fontId="14" fillId="10" borderId="1" xfId="8" applyNumberFormat="1" applyFont="1" applyFill="1" applyBorder="1" applyAlignment="1">
      <alignment horizontal="center" vertical="center"/>
    </xf>
    <xf numFmtId="3" fontId="14" fillId="10" borderId="3" xfId="0" applyNumberFormat="1" applyFont="1" applyFill="1" applyBorder="1" applyAlignment="1">
      <alignment horizontal="center" vertical="center" wrapText="1"/>
    </xf>
    <xf numFmtId="3" fontId="14" fillId="10" borderId="3" xfId="21" applyNumberFormat="1" applyFont="1" applyFill="1" applyBorder="1" applyAlignment="1">
      <alignment horizontal="center" vertical="center" wrapText="1"/>
    </xf>
    <xf numFmtId="37" fontId="14" fillId="10" borderId="1" xfId="8" applyNumberFormat="1" applyFont="1" applyFill="1" applyBorder="1" applyAlignment="1">
      <alignment horizontal="center" vertical="center"/>
    </xf>
    <xf numFmtId="3" fontId="14" fillId="10" borderId="1" xfId="8" applyNumberFormat="1" applyFont="1" applyFill="1" applyBorder="1" applyAlignment="1">
      <alignment horizontal="center" vertical="center" wrapText="1"/>
    </xf>
    <xf numFmtId="3" fontId="14" fillId="10" borderId="1" xfId="21" applyNumberFormat="1" applyFont="1" applyFill="1" applyBorder="1" applyAlignment="1">
      <alignment horizontal="center" vertical="center" wrapText="1"/>
    </xf>
    <xf numFmtId="37" fontId="14" fillId="10" borderId="4" xfId="8" applyNumberFormat="1" applyFont="1" applyFill="1" applyBorder="1" applyAlignment="1">
      <alignment horizontal="center" vertical="center"/>
    </xf>
    <xf numFmtId="174" fontId="14" fillId="10" borderId="1" xfId="0" applyNumberFormat="1" applyFont="1" applyFill="1" applyBorder="1" applyAlignment="1">
      <alignment horizontal="center" vertical="center"/>
    </xf>
    <xf numFmtId="180" fontId="14" fillId="10" borderId="3" xfId="8" applyNumberFormat="1" applyFont="1" applyFill="1" applyBorder="1" applyAlignment="1">
      <alignment horizontal="center" vertical="center"/>
    </xf>
    <xf numFmtId="180" fontId="14" fillId="10" borderId="1" xfId="8" applyNumberFormat="1" applyFont="1" applyFill="1" applyBorder="1" applyAlignment="1">
      <alignment horizontal="center" vertical="center"/>
    </xf>
    <xf numFmtId="180" fontId="14" fillId="10" borderId="4" xfId="8" applyNumberFormat="1" applyFont="1" applyFill="1" applyBorder="1" applyAlignment="1">
      <alignment horizontal="center" vertical="center"/>
    </xf>
    <xf numFmtId="3" fontId="14" fillId="10" borderId="1" xfId="8" applyNumberFormat="1" applyFont="1" applyFill="1" applyBorder="1" applyAlignment="1">
      <alignment horizontal="center" vertical="center"/>
    </xf>
    <xf numFmtId="3" fontId="14" fillId="10" borderId="1" xfId="0" applyNumberFormat="1" applyFont="1" applyFill="1" applyBorder="1" applyAlignment="1">
      <alignment horizontal="center" vertical="center"/>
    </xf>
    <xf numFmtId="0" fontId="14" fillId="0" borderId="51" xfId="0" applyFont="1" applyFill="1" applyBorder="1" applyAlignment="1">
      <alignment horizontal="left" vertical="center" wrapText="1"/>
    </xf>
    <xf numFmtId="0" fontId="14" fillId="0" borderId="53" xfId="0" applyFont="1" applyFill="1" applyBorder="1"/>
    <xf numFmtId="0" fontId="14" fillId="0" borderId="75" xfId="0" applyFont="1" applyFill="1" applyBorder="1" applyAlignment="1">
      <alignment horizontal="left" vertical="center" wrapText="1"/>
    </xf>
    <xf numFmtId="0" fontId="14" fillId="0" borderId="55" xfId="0" applyFont="1" applyFill="1" applyBorder="1"/>
    <xf numFmtId="0" fontId="14" fillId="0" borderId="57" xfId="0" applyFont="1" applyFill="1" applyBorder="1" applyAlignment="1">
      <alignment horizontal="left" vertical="center" wrapText="1"/>
    </xf>
    <xf numFmtId="0" fontId="14" fillId="0" borderId="79" xfId="0" applyFont="1" applyFill="1" applyBorder="1"/>
    <xf numFmtId="10" fontId="14" fillId="0" borderId="76" xfId="0" applyNumberFormat="1" applyFont="1" applyFill="1" applyBorder="1" applyAlignment="1">
      <alignment horizontal="center" vertical="center" wrapText="1"/>
    </xf>
    <xf numFmtId="10" fontId="14" fillId="0" borderId="54" xfId="0" applyNumberFormat="1" applyFont="1" applyFill="1" applyBorder="1" applyAlignment="1">
      <alignment horizontal="center" vertical="center" wrapText="1"/>
    </xf>
    <xf numFmtId="10" fontId="14" fillId="0" borderId="80" xfId="0" applyNumberFormat="1" applyFont="1" applyFill="1" applyBorder="1" applyAlignment="1">
      <alignment horizontal="center" vertical="center" wrapText="1"/>
    </xf>
    <xf numFmtId="10" fontId="49" fillId="0" borderId="54" xfId="0" applyNumberFormat="1" applyFont="1" applyFill="1" applyBorder="1" applyAlignment="1">
      <alignment horizontal="center" vertical="center" wrapText="1"/>
    </xf>
    <xf numFmtId="10" fontId="14" fillId="5" borderId="82" xfId="0" applyNumberFormat="1" applyFont="1" applyFill="1" applyBorder="1" applyAlignment="1">
      <alignment vertical="center"/>
    </xf>
    <xf numFmtId="0" fontId="29" fillId="0" borderId="1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57" fillId="3" borderId="15"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57" fillId="3" borderId="11" xfId="0" applyFont="1" applyFill="1" applyBorder="1" applyAlignment="1">
      <alignment horizontal="center" vertical="center" wrapText="1"/>
    </xf>
    <xf numFmtId="0" fontId="1" fillId="0" borderId="0" xfId="0" applyNumberFormat="1" applyFont="1" applyFill="1" applyBorder="1" applyAlignment="1" applyProtection="1"/>
    <xf numFmtId="0" fontId="1" fillId="4"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1" fillId="0" borderId="90" xfId="0" applyNumberFormat="1" applyFont="1" applyFill="1" applyBorder="1" applyAlignment="1" applyProtection="1">
      <alignment horizontal="center"/>
    </xf>
    <xf numFmtId="0" fontId="1" fillId="0" borderId="91" xfId="0" applyNumberFormat="1" applyFont="1" applyFill="1" applyBorder="1" applyAlignment="1" applyProtection="1">
      <alignment horizontal="center"/>
    </xf>
    <xf numFmtId="0" fontId="1" fillId="0" borderId="92" xfId="0" applyNumberFormat="1" applyFont="1" applyFill="1" applyBorder="1" applyAlignment="1" applyProtection="1">
      <alignment horizontal="center"/>
    </xf>
    <xf numFmtId="0" fontId="1" fillId="0" borderId="93" xfId="0" applyNumberFormat="1" applyFont="1" applyFill="1" applyBorder="1" applyAlignment="1" applyProtection="1">
      <alignment horizontal="center"/>
    </xf>
    <xf numFmtId="0" fontId="1" fillId="0" borderId="94" xfId="0" applyNumberFormat="1" applyFont="1" applyFill="1" applyBorder="1" applyAlignment="1" applyProtection="1">
      <alignment horizontal="center"/>
    </xf>
    <xf numFmtId="0" fontId="58" fillId="0" borderId="96" xfId="0" applyNumberFormat="1" applyFont="1" applyFill="1" applyBorder="1" applyAlignment="1" applyProtection="1">
      <alignment horizontal="center" vertical="center" wrapText="1"/>
    </xf>
    <xf numFmtId="0" fontId="58" fillId="0" borderId="97" xfId="0" applyNumberFormat="1" applyFont="1" applyFill="1" applyBorder="1" applyAlignment="1" applyProtection="1">
      <alignment horizontal="center" vertical="center" wrapText="1"/>
    </xf>
    <xf numFmtId="0" fontId="58" fillId="0" borderId="98" xfId="0" applyNumberFormat="1" applyFont="1" applyFill="1" applyBorder="1" applyAlignment="1" applyProtection="1">
      <alignment horizontal="center" vertical="center" wrapText="1"/>
    </xf>
    <xf numFmtId="0" fontId="59" fillId="11" borderId="100" xfId="0" applyNumberFormat="1" applyFont="1" applyFill="1" applyBorder="1" applyAlignment="1" applyProtection="1">
      <alignment horizontal="center" vertical="center" wrapText="1"/>
    </xf>
    <xf numFmtId="0" fontId="59" fillId="11" borderId="101" xfId="0" applyNumberFormat="1" applyFont="1" applyFill="1" applyBorder="1" applyAlignment="1" applyProtection="1">
      <alignment horizontal="center" vertical="center" wrapText="1"/>
    </xf>
    <xf numFmtId="0" fontId="59" fillId="11" borderId="102" xfId="0" applyNumberFormat="1" applyFont="1" applyFill="1" applyBorder="1" applyAlignment="1" applyProtection="1">
      <alignment horizontal="center" vertical="center" wrapText="1"/>
    </xf>
    <xf numFmtId="0" fontId="9" fillId="11" borderId="103" xfId="0" applyNumberFormat="1" applyFont="1" applyFill="1" applyBorder="1" applyAlignment="1" applyProtection="1">
      <alignment horizontal="left" vertical="center" wrapText="1"/>
    </xf>
    <xf numFmtId="0" fontId="9" fillId="11" borderId="104" xfId="0" applyNumberFormat="1" applyFont="1" applyFill="1" applyBorder="1" applyAlignment="1" applyProtection="1">
      <alignment horizontal="left" vertical="center" wrapText="1"/>
    </xf>
    <xf numFmtId="0" fontId="9" fillId="11" borderId="105" xfId="0" applyNumberFormat="1" applyFont="1" applyFill="1" applyBorder="1" applyAlignment="1" applyProtection="1">
      <alignment horizontal="left" vertical="center" wrapText="1"/>
    </xf>
    <xf numFmtId="0" fontId="29" fillId="11" borderId="107" xfId="0" applyNumberFormat="1" applyFont="1" applyFill="1" applyBorder="1" applyAlignment="1" applyProtection="1">
      <alignment horizontal="center" vertical="center" wrapText="1"/>
    </xf>
    <xf numFmtId="0" fontId="29" fillId="11" borderId="108" xfId="0" applyNumberFormat="1" applyFont="1" applyFill="1" applyBorder="1" applyAlignment="1" applyProtection="1">
      <alignment horizontal="center" vertical="center" wrapText="1"/>
    </xf>
    <xf numFmtId="0" fontId="29" fillId="11" borderId="105" xfId="0" applyNumberFormat="1" applyFont="1" applyFill="1" applyBorder="1" applyAlignment="1" applyProtection="1">
      <alignment horizontal="center" vertical="center" wrapText="1"/>
    </xf>
    <xf numFmtId="0" fontId="33" fillId="4" borderId="96" xfId="0" applyNumberFormat="1" applyFont="1" applyFill="1" applyBorder="1" applyAlignment="1" applyProtection="1">
      <alignment horizontal="right" vertical="center" wrapText="1"/>
    </xf>
    <xf numFmtId="0" fontId="33" fillId="4" borderId="109" xfId="0" applyNumberFormat="1" applyFont="1" applyFill="1" applyBorder="1" applyAlignment="1" applyProtection="1">
      <alignment horizontal="right" vertical="center" wrapText="1"/>
    </xf>
    <xf numFmtId="0" fontId="33" fillId="4" borderId="98" xfId="0" applyNumberFormat="1" applyFont="1" applyFill="1" applyBorder="1" applyAlignment="1" applyProtection="1">
      <alignment horizontal="right" vertical="center" wrapText="1"/>
    </xf>
    <xf numFmtId="0" fontId="32" fillId="11" borderId="112" xfId="0" applyNumberFormat="1" applyFont="1" applyFill="1" applyBorder="1" applyAlignment="1" applyProtection="1">
      <alignment vertical="center" wrapText="1"/>
    </xf>
    <xf numFmtId="0" fontId="32" fillId="11" borderId="113" xfId="0" applyNumberFormat="1" applyFont="1" applyFill="1" applyBorder="1" applyAlignment="1" applyProtection="1">
      <alignment vertical="center" wrapText="1"/>
    </xf>
    <xf numFmtId="0" fontId="32" fillId="11" borderId="114" xfId="0" applyNumberFormat="1" applyFont="1" applyFill="1" applyBorder="1" applyAlignment="1" applyProtection="1">
      <alignment vertical="center" wrapText="1"/>
    </xf>
    <xf numFmtId="0" fontId="33" fillId="4" borderId="103" xfId="0" applyNumberFormat="1" applyFont="1" applyFill="1" applyBorder="1" applyAlignment="1" applyProtection="1">
      <alignment horizontal="right" vertical="center" wrapText="1"/>
    </xf>
    <xf numFmtId="0" fontId="33" fillId="4" borderId="104" xfId="0" applyNumberFormat="1" applyFont="1" applyFill="1" applyBorder="1" applyAlignment="1" applyProtection="1">
      <alignment horizontal="right" vertical="center" wrapText="1"/>
    </xf>
    <xf numFmtId="0" fontId="33" fillId="4" borderId="105" xfId="0" applyNumberFormat="1" applyFont="1" applyFill="1" applyBorder="1" applyAlignment="1" applyProtection="1">
      <alignment horizontal="right" vertical="center" wrapText="1"/>
    </xf>
    <xf numFmtId="0" fontId="32" fillId="11" borderId="107" xfId="0" applyNumberFormat="1" applyFont="1" applyFill="1" applyBorder="1" applyAlignment="1" applyProtection="1">
      <alignment vertical="center" wrapText="1"/>
    </xf>
    <xf numFmtId="0" fontId="32" fillId="11" borderId="108" xfId="0" applyNumberFormat="1" applyFont="1" applyFill="1" applyBorder="1" applyAlignment="1" applyProtection="1">
      <alignment vertical="center" wrapText="1"/>
    </xf>
    <xf numFmtId="0" fontId="32" fillId="11" borderId="105" xfId="0" applyNumberFormat="1" applyFont="1" applyFill="1" applyBorder="1" applyAlignment="1" applyProtection="1">
      <alignment vertical="center" wrapText="1"/>
    </xf>
    <xf numFmtId="0" fontId="12" fillId="4" borderId="0" xfId="0" applyNumberFormat="1" applyFont="1" applyFill="1" applyBorder="1" applyAlignment="1" applyProtection="1">
      <alignment horizontal="center" vertical="center" wrapText="1"/>
    </xf>
    <xf numFmtId="0" fontId="12" fillId="4" borderId="115" xfId="0" applyNumberFormat="1" applyFont="1" applyFill="1" applyBorder="1" applyAlignment="1" applyProtection="1">
      <alignment horizontal="center" vertical="center" wrapText="1"/>
    </xf>
    <xf numFmtId="0" fontId="12" fillId="4" borderId="116" xfId="0" applyNumberFormat="1" applyFont="1" applyFill="1" applyBorder="1" applyAlignment="1" applyProtection="1">
      <alignment horizontal="center" vertical="center" wrapText="1"/>
    </xf>
    <xf numFmtId="0" fontId="12" fillId="4" borderId="118" xfId="0" applyNumberFormat="1" applyFont="1" applyFill="1" applyBorder="1" applyAlignment="1" applyProtection="1">
      <alignment horizontal="center" vertical="center" wrapText="1"/>
    </xf>
    <xf numFmtId="0" fontId="12" fillId="4" borderId="119" xfId="0" applyNumberFormat="1" applyFont="1" applyFill="1" applyBorder="1" applyAlignment="1" applyProtection="1">
      <alignment horizontal="center" vertical="center" wrapText="1"/>
    </xf>
    <xf numFmtId="0" fontId="12" fillId="4" borderId="120" xfId="0" applyNumberFormat="1" applyFont="1" applyFill="1" applyBorder="1" applyAlignment="1" applyProtection="1">
      <alignment horizontal="center" vertical="center" wrapText="1"/>
    </xf>
    <xf numFmtId="0" fontId="12" fillId="4" borderId="98" xfId="0" applyNumberFormat="1" applyFont="1" applyFill="1" applyBorder="1" applyAlignment="1" applyProtection="1">
      <alignment horizontal="center" vertical="center" wrapText="1"/>
    </xf>
    <xf numFmtId="0" fontId="12" fillId="4" borderId="121" xfId="0" applyNumberFormat="1" applyFont="1" applyFill="1" applyBorder="1" applyAlignment="1" applyProtection="1">
      <alignment horizontal="center" vertical="center" wrapText="1"/>
    </xf>
    <xf numFmtId="0" fontId="12" fillId="4" borderId="109" xfId="0" applyNumberFormat="1" applyFont="1" applyFill="1" applyBorder="1" applyAlignment="1" applyProtection="1">
      <alignment horizontal="center" vertical="center" wrapText="1"/>
    </xf>
    <xf numFmtId="0" fontId="12" fillId="4" borderId="97" xfId="0" applyNumberFormat="1" applyFont="1" applyFill="1" applyBorder="1" applyAlignment="1" applyProtection="1">
      <alignment horizontal="center" vertical="center" wrapText="1"/>
    </xf>
    <xf numFmtId="0" fontId="12" fillId="4" borderId="119" xfId="0" applyNumberFormat="1" applyFont="1" applyFill="1" applyBorder="1" applyAlignment="1" applyProtection="1">
      <alignment horizontal="center" vertical="center" wrapText="1"/>
    </xf>
    <xf numFmtId="0" fontId="12" fillId="4" borderId="122" xfId="0" applyNumberFormat="1" applyFont="1" applyFill="1" applyBorder="1" applyAlignment="1" applyProtection="1">
      <alignment horizontal="center" vertical="center" wrapText="1"/>
    </xf>
    <xf numFmtId="0" fontId="12" fillId="4" borderId="122" xfId="0" applyNumberFormat="1" applyFont="1" applyFill="1" applyBorder="1" applyAlignment="1" applyProtection="1">
      <alignment horizontal="center" vertical="center"/>
    </xf>
    <xf numFmtId="0" fontId="12" fillId="4" borderId="106" xfId="0" applyNumberFormat="1" applyFont="1" applyFill="1" applyBorder="1" applyAlignment="1" applyProtection="1">
      <alignment horizontal="center" vertical="center" wrapText="1"/>
    </xf>
    <xf numFmtId="0" fontId="18" fillId="0" borderId="115" xfId="0" applyNumberFormat="1" applyFont="1" applyFill="1" applyBorder="1" applyAlignment="1" applyProtection="1">
      <alignment horizontal="center" vertical="center" wrapText="1"/>
    </xf>
    <xf numFmtId="0" fontId="18" fillId="0" borderId="123" xfId="0" applyNumberFormat="1" applyFont="1" applyFill="1" applyBorder="1" applyAlignment="1" applyProtection="1">
      <alignment horizontal="center" vertical="center" wrapText="1"/>
    </xf>
    <xf numFmtId="0" fontId="18" fillId="0" borderId="124" xfId="0" applyNumberFormat="1" applyFont="1" applyFill="1" applyBorder="1" applyAlignment="1" applyProtection="1">
      <alignment horizontal="center" vertical="center" wrapText="1"/>
    </xf>
    <xf numFmtId="0" fontId="18" fillId="0" borderId="118" xfId="0" applyNumberFormat="1" applyFont="1" applyFill="1" applyBorder="1" applyAlignment="1" applyProtection="1">
      <alignment horizontal="center" vertical="center" wrapText="1"/>
    </xf>
    <xf numFmtId="0" fontId="18" fillId="0" borderId="125" xfId="0" applyNumberFormat="1" applyFont="1" applyFill="1" applyBorder="1" applyAlignment="1" applyProtection="1">
      <alignment horizontal="center" vertical="center" wrapText="1"/>
    </xf>
    <xf numFmtId="0" fontId="18" fillId="0" borderId="126" xfId="0" applyNumberFormat="1" applyFont="1" applyFill="1" applyBorder="1" applyAlignment="1" applyProtection="1">
      <alignment horizontal="center" vertical="center" wrapText="1"/>
    </xf>
    <xf numFmtId="0" fontId="10" fillId="0" borderId="61" xfId="0" applyNumberFormat="1" applyFont="1" applyFill="1" applyBorder="1" applyAlignment="1" applyProtection="1">
      <alignment horizontal="center" vertical="center" wrapText="1"/>
    </xf>
    <xf numFmtId="0" fontId="10" fillId="0" borderId="56" xfId="0" applyNumberFormat="1" applyFont="1" applyFill="1" applyBorder="1" applyAlignment="1" applyProtection="1">
      <alignment horizontal="center" vertical="center" wrapText="1"/>
    </xf>
    <xf numFmtId="175" fontId="62" fillId="4" borderId="121" xfId="0" applyNumberFormat="1" applyFont="1" applyFill="1" applyBorder="1" applyAlignment="1" applyProtection="1">
      <alignment vertical="center"/>
    </xf>
    <xf numFmtId="0" fontId="15" fillId="11" borderId="70" xfId="0" applyNumberFormat="1" applyFont="1" applyFill="1" applyBorder="1" applyAlignment="1" applyProtection="1">
      <alignment horizontal="center" vertical="center" wrapText="1"/>
    </xf>
    <xf numFmtId="2" fontId="14" fillId="0" borderId="54" xfId="0" applyNumberFormat="1" applyFont="1" applyFill="1" applyBorder="1" applyAlignment="1" applyProtection="1">
      <alignment horizontal="center" vertical="center" wrapText="1"/>
    </xf>
    <xf numFmtId="0" fontId="15" fillId="11" borderId="61" xfId="0" applyNumberFormat="1" applyFont="1" applyFill="1" applyBorder="1" applyAlignment="1" applyProtection="1">
      <alignment horizontal="center" vertical="center" wrapText="1"/>
    </xf>
    <xf numFmtId="0" fontId="15" fillId="11" borderId="55" xfId="0" applyNumberFormat="1" applyFont="1" applyFill="1" applyBorder="1" applyAlignment="1" applyProtection="1">
      <alignment horizontal="center" vertical="center" wrapText="1"/>
    </xf>
    <xf numFmtId="0" fontId="15" fillId="11" borderId="56" xfId="0" applyNumberFormat="1" applyFont="1" applyFill="1" applyBorder="1" applyAlignment="1" applyProtection="1">
      <alignment horizontal="center" vertical="center" wrapText="1"/>
    </xf>
    <xf numFmtId="3" fontId="14" fillId="11" borderId="61" xfId="0" applyNumberFormat="1" applyFont="1" applyFill="1" applyBorder="1" applyAlignment="1" applyProtection="1">
      <alignment horizontal="center" vertical="center" wrapText="1"/>
    </xf>
    <xf numFmtId="3" fontId="14" fillId="11" borderId="55" xfId="0" applyNumberFormat="1" applyFont="1" applyFill="1" applyBorder="1" applyAlignment="1" applyProtection="1">
      <alignment horizontal="center" vertical="center" wrapText="1"/>
    </xf>
    <xf numFmtId="3" fontId="14" fillId="11" borderId="56" xfId="0" applyNumberFormat="1" applyFont="1" applyFill="1" applyBorder="1" applyAlignment="1" applyProtection="1">
      <alignment horizontal="center" vertical="center" wrapText="1"/>
    </xf>
    <xf numFmtId="0" fontId="15" fillId="11" borderId="128" xfId="0" applyNumberFormat="1" applyFont="1" applyFill="1" applyBorder="1" applyAlignment="1" applyProtection="1">
      <alignment horizontal="center" vertical="center" wrapText="1"/>
    </xf>
    <xf numFmtId="0" fontId="15" fillId="11" borderId="129" xfId="0" applyNumberFormat="1" applyFont="1" applyFill="1" applyBorder="1" applyAlignment="1" applyProtection="1">
      <alignment horizontal="center" vertical="center" wrapText="1"/>
    </xf>
    <xf numFmtId="185" fontId="14" fillId="11" borderId="57" xfId="0" applyNumberFormat="1" applyFont="1" applyFill="1" applyBorder="1" applyAlignment="1" applyProtection="1">
      <alignment horizontal="center" vertical="center" wrapText="1"/>
    </xf>
    <xf numFmtId="185" fontId="14" fillId="11" borderId="55" xfId="0" applyNumberFormat="1" applyFont="1" applyFill="1" applyBorder="1" applyAlignment="1" applyProtection="1">
      <alignment horizontal="center" vertical="center" wrapText="1"/>
    </xf>
    <xf numFmtId="185" fontId="14" fillId="11" borderId="56" xfId="0" applyNumberFormat="1" applyFont="1" applyFill="1" applyBorder="1" applyAlignment="1" applyProtection="1">
      <alignment horizontal="center" vertical="center" wrapText="1"/>
    </xf>
    <xf numFmtId="0" fontId="14" fillId="11" borderId="57" xfId="0" applyNumberFormat="1" applyFont="1" applyFill="1" applyBorder="1" applyAlignment="1" applyProtection="1">
      <alignment horizontal="center" vertical="center" wrapText="1"/>
    </xf>
    <xf numFmtId="0" fontId="14" fillId="11" borderId="56" xfId="0" applyNumberFormat="1" applyFont="1" applyFill="1" applyBorder="1" applyAlignment="1" applyProtection="1">
      <alignment horizontal="center" vertical="center" wrapText="1"/>
    </xf>
    <xf numFmtId="0" fontId="14" fillId="11" borderId="61" xfId="0" applyNumberFormat="1" applyFont="1" applyFill="1" applyBorder="1" applyAlignment="1" applyProtection="1">
      <alignment horizontal="center" vertical="center" wrapText="1"/>
    </xf>
    <xf numFmtId="0" fontId="14" fillId="11" borderId="129" xfId="0" applyNumberFormat="1" applyFont="1" applyFill="1" applyBorder="1" applyAlignment="1" applyProtection="1">
      <alignment horizontal="center" vertical="center" wrapText="1"/>
    </xf>
    <xf numFmtId="3" fontId="14" fillId="11" borderId="71" xfId="0" applyNumberFormat="1" applyFont="1" applyFill="1" applyBorder="1" applyAlignment="1" applyProtection="1">
      <alignment horizontal="center" vertical="center" wrapText="1"/>
    </xf>
    <xf numFmtId="3" fontId="14" fillId="11" borderId="72" xfId="0" applyNumberFormat="1" applyFont="1" applyFill="1" applyBorder="1" applyAlignment="1" applyProtection="1">
      <alignment horizontal="center" vertical="center" wrapText="1"/>
    </xf>
    <xf numFmtId="175" fontId="62" fillId="5" borderId="130" xfId="0" applyNumberFormat="1" applyFont="1" applyFill="1" applyBorder="1" applyAlignment="1" applyProtection="1">
      <alignment vertical="center"/>
    </xf>
    <xf numFmtId="173" fontId="14" fillId="11" borderId="54" xfId="0" applyNumberFormat="1" applyFont="1" applyFill="1" applyBorder="1" applyAlignment="1" applyProtection="1">
      <alignment horizontal="center" vertical="center" wrapText="1"/>
    </xf>
    <xf numFmtId="173" fontId="14" fillId="0" borderId="54" xfId="0" applyNumberFormat="1" applyFont="1" applyFill="1" applyBorder="1" applyAlignment="1" applyProtection="1">
      <alignment horizontal="center" vertical="center" wrapText="1"/>
    </xf>
    <xf numFmtId="181" fontId="14" fillId="0" borderId="54" xfId="0" applyNumberFormat="1" applyFont="1" applyFill="1" applyBorder="1" applyAlignment="1" applyProtection="1">
      <alignment horizontal="center" vertical="center"/>
    </xf>
    <xf numFmtId="1" fontId="14" fillId="0" borderId="54" xfId="0" applyNumberFormat="1" applyFont="1" applyFill="1" applyBorder="1" applyAlignment="1" applyProtection="1">
      <alignment horizontal="center" vertical="center" wrapText="1"/>
    </xf>
    <xf numFmtId="175" fontId="62" fillId="4" borderId="130" xfId="0" applyNumberFormat="1" applyFont="1" applyFill="1" applyBorder="1" applyAlignment="1" applyProtection="1">
      <alignment vertical="center"/>
    </xf>
    <xf numFmtId="173" fontId="51" fillId="11" borderId="54" xfId="0" applyNumberFormat="1" applyFont="1" applyFill="1" applyBorder="1" applyAlignment="1" applyProtection="1">
      <alignment horizontal="center" vertical="center" wrapText="1"/>
    </xf>
    <xf numFmtId="3" fontId="14" fillId="0" borderId="54" xfId="0" applyNumberFormat="1" applyFont="1" applyFill="1" applyBorder="1" applyAlignment="1" applyProtection="1">
      <alignment horizontal="center" vertical="center" wrapText="1"/>
    </xf>
    <xf numFmtId="175" fontId="62" fillId="5" borderId="131" xfId="0" applyNumberFormat="1" applyFont="1" applyFill="1" applyBorder="1" applyAlignment="1" applyProtection="1">
      <alignment vertical="center"/>
    </xf>
    <xf numFmtId="173" fontId="14" fillId="11" borderId="132" xfId="0" applyNumberFormat="1" applyFont="1" applyFill="1" applyBorder="1" applyAlignment="1" applyProtection="1">
      <alignment horizontal="center" vertical="center" wrapText="1"/>
    </xf>
    <xf numFmtId="173" fontId="14" fillId="0" borderId="54" xfId="0" applyNumberFormat="1" applyFont="1" applyFill="1" applyBorder="1" applyAlignment="1" applyProtection="1">
      <alignment vertical="center" wrapText="1"/>
    </xf>
    <xf numFmtId="0" fontId="10" fillId="0" borderId="57" xfId="0" applyNumberFormat="1" applyFont="1" applyFill="1" applyBorder="1" applyAlignment="1" applyProtection="1">
      <alignment horizontal="center" vertical="center" wrapText="1"/>
    </xf>
    <xf numFmtId="0" fontId="10" fillId="0" borderId="55" xfId="0" applyNumberFormat="1" applyFont="1" applyFill="1" applyBorder="1" applyAlignment="1" applyProtection="1">
      <alignment horizontal="center" vertical="center" wrapText="1"/>
    </xf>
    <xf numFmtId="175" fontId="62" fillId="4" borderId="129" xfId="0" applyNumberFormat="1" applyFont="1" applyFill="1" applyBorder="1" applyAlignment="1" applyProtection="1">
      <alignment vertical="center"/>
    </xf>
    <xf numFmtId="0" fontId="15" fillId="11" borderId="55" xfId="0" applyNumberFormat="1" applyFont="1" applyFill="1" applyBorder="1" applyAlignment="1" applyProtection="1">
      <alignment horizontal="center" vertical="center" wrapText="1"/>
    </xf>
    <xf numFmtId="4" fontId="14" fillId="0" borderId="54" xfId="0" applyNumberFormat="1" applyFont="1" applyFill="1" applyBorder="1" applyAlignment="1" applyProtection="1">
      <alignment horizontal="center" vertical="center" wrapText="1"/>
    </xf>
    <xf numFmtId="0" fontId="15" fillId="11" borderId="57" xfId="0" applyNumberFormat="1" applyFont="1" applyFill="1" applyBorder="1" applyAlignment="1" applyProtection="1">
      <alignment horizontal="center" vertical="center" wrapText="1"/>
    </xf>
    <xf numFmtId="3" fontId="14" fillId="11" borderId="57" xfId="0" applyNumberFormat="1" applyFont="1" applyFill="1" applyBorder="1" applyAlignment="1" applyProtection="1">
      <alignment horizontal="center" vertical="center" wrapText="1"/>
    </xf>
    <xf numFmtId="0" fontId="14" fillId="11" borderId="55" xfId="0" applyNumberFormat="1" applyFont="1" applyFill="1" applyBorder="1" applyAlignment="1" applyProtection="1">
      <alignment horizontal="center" vertical="center" wrapText="1"/>
    </xf>
    <xf numFmtId="3" fontId="14" fillId="11" borderId="88" xfId="0" applyNumberFormat="1" applyFont="1" applyFill="1" applyBorder="1" applyAlignment="1" applyProtection="1">
      <alignment horizontal="center" vertical="center" wrapText="1"/>
    </xf>
    <xf numFmtId="3" fontId="14" fillId="11" borderId="89" xfId="0" applyNumberFormat="1" applyFont="1" applyFill="1" applyBorder="1" applyAlignment="1" applyProtection="1">
      <alignment horizontal="center" vertical="center" wrapText="1"/>
    </xf>
    <xf numFmtId="175" fontId="62" fillId="4" borderId="131" xfId="0" applyNumberFormat="1" applyFont="1" applyFill="1" applyBorder="1" applyAlignment="1" applyProtection="1">
      <alignment vertical="center"/>
    </xf>
    <xf numFmtId="2" fontId="14" fillId="0" borderId="54" xfId="0" applyNumberFormat="1" applyFont="1" applyFill="1" applyBorder="1" applyAlignment="1" applyProtection="1">
      <alignment horizontal="center" vertical="center"/>
    </xf>
    <xf numFmtId="3" fontId="15" fillId="0" borderId="54" xfId="0" applyNumberFormat="1" applyFont="1" applyFill="1" applyBorder="1" applyAlignment="1" applyProtection="1">
      <alignment horizontal="center" vertical="center" wrapText="1"/>
    </xf>
    <xf numFmtId="2" fontId="14" fillId="11" borderId="54" xfId="0" applyNumberFormat="1" applyFont="1" applyFill="1" applyBorder="1" applyAlignment="1" applyProtection="1">
      <alignment horizontal="center" vertical="center" wrapText="1"/>
    </xf>
    <xf numFmtId="3" fontId="63" fillId="0" borderId="54" xfId="0" applyNumberFormat="1" applyFont="1" applyFill="1" applyBorder="1" applyAlignment="1" applyProtection="1">
      <alignment horizontal="center" vertical="center" wrapText="1"/>
    </xf>
    <xf numFmtId="181" fontId="15" fillId="0" borderId="54" xfId="0" applyNumberFormat="1" applyFont="1" applyFill="1" applyBorder="1" applyAlignment="1" applyProtection="1">
      <alignment horizontal="center" vertical="center"/>
    </xf>
    <xf numFmtId="175" fontId="62" fillId="4" borderId="127" xfId="0" applyNumberFormat="1" applyFont="1" applyFill="1" applyBorder="1" applyAlignment="1" applyProtection="1">
      <alignment vertical="center"/>
    </xf>
    <xf numFmtId="0" fontId="18" fillId="11" borderId="133" xfId="0" applyNumberFormat="1" applyFont="1" applyFill="1" applyBorder="1" applyAlignment="1" applyProtection="1">
      <alignment horizontal="center" vertical="center" wrapText="1"/>
    </xf>
    <xf numFmtId="0" fontId="18" fillId="11" borderId="119" xfId="0" applyNumberFormat="1" applyFont="1" applyFill="1" applyBorder="1" applyAlignment="1" applyProtection="1">
      <alignment horizontal="center" vertical="center" wrapText="1"/>
    </xf>
    <xf numFmtId="175" fontId="61" fillId="4" borderId="130" xfId="0" applyNumberFormat="1" applyFont="1" applyFill="1" applyBorder="1" applyAlignment="1" applyProtection="1">
      <alignment vertical="center"/>
    </xf>
    <xf numFmtId="2" fontId="15" fillId="11" borderId="130" xfId="0" applyNumberFormat="1" applyFont="1" applyFill="1" applyBorder="1" applyAlignment="1" applyProtection="1">
      <alignment horizontal="center" vertical="center" wrapText="1"/>
    </xf>
    <xf numFmtId="2" fontId="15" fillId="0" borderId="130" xfId="0" applyNumberFormat="1" applyFont="1" applyFill="1" applyBorder="1" applyAlignment="1" applyProtection="1">
      <alignment horizontal="center" vertical="center" wrapText="1"/>
    </xf>
    <xf numFmtId="1" fontId="15" fillId="0" borderId="130" xfId="0" applyNumberFormat="1" applyFont="1" applyFill="1" applyBorder="1" applyAlignment="1" applyProtection="1">
      <alignment horizontal="center" vertical="center" wrapText="1"/>
    </xf>
    <xf numFmtId="1" fontId="15" fillId="0" borderId="130" xfId="0" applyNumberFormat="1" applyFont="1" applyFill="1" applyBorder="1" applyAlignment="1" applyProtection="1">
      <alignment horizontal="center" vertical="center"/>
    </xf>
    <xf numFmtId="0" fontId="18" fillId="0" borderId="133" xfId="0" applyNumberFormat="1" applyFont="1" applyFill="1" applyBorder="1" applyAlignment="1" applyProtection="1">
      <alignment horizontal="center" vertical="center" wrapText="1"/>
    </xf>
    <xf numFmtId="1" fontId="18" fillId="0" borderId="133" xfId="0" applyNumberFormat="1" applyFont="1" applyFill="1" applyBorder="1" applyAlignment="1" applyProtection="1">
      <alignment horizontal="center" vertical="center" wrapText="1"/>
    </xf>
    <xf numFmtId="1" fontId="18" fillId="0" borderId="126" xfId="0" applyNumberFormat="1" applyFont="1" applyFill="1" applyBorder="1" applyAlignment="1" applyProtection="1">
      <alignment horizontal="center" vertical="center" wrapText="1"/>
    </xf>
    <xf numFmtId="178" fontId="18" fillId="0" borderId="133" xfId="0" applyNumberFormat="1" applyFont="1" applyFill="1" applyBorder="1" applyAlignment="1" applyProtection="1">
      <alignment horizontal="center" vertical="center" wrapText="1"/>
    </xf>
    <xf numFmtId="178" fontId="18" fillId="0" borderId="125" xfId="0" applyNumberFormat="1" applyFont="1" applyFill="1" applyBorder="1" applyAlignment="1" applyProtection="1">
      <alignment horizontal="center" vertical="center" wrapText="1"/>
    </xf>
    <xf numFmtId="178" fontId="18" fillId="0" borderId="126" xfId="0" applyNumberFormat="1" applyFont="1" applyFill="1" applyBorder="1" applyAlignment="1" applyProtection="1">
      <alignment horizontal="center" vertical="center" wrapText="1"/>
    </xf>
    <xf numFmtId="3" fontId="18" fillId="0" borderId="134" xfId="0" applyNumberFormat="1" applyFont="1" applyFill="1" applyBorder="1" applyAlignment="1" applyProtection="1">
      <alignment horizontal="center" vertical="center" wrapText="1"/>
    </xf>
    <xf numFmtId="3" fontId="18" fillId="0" borderId="110" xfId="0" applyNumberFormat="1" applyFont="1" applyFill="1" applyBorder="1" applyAlignment="1" applyProtection="1">
      <alignment horizontal="center" vertical="center" wrapText="1"/>
    </xf>
    <xf numFmtId="175" fontId="61" fillId="5" borderId="130" xfId="0" applyNumberFormat="1" applyFont="1" applyFill="1" applyBorder="1" applyAlignment="1" applyProtection="1">
      <alignment vertical="center" wrapText="1"/>
    </xf>
    <xf numFmtId="181" fontId="15" fillId="0" borderId="130" xfId="0" applyNumberFormat="1" applyFont="1" applyFill="1" applyBorder="1" applyAlignment="1" applyProtection="1">
      <alignment horizontal="center" vertical="center" wrapText="1"/>
    </xf>
    <xf numFmtId="37" fontId="15" fillId="0" borderId="130" xfId="0" applyNumberFormat="1" applyFont="1" applyFill="1" applyBorder="1" applyAlignment="1" applyProtection="1">
      <alignment horizontal="center" vertical="center"/>
    </xf>
    <xf numFmtId="0" fontId="18" fillId="0" borderId="116" xfId="0" applyNumberFormat="1" applyFont="1" applyFill="1" applyBorder="1" applyAlignment="1" applyProtection="1">
      <alignment horizontal="center" vertical="center" wrapText="1"/>
    </xf>
    <xf numFmtId="0" fontId="18" fillId="0" borderId="119" xfId="0" applyNumberFormat="1" applyFont="1" applyFill="1" applyBorder="1" applyAlignment="1" applyProtection="1">
      <alignment horizontal="center" vertical="center" wrapText="1"/>
    </xf>
    <xf numFmtId="4" fontId="15" fillId="0" borderId="121" xfId="0" applyNumberFormat="1" applyFont="1" applyFill="1" applyBorder="1" applyAlignment="1" applyProtection="1">
      <alignment horizontal="center" vertical="center" wrapText="1"/>
    </xf>
    <xf numFmtId="3" fontId="15" fillId="0" borderId="121" xfId="0" applyNumberFormat="1" applyFont="1" applyFill="1" applyBorder="1" applyAlignment="1" applyProtection="1">
      <alignment horizontal="center" vertical="center" wrapText="1"/>
    </xf>
    <xf numFmtId="0" fontId="15" fillId="0" borderId="121" xfId="0" applyNumberFormat="1" applyFont="1" applyFill="1" applyBorder="1" applyAlignment="1" applyProtection="1">
      <alignment horizontal="center" vertical="center" wrapText="1"/>
    </xf>
    <xf numFmtId="3" fontId="18" fillId="0" borderId="118" xfId="0" applyNumberFormat="1" applyFont="1" applyFill="1" applyBorder="1" applyAlignment="1" applyProtection="1">
      <alignment horizontal="center" vertical="center" wrapText="1"/>
    </xf>
    <xf numFmtId="3" fontId="18" fillId="0" borderId="125" xfId="0" applyNumberFormat="1" applyFont="1" applyFill="1" applyBorder="1" applyAlignment="1" applyProtection="1">
      <alignment horizontal="center" vertical="center" wrapText="1"/>
    </xf>
    <xf numFmtId="3" fontId="18" fillId="0" borderId="126" xfId="0" applyNumberFormat="1" applyFont="1" applyFill="1" applyBorder="1" applyAlignment="1" applyProtection="1">
      <alignment horizontal="center" vertical="center" wrapText="1"/>
    </xf>
    <xf numFmtId="185" fontId="10" fillId="0" borderId="118" xfId="0" applyNumberFormat="1" applyFont="1" applyFill="1" applyBorder="1" applyAlignment="1" applyProtection="1">
      <alignment horizontal="center" vertical="center" wrapText="1"/>
    </xf>
    <xf numFmtId="185" fontId="10" fillId="0" borderId="125" xfId="0" applyNumberFormat="1" applyFont="1" applyFill="1" applyBorder="1" applyAlignment="1" applyProtection="1">
      <alignment horizontal="center" vertical="center" wrapText="1"/>
    </xf>
    <xf numFmtId="185" fontId="10" fillId="0" borderId="126" xfId="0" applyNumberFormat="1" applyFont="1" applyFill="1" applyBorder="1" applyAlignment="1" applyProtection="1">
      <alignment horizontal="center" vertical="center" wrapText="1"/>
    </xf>
    <xf numFmtId="0" fontId="10" fillId="0" borderId="118" xfId="0" applyNumberFormat="1" applyFont="1" applyFill="1" applyBorder="1" applyAlignment="1" applyProtection="1">
      <alignment horizontal="center" vertical="center" wrapText="1"/>
    </xf>
    <xf numFmtId="0" fontId="10" fillId="0" borderId="125" xfId="0" applyNumberFormat="1" applyFont="1" applyFill="1" applyBorder="1" applyAlignment="1" applyProtection="1">
      <alignment horizontal="center" vertical="center" wrapText="1"/>
    </xf>
    <xf numFmtId="0" fontId="10" fillId="0" borderId="126" xfId="0" applyNumberFormat="1" applyFont="1" applyFill="1" applyBorder="1" applyAlignment="1" applyProtection="1">
      <alignment horizontal="center" vertical="center" wrapText="1"/>
    </xf>
    <xf numFmtId="3" fontId="10" fillId="0" borderId="135" xfId="0" applyNumberFormat="1" applyFont="1" applyFill="1" applyBorder="1" applyAlignment="1" applyProtection="1">
      <alignment horizontal="center" vertical="center" wrapText="1"/>
    </xf>
    <xf numFmtId="3" fontId="10" fillId="0" borderId="110" xfId="0" applyNumberFormat="1" applyFont="1" applyFill="1" applyBorder="1" applyAlignment="1" applyProtection="1">
      <alignment horizontal="center" vertical="center" wrapText="1"/>
    </xf>
    <xf numFmtId="3" fontId="10" fillId="0" borderId="136" xfId="0" applyNumberFormat="1" applyFont="1" applyFill="1" applyBorder="1" applyAlignment="1" applyProtection="1">
      <alignment horizontal="center" vertical="center" wrapText="1"/>
    </xf>
    <xf numFmtId="173" fontId="15" fillId="0" borderId="130" xfId="0" applyNumberFormat="1" applyFont="1" applyFill="1" applyBorder="1" applyAlignment="1" applyProtection="1">
      <alignment horizontal="center" vertical="center" wrapText="1"/>
    </xf>
    <xf numFmtId="0" fontId="15" fillId="0" borderId="130" xfId="0" applyNumberFormat="1" applyFont="1" applyFill="1" applyBorder="1" applyAlignment="1" applyProtection="1">
      <alignment horizontal="center" vertical="center" wrapText="1"/>
    </xf>
    <xf numFmtId="0" fontId="15" fillId="0" borderId="130" xfId="0" applyNumberFormat="1" applyFont="1" applyFill="1" applyBorder="1" applyAlignment="1" applyProtection="1">
      <alignment horizontal="center" vertical="center"/>
    </xf>
    <xf numFmtId="4" fontId="15" fillId="0" borderId="130" xfId="0" applyNumberFormat="1" applyFont="1" applyFill="1" applyBorder="1" applyAlignment="1" applyProtection="1">
      <alignment horizontal="center" vertical="center"/>
    </xf>
    <xf numFmtId="3" fontId="15" fillId="0" borderId="130" xfId="0" applyNumberFormat="1" applyFont="1" applyFill="1" applyBorder="1" applyAlignment="1" applyProtection="1">
      <alignment horizontal="center" vertical="center"/>
    </xf>
    <xf numFmtId="173" fontId="15" fillId="0" borderId="130" xfId="0" applyNumberFormat="1" applyFont="1" applyFill="1" applyBorder="1" applyAlignment="1" applyProtection="1">
      <alignment horizontal="center" vertical="center"/>
    </xf>
    <xf numFmtId="173" fontId="17" fillId="0" borderId="130" xfId="0" applyNumberFormat="1" applyFont="1" applyFill="1" applyBorder="1" applyAlignment="1" applyProtection="1">
      <alignment horizontal="center" vertical="center"/>
    </xf>
    <xf numFmtId="0" fontId="17" fillId="0" borderId="130" xfId="0" applyNumberFormat="1" applyFont="1" applyFill="1" applyBorder="1" applyAlignment="1" applyProtection="1">
      <alignment horizontal="center" vertical="center"/>
    </xf>
    <xf numFmtId="3" fontId="18" fillId="0" borderId="133" xfId="0" applyNumberFormat="1" applyFont="1" applyFill="1" applyBorder="1" applyAlignment="1" applyProtection="1">
      <alignment horizontal="center" vertical="center" wrapText="1"/>
    </xf>
    <xf numFmtId="174" fontId="15" fillId="0" borderId="130" xfId="0" applyNumberFormat="1" applyFont="1" applyFill="1" applyBorder="1" applyAlignment="1" applyProtection="1">
      <alignment horizontal="center" vertical="center"/>
    </xf>
    <xf numFmtId="4" fontId="17" fillId="0" borderId="130" xfId="0" applyNumberFormat="1" applyFont="1" applyFill="1" applyBorder="1" applyAlignment="1" applyProtection="1">
      <alignment horizontal="center" vertical="center"/>
    </xf>
    <xf numFmtId="3" fontId="15" fillId="0" borderId="130" xfId="0" applyNumberFormat="1" applyFont="1" applyFill="1" applyBorder="1" applyAlignment="1" applyProtection="1">
      <alignment horizontal="center" vertical="center" wrapText="1"/>
    </xf>
    <xf numFmtId="4" fontId="15" fillId="0" borderId="130" xfId="0" applyNumberFormat="1" applyFont="1" applyFill="1" applyBorder="1" applyAlignment="1" applyProtection="1">
      <alignment horizontal="center" vertical="center" wrapText="1"/>
    </xf>
    <xf numFmtId="175" fontId="62" fillId="5" borderId="137" xfId="0" applyNumberFormat="1" applyFont="1" applyFill="1" applyBorder="1" applyAlignment="1" applyProtection="1">
      <alignment vertical="center"/>
    </xf>
    <xf numFmtId="175" fontId="62" fillId="4" borderId="125" xfId="0" applyNumberFormat="1" applyFont="1" applyFill="1" applyBorder="1" applyAlignment="1" applyProtection="1">
      <alignment vertical="center"/>
    </xf>
    <xf numFmtId="0" fontId="14" fillId="0" borderId="130" xfId="0" applyNumberFormat="1" applyFont="1" applyFill="1" applyBorder="1" applyAlignment="1" applyProtection="1">
      <alignment horizontal="center" vertical="center" wrapText="1"/>
    </xf>
    <xf numFmtId="185" fontId="10" fillId="0" borderId="133" xfId="0" applyNumberFormat="1" applyFont="1" applyFill="1" applyBorder="1" applyAlignment="1" applyProtection="1">
      <alignment horizontal="center" vertical="center" wrapText="1"/>
    </xf>
    <xf numFmtId="0" fontId="10" fillId="0" borderId="133" xfId="0" applyNumberFormat="1" applyFont="1" applyFill="1" applyBorder="1" applyAlignment="1" applyProtection="1">
      <alignment horizontal="center" vertical="center" wrapText="1"/>
    </xf>
    <xf numFmtId="3" fontId="10" fillId="0" borderId="134" xfId="0" applyNumberFormat="1" applyFont="1" applyFill="1" applyBorder="1" applyAlignment="1" applyProtection="1">
      <alignment horizontal="center" vertical="center" wrapText="1"/>
    </xf>
    <xf numFmtId="0" fontId="10" fillId="0" borderId="133" xfId="0" applyNumberFormat="1" applyFont="1" applyFill="1" applyBorder="1" applyAlignment="1" applyProtection="1">
      <alignment horizontal="left" vertical="center" wrapText="1"/>
    </xf>
    <xf numFmtId="0" fontId="10" fillId="0" borderId="126" xfId="0" applyNumberFormat="1" applyFont="1" applyFill="1" applyBorder="1" applyAlignment="1" applyProtection="1">
      <alignment horizontal="left" vertical="center" wrapText="1"/>
    </xf>
    <xf numFmtId="0" fontId="10" fillId="0" borderId="134" xfId="0" applyNumberFormat="1" applyFont="1" applyFill="1" applyBorder="1" applyAlignment="1" applyProtection="1">
      <alignment horizontal="left" vertical="center" wrapText="1"/>
    </xf>
    <xf numFmtId="0" fontId="10" fillId="0" borderId="136" xfId="0" applyNumberFormat="1" applyFont="1" applyFill="1" applyBorder="1" applyAlignment="1" applyProtection="1">
      <alignment horizontal="left" vertical="center" wrapText="1"/>
    </xf>
    <xf numFmtId="175" fontId="61" fillId="4" borderId="133" xfId="0" applyNumberFormat="1" applyFont="1" applyFill="1" applyBorder="1" applyAlignment="1" applyProtection="1">
      <alignment vertical="center"/>
    </xf>
    <xf numFmtId="2" fontId="15" fillId="11" borderId="133" xfId="0" applyNumberFormat="1" applyFont="1" applyFill="1" applyBorder="1" applyAlignment="1" applyProtection="1">
      <alignment horizontal="center" vertical="center" wrapText="1"/>
    </xf>
    <xf numFmtId="3" fontId="15" fillId="0" borderId="133" xfId="0" applyNumberFormat="1" applyFont="1" applyFill="1" applyBorder="1" applyAlignment="1" applyProtection="1">
      <alignment horizontal="center" vertical="center" wrapText="1"/>
    </xf>
    <xf numFmtId="2" fontId="15" fillId="0" borderId="133" xfId="0" applyNumberFormat="1" applyFont="1" applyFill="1" applyBorder="1" applyAlignment="1" applyProtection="1">
      <alignment horizontal="center" vertical="center" wrapText="1"/>
    </xf>
    <xf numFmtId="175" fontId="61" fillId="5" borderId="133" xfId="0" applyNumberFormat="1" applyFont="1" applyFill="1" applyBorder="1" applyAlignment="1" applyProtection="1">
      <alignment vertical="center" wrapText="1"/>
    </xf>
    <xf numFmtId="181" fontId="15" fillId="0" borderId="133" xfId="0" applyNumberFormat="1" applyFont="1" applyFill="1" applyBorder="1" applyAlignment="1" applyProtection="1">
      <alignment horizontal="center" vertical="center" wrapText="1"/>
    </xf>
    <xf numFmtId="0" fontId="12" fillId="4" borderId="94" xfId="0" applyNumberFormat="1" applyFont="1" applyFill="1" applyBorder="1" applyAlignment="1" applyProtection="1">
      <alignment horizontal="center" vertical="center" wrapText="1"/>
    </xf>
    <xf numFmtId="0" fontId="12" fillId="4" borderId="138" xfId="0" applyNumberFormat="1" applyFont="1" applyFill="1" applyBorder="1" applyAlignment="1" applyProtection="1">
      <alignment horizontal="center" vertical="center" wrapText="1"/>
    </xf>
    <xf numFmtId="0" fontId="12" fillId="4" borderId="92" xfId="0" applyNumberFormat="1" applyFont="1" applyFill="1" applyBorder="1" applyAlignment="1" applyProtection="1">
      <alignment horizontal="center" vertical="center" wrapText="1"/>
    </xf>
    <xf numFmtId="0" fontId="12" fillId="4" borderId="139" xfId="0" applyNumberFormat="1" applyFont="1" applyFill="1" applyBorder="1" applyAlignment="1" applyProtection="1">
      <alignment horizontal="center" vertical="center" wrapText="1"/>
    </xf>
    <xf numFmtId="0" fontId="12" fillId="4" borderId="93" xfId="0" applyNumberFormat="1" applyFont="1" applyFill="1" applyBorder="1" applyAlignment="1" applyProtection="1">
      <alignment horizontal="center" vertical="center" wrapText="1"/>
    </xf>
    <xf numFmtId="0" fontId="17" fillId="4" borderId="95" xfId="0" applyNumberFormat="1" applyFont="1" applyFill="1" applyBorder="1" applyAlignment="1" applyProtection="1">
      <alignment horizontal="left" vertical="center" wrapText="1"/>
    </xf>
    <xf numFmtId="165" fontId="17" fillId="4" borderId="109"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xf>
    <xf numFmtId="0" fontId="2" fillId="4" borderId="111" xfId="0" applyNumberFormat="1" applyFont="1" applyFill="1" applyBorder="1" applyAlignment="1" applyProtection="1">
      <alignment horizontal="center" vertical="center" wrapText="1"/>
    </xf>
    <xf numFmtId="0" fontId="2" fillId="4" borderId="140" xfId="0" applyNumberFormat="1" applyFont="1" applyFill="1" applyBorder="1" applyAlignment="1" applyProtection="1">
      <alignment horizontal="center" vertical="center" wrapText="1"/>
    </xf>
    <xf numFmtId="0" fontId="2" fillId="4" borderId="141" xfId="0" applyNumberFormat="1" applyFont="1" applyFill="1" applyBorder="1" applyAlignment="1" applyProtection="1">
      <alignment horizontal="center" vertical="center" wrapText="1"/>
    </xf>
    <xf numFmtId="0" fontId="2" fillId="4" borderId="139" xfId="0" applyNumberFormat="1" applyFont="1" applyFill="1" applyBorder="1" applyAlignment="1" applyProtection="1">
      <alignment horizontal="center" vertical="center" wrapText="1"/>
    </xf>
    <xf numFmtId="0" fontId="2" fillId="4" borderId="91" xfId="0" applyNumberFormat="1" applyFont="1" applyFill="1" applyBorder="1" applyAlignment="1" applyProtection="1">
      <alignment horizontal="center" vertical="center" wrapText="1"/>
    </xf>
    <xf numFmtId="0" fontId="2" fillId="4" borderId="93" xfId="0" applyNumberFormat="1" applyFont="1" applyFill="1" applyBorder="1" applyAlignment="1" applyProtection="1">
      <alignment horizontal="center" vertical="center" wrapText="1"/>
    </xf>
    <xf numFmtId="0" fontId="2" fillId="4" borderId="117" xfId="0" applyNumberFormat="1" applyFont="1" applyFill="1" applyBorder="1" applyAlignment="1" applyProtection="1">
      <alignment horizontal="center" vertical="center" wrapText="1"/>
    </xf>
    <xf numFmtId="0" fontId="2" fillId="4" borderId="138" xfId="0" applyNumberFormat="1" applyFont="1" applyFill="1" applyBorder="1" applyAlignment="1" applyProtection="1">
      <alignment horizontal="center" vertical="center" wrapText="1"/>
    </xf>
    <xf numFmtId="0" fontId="17" fillId="5" borderId="99" xfId="0" applyNumberFormat="1" applyFont="1" applyFill="1" applyBorder="1" applyAlignment="1" applyProtection="1">
      <alignment horizontal="left" vertical="center" wrapText="1"/>
    </xf>
    <xf numFmtId="165" fontId="17" fillId="5" borderId="142" xfId="0" applyNumberFormat="1" applyFont="1" applyFill="1" applyBorder="1" applyAlignment="1" applyProtection="1">
      <alignment horizontal="center" vertical="center" wrapText="1"/>
    </xf>
    <xf numFmtId="0" fontId="17" fillId="4" borderId="143" xfId="0" applyNumberFormat="1" applyFont="1" applyFill="1" applyBorder="1" applyAlignment="1" applyProtection="1">
      <alignment horizontal="left" vertical="center" wrapText="1"/>
    </xf>
    <xf numFmtId="165" fontId="17" fillId="4" borderId="104" xfId="0" applyNumberFormat="1" applyFont="1" applyFill="1" applyBorder="1" applyAlignment="1" applyProtection="1">
      <alignment horizontal="left" vertical="center" wrapText="1"/>
    </xf>
    <xf numFmtId="0" fontId="1" fillId="11" borderId="0" xfId="0" applyNumberFormat="1" applyFont="1" applyFill="1" applyBorder="1" applyAlignment="1" applyProtection="1"/>
    <xf numFmtId="0" fontId="25" fillId="11" borderId="0" xfId="0" applyNumberFormat="1" applyFont="1" applyFill="1" applyBorder="1" applyAlignment="1" applyProtection="1">
      <protection locked="0"/>
    </xf>
    <xf numFmtId="0" fontId="27" fillId="11" borderId="0" xfId="0" applyNumberFormat="1" applyFont="1" applyFill="1" applyBorder="1" applyAlignment="1" applyProtection="1">
      <protection locked="0"/>
    </xf>
    <xf numFmtId="0" fontId="60" fillId="11" borderId="0" xfId="0" applyNumberFormat="1" applyFont="1" applyFill="1" applyBorder="1" applyAlignment="1" applyProtection="1"/>
    <xf numFmtId="0" fontId="26" fillId="11" borderId="0" xfId="0" applyNumberFormat="1" applyFont="1" applyFill="1" applyBorder="1" applyAlignment="1" applyProtection="1">
      <alignment horizontal="center"/>
      <protection locked="0"/>
    </xf>
    <xf numFmtId="0" fontId="60" fillId="12" borderId="130" xfId="0" applyNumberFormat="1" applyFont="1" applyFill="1" applyBorder="1" applyAlignment="1" applyProtection="1">
      <alignment horizontal="center" vertical="center"/>
    </xf>
    <xf numFmtId="0" fontId="60" fillId="12" borderId="144" xfId="0" applyNumberFormat="1" applyFont="1" applyFill="1" applyBorder="1" applyAlignment="1" applyProtection="1">
      <alignment horizontal="center" vertical="center"/>
    </xf>
    <xf numFmtId="0" fontId="60" fillId="12" borderId="142" xfId="0" applyNumberFormat="1" applyFont="1" applyFill="1" applyBorder="1" applyAlignment="1" applyProtection="1">
      <alignment horizontal="center" vertical="center"/>
    </xf>
    <xf numFmtId="0" fontId="60" fillId="12" borderId="102" xfId="0" applyNumberFormat="1" applyFont="1" applyFill="1" applyBorder="1" applyAlignment="1" applyProtection="1">
      <alignment horizontal="center" vertical="center"/>
    </xf>
    <xf numFmtId="0" fontId="60" fillId="12" borderId="144" xfId="0" applyNumberFormat="1" applyFont="1" applyFill="1" applyBorder="1" applyAlignment="1" applyProtection="1">
      <alignment horizontal="center" vertical="center" wrapText="1"/>
    </xf>
    <xf numFmtId="0" fontId="60" fillId="12" borderId="142" xfId="0" applyNumberFormat="1" applyFont="1" applyFill="1" applyBorder="1" applyAlignment="1" applyProtection="1">
      <alignment horizontal="center" vertical="center" wrapText="1"/>
    </xf>
    <xf numFmtId="0" fontId="60" fillId="12" borderId="102" xfId="0" applyNumberFormat="1" applyFont="1" applyFill="1" applyBorder="1" applyAlignment="1" applyProtection="1">
      <alignment horizontal="center" vertical="center" wrapText="1"/>
    </xf>
    <xf numFmtId="0" fontId="1" fillId="0" borderId="130" xfId="0" applyNumberFormat="1" applyFont="1" applyFill="1" applyBorder="1" applyAlignment="1" applyProtection="1">
      <alignment horizontal="center" vertical="center"/>
    </xf>
    <xf numFmtId="0" fontId="1" fillId="0" borderId="144" xfId="0" applyNumberFormat="1" applyFont="1" applyFill="1" applyBorder="1" applyAlignment="1" applyProtection="1">
      <alignment horizontal="center" vertical="center"/>
    </xf>
    <xf numFmtId="0" fontId="1" fillId="0" borderId="142" xfId="0" applyNumberFormat="1" applyFont="1" applyFill="1" applyBorder="1" applyAlignment="1" applyProtection="1">
      <alignment horizontal="center" vertical="center"/>
    </xf>
    <xf numFmtId="0" fontId="1" fillId="0" borderId="102" xfId="0" applyNumberFormat="1" applyFont="1" applyFill="1" applyBorder="1" applyAlignment="1" applyProtection="1">
      <alignment horizontal="center" vertical="center"/>
    </xf>
  </cellXfs>
  <cellStyles count="310">
    <cellStyle name="Coma 2" xfId="1" xr:uid="{00000000-0005-0000-0000-000000000000}"/>
    <cellStyle name="Coma 2 2" xfId="2" xr:uid="{00000000-0005-0000-0000-000001000000}"/>
    <cellStyle name="Énfasis1 2" xfId="159" xr:uid="{00000000-0005-0000-0000-000002000000}"/>
    <cellStyle name="Énfasis1 2 2" xfId="166" xr:uid="{00000000-0005-0000-0000-000003000000}"/>
    <cellStyle name="Millares 2" xfId="3" xr:uid="{00000000-0005-0000-0000-000004000000}"/>
    <cellStyle name="Millares 2 2" xfId="4" xr:uid="{00000000-0005-0000-0000-000005000000}"/>
    <cellStyle name="Millares 2 3" xfId="158" xr:uid="{00000000-0005-0000-0000-000006000000}"/>
    <cellStyle name="Millares 2 4" xfId="25" xr:uid="{00000000-0005-0000-0000-000007000000}"/>
    <cellStyle name="Millares 3" xfId="5" xr:uid="{00000000-0005-0000-0000-000008000000}"/>
    <cellStyle name="Millares 3 2" xfId="6" xr:uid="{00000000-0005-0000-0000-000009000000}"/>
    <cellStyle name="Millares 3 3" xfId="26" xr:uid="{00000000-0005-0000-0000-00000A000000}"/>
    <cellStyle name="Millares 4" xfId="7" xr:uid="{00000000-0005-0000-0000-00000B000000}"/>
    <cellStyle name="Millares 5" xfId="144" xr:uid="{00000000-0005-0000-0000-00000C000000}"/>
    <cellStyle name="Millares 6" xfId="162" xr:uid="{00000000-0005-0000-0000-00000D000000}"/>
    <cellStyle name="Moneda [0]" xfId="24" builtinId="7"/>
    <cellStyle name="Moneda [0] 2" xfId="164" xr:uid="{00000000-0005-0000-0000-00000F000000}"/>
    <cellStyle name="Moneda [0] 2 2" xfId="303" xr:uid="{00000000-0005-0000-0000-000010000000}"/>
    <cellStyle name="Moneda [0] 3" xfId="308" xr:uid="{00000000-0005-0000-0000-000011000000}"/>
    <cellStyle name="Moneda 10" xfId="139" xr:uid="{00000000-0005-0000-0000-000012000000}"/>
    <cellStyle name="Moneda 10 2" xfId="285" xr:uid="{00000000-0005-0000-0000-000013000000}"/>
    <cellStyle name="Moneda 11" xfId="152" xr:uid="{00000000-0005-0000-0000-000014000000}"/>
    <cellStyle name="Moneda 11 2" xfId="297" xr:uid="{00000000-0005-0000-0000-000015000000}"/>
    <cellStyle name="Moneda 12" xfId="170" xr:uid="{00000000-0005-0000-0000-000016000000}"/>
    <cellStyle name="Moneda 12 2" xfId="306" xr:uid="{00000000-0005-0000-0000-000017000000}"/>
    <cellStyle name="Moneda 13" xfId="154" xr:uid="{00000000-0005-0000-0000-000018000000}"/>
    <cellStyle name="Moneda 13 2" xfId="299" xr:uid="{00000000-0005-0000-0000-000019000000}"/>
    <cellStyle name="Moneda 14" xfId="143" xr:uid="{00000000-0005-0000-0000-00001A000000}"/>
    <cellStyle name="Moneda 14 2" xfId="288" xr:uid="{00000000-0005-0000-0000-00001B000000}"/>
    <cellStyle name="Moneda 15" xfId="150" xr:uid="{00000000-0005-0000-0000-00001C000000}"/>
    <cellStyle name="Moneda 15 2" xfId="295" xr:uid="{00000000-0005-0000-0000-00001D000000}"/>
    <cellStyle name="Moneda 16" xfId="169" xr:uid="{00000000-0005-0000-0000-00001E000000}"/>
    <cellStyle name="Moneda 16 2" xfId="305" xr:uid="{00000000-0005-0000-0000-00001F000000}"/>
    <cellStyle name="Moneda 17" xfId="155" xr:uid="{00000000-0005-0000-0000-000020000000}"/>
    <cellStyle name="Moneda 17 2" xfId="300" xr:uid="{00000000-0005-0000-0000-000021000000}"/>
    <cellStyle name="Moneda 18" xfId="151" xr:uid="{00000000-0005-0000-0000-000022000000}"/>
    <cellStyle name="Moneda 18 2" xfId="296" xr:uid="{00000000-0005-0000-0000-000023000000}"/>
    <cellStyle name="Moneda 19" xfId="171" xr:uid="{00000000-0005-0000-0000-000024000000}"/>
    <cellStyle name="Moneda 19 2" xfId="307" xr:uid="{00000000-0005-0000-0000-000025000000}"/>
    <cellStyle name="Moneda 2" xfId="8" xr:uid="{00000000-0005-0000-0000-000026000000}"/>
    <cellStyle name="Moneda 2 2" xfId="9" xr:uid="{00000000-0005-0000-0000-000027000000}"/>
    <cellStyle name="Moneda 2 2 2" xfId="10" xr:uid="{00000000-0005-0000-0000-000028000000}"/>
    <cellStyle name="Moneda 2 2 3" xfId="161" xr:uid="{00000000-0005-0000-0000-000029000000}"/>
    <cellStyle name="Moneda 2 2 3 2" xfId="301" xr:uid="{00000000-0005-0000-0000-00002A000000}"/>
    <cellStyle name="Moneda 2 3" xfId="11" xr:uid="{00000000-0005-0000-0000-00002B000000}"/>
    <cellStyle name="Moneda 2 3 10" xfId="146" xr:uid="{00000000-0005-0000-0000-00002C000000}"/>
    <cellStyle name="Moneda 2 3 10 2" xfId="291" xr:uid="{00000000-0005-0000-0000-00002D000000}"/>
    <cellStyle name="Moneda 2 3 11" xfId="173" xr:uid="{00000000-0005-0000-0000-00002E000000}"/>
    <cellStyle name="Moneda 2 3 2" xfId="28" xr:uid="{00000000-0005-0000-0000-00002F000000}"/>
    <cellStyle name="Moneda 2 3 2 2" xfId="32" xr:uid="{00000000-0005-0000-0000-000030000000}"/>
    <cellStyle name="Moneda 2 3 2 2 2" xfId="34" xr:uid="{00000000-0005-0000-0000-000031000000}"/>
    <cellStyle name="Moneda 2 3 2 2 2 2" xfId="35" xr:uid="{00000000-0005-0000-0000-000032000000}"/>
    <cellStyle name="Moneda 2 3 2 2 2 2 2" xfId="83" xr:uid="{00000000-0005-0000-0000-000033000000}"/>
    <cellStyle name="Moneda 2 3 2 2 2 2 2 2" xfId="229" xr:uid="{00000000-0005-0000-0000-000034000000}"/>
    <cellStyle name="Moneda 2 3 2 2 2 2 3" xfId="181" xr:uid="{00000000-0005-0000-0000-000035000000}"/>
    <cellStyle name="Moneda 2 3 2 2 2 3" xfId="84" xr:uid="{00000000-0005-0000-0000-000036000000}"/>
    <cellStyle name="Moneda 2 3 2 2 2 3 2" xfId="230" xr:uid="{00000000-0005-0000-0000-000037000000}"/>
    <cellStyle name="Moneda 2 3 2 2 2 4" xfId="180" xr:uid="{00000000-0005-0000-0000-000038000000}"/>
    <cellStyle name="Moneda 2 3 2 2 3" xfId="36" xr:uid="{00000000-0005-0000-0000-000039000000}"/>
    <cellStyle name="Moneda 2 3 2 2 3 2" xfId="37" xr:uid="{00000000-0005-0000-0000-00003A000000}"/>
    <cellStyle name="Moneda 2 3 2 2 3 2 2" xfId="85" xr:uid="{00000000-0005-0000-0000-00003B000000}"/>
    <cellStyle name="Moneda 2 3 2 2 3 2 2 2" xfId="231" xr:uid="{00000000-0005-0000-0000-00003C000000}"/>
    <cellStyle name="Moneda 2 3 2 2 3 2 3" xfId="183" xr:uid="{00000000-0005-0000-0000-00003D000000}"/>
    <cellStyle name="Moneda 2 3 2 2 3 3" xfId="86" xr:uid="{00000000-0005-0000-0000-00003E000000}"/>
    <cellStyle name="Moneda 2 3 2 2 3 3 2" xfId="232" xr:uid="{00000000-0005-0000-0000-00003F000000}"/>
    <cellStyle name="Moneda 2 3 2 2 3 4" xfId="182" xr:uid="{00000000-0005-0000-0000-000040000000}"/>
    <cellStyle name="Moneda 2 3 2 2 4" xfId="38" xr:uid="{00000000-0005-0000-0000-000041000000}"/>
    <cellStyle name="Moneda 2 3 2 2 4 2" xfId="39" xr:uid="{00000000-0005-0000-0000-000042000000}"/>
    <cellStyle name="Moneda 2 3 2 2 4 2 2" xfId="87" xr:uid="{00000000-0005-0000-0000-000043000000}"/>
    <cellStyle name="Moneda 2 3 2 2 4 2 2 2" xfId="233" xr:uid="{00000000-0005-0000-0000-000044000000}"/>
    <cellStyle name="Moneda 2 3 2 2 4 2 3" xfId="185" xr:uid="{00000000-0005-0000-0000-000045000000}"/>
    <cellStyle name="Moneda 2 3 2 2 4 3" xfId="88" xr:uid="{00000000-0005-0000-0000-000046000000}"/>
    <cellStyle name="Moneda 2 3 2 2 4 3 2" xfId="234" xr:uid="{00000000-0005-0000-0000-000047000000}"/>
    <cellStyle name="Moneda 2 3 2 2 4 4" xfId="184" xr:uid="{00000000-0005-0000-0000-000048000000}"/>
    <cellStyle name="Moneda 2 3 2 2 5" xfId="40" xr:uid="{00000000-0005-0000-0000-000049000000}"/>
    <cellStyle name="Moneda 2 3 2 2 5 2" xfId="89" xr:uid="{00000000-0005-0000-0000-00004A000000}"/>
    <cellStyle name="Moneda 2 3 2 2 5 2 2" xfId="235" xr:uid="{00000000-0005-0000-0000-00004B000000}"/>
    <cellStyle name="Moneda 2 3 2 2 5 3" xfId="186" xr:uid="{00000000-0005-0000-0000-00004C000000}"/>
    <cellStyle name="Moneda 2 3 2 2 6" xfId="90" xr:uid="{00000000-0005-0000-0000-00004D000000}"/>
    <cellStyle name="Moneda 2 3 2 2 6 2" xfId="236" xr:uid="{00000000-0005-0000-0000-00004E000000}"/>
    <cellStyle name="Moneda 2 3 2 2 7" xfId="178" xr:uid="{00000000-0005-0000-0000-00004F000000}"/>
    <cellStyle name="Moneda 2 3 2 3" xfId="41" xr:uid="{00000000-0005-0000-0000-000050000000}"/>
    <cellStyle name="Moneda 2 3 2 3 2" xfId="42" xr:uid="{00000000-0005-0000-0000-000051000000}"/>
    <cellStyle name="Moneda 2 3 2 3 2 2" xfId="91" xr:uid="{00000000-0005-0000-0000-000052000000}"/>
    <cellStyle name="Moneda 2 3 2 3 2 2 2" xfId="237" xr:uid="{00000000-0005-0000-0000-000053000000}"/>
    <cellStyle name="Moneda 2 3 2 3 2 3" xfId="188" xr:uid="{00000000-0005-0000-0000-000054000000}"/>
    <cellStyle name="Moneda 2 3 2 3 3" xfId="92" xr:uid="{00000000-0005-0000-0000-000055000000}"/>
    <cellStyle name="Moneda 2 3 2 3 3 2" xfId="238" xr:uid="{00000000-0005-0000-0000-000056000000}"/>
    <cellStyle name="Moneda 2 3 2 3 4" xfId="187" xr:uid="{00000000-0005-0000-0000-000057000000}"/>
    <cellStyle name="Moneda 2 3 2 4" xfId="43" xr:uid="{00000000-0005-0000-0000-000058000000}"/>
    <cellStyle name="Moneda 2 3 2 4 2" xfId="44" xr:uid="{00000000-0005-0000-0000-000059000000}"/>
    <cellStyle name="Moneda 2 3 2 4 2 2" xfId="93" xr:uid="{00000000-0005-0000-0000-00005A000000}"/>
    <cellStyle name="Moneda 2 3 2 4 2 2 2" xfId="239" xr:uid="{00000000-0005-0000-0000-00005B000000}"/>
    <cellStyle name="Moneda 2 3 2 4 2 3" xfId="190" xr:uid="{00000000-0005-0000-0000-00005C000000}"/>
    <cellStyle name="Moneda 2 3 2 4 3" xfId="94" xr:uid="{00000000-0005-0000-0000-00005D000000}"/>
    <cellStyle name="Moneda 2 3 2 4 3 2" xfId="240" xr:uid="{00000000-0005-0000-0000-00005E000000}"/>
    <cellStyle name="Moneda 2 3 2 4 4" xfId="189" xr:uid="{00000000-0005-0000-0000-00005F000000}"/>
    <cellStyle name="Moneda 2 3 2 5" xfId="45" xr:uid="{00000000-0005-0000-0000-000060000000}"/>
    <cellStyle name="Moneda 2 3 2 5 2" xfId="46" xr:uid="{00000000-0005-0000-0000-000061000000}"/>
    <cellStyle name="Moneda 2 3 2 5 2 2" xfId="95" xr:uid="{00000000-0005-0000-0000-000062000000}"/>
    <cellStyle name="Moneda 2 3 2 5 2 2 2" xfId="241" xr:uid="{00000000-0005-0000-0000-000063000000}"/>
    <cellStyle name="Moneda 2 3 2 5 2 3" xfId="192" xr:uid="{00000000-0005-0000-0000-000064000000}"/>
    <cellStyle name="Moneda 2 3 2 5 3" xfId="96" xr:uid="{00000000-0005-0000-0000-000065000000}"/>
    <cellStyle name="Moneda 2 3 2 5 3 2" xfId="242" xr:uid="{00000000-0005-0000-0000-000066000000}"/>
    <cellStyle name="Moneda 2 3 2 5 4" xfId="191" xr:uid="{00000000-0005-0000-0000-000067000000}"/>
    <cellStyle name="Moneda 2 3 2 6" xfId="47" xr:uid="{00000000-0005-0000-0000-000068000000}"/>
    <cellStyle name="Moneda 2 3 2 6 2" xfId="97" xr:uid="{00000000-0005-0000-0000-000069000000}"/>
    <cellStyle name="Moneda 2 3 2 6 2 2" xfId="243" xr:uid="{00000000-0005-0000-0000-00006A000000}"/>
    <cellStyle name="Moneda 2 3 2 6 3" xfId="193" xr:uid="{00000000-0005-0000-0000-00006B000000}"/>
    <cellStyle name="Moneda 2 3 2 7" xfId="98" xr:uid="{00000000-0005-0000-0000-00006C000000}"/>
    <cellStyle name="Moneda 2 3 2 7 2" xfId="244" xr:uid="{00000000-0005-0000-0000-00006D000000}"/>
    <cellStyle name="Moneda 2 3 2 8" xfId="174" xr:uid="{00000000-0005-0000-0000-00006E000000}"/>
    <cellStyle name="Moneda 2 3 3" xfId="30" xr:uid="{00000000-0005-0000-0000-00006F000000}"/>
    <cellStyle name="Moneda 2 3 3 2" xfId="48" xr:uid="{00000000-0005-0000-0000-000070000000}"/>
    <cellStyle name="Moneda 2 3 3 2 2" xfId="49" xr:uid="{00000000-0005-0000-0000-000071000000}"/>
    <cellStyle name="Moneda 2 3 3 2 2 2" xfId="99" xr:uid="{00000000-0005-0000-0000-000072000000}"/>
    <cellStyle name="Moneda 2 3 3 2 2 2 2" xfId="245" xr:uid="{00000000-0005-0000-0000-000073000000}"/>
    <cellStyle name="Moneda 2 3 3 2 2 3" xfId="195" xr:uid="{00000000-0005-0000-0000-000074000000}"/>
    <cellStyle name="Moneda 2 3 3 2 3" xfId="100" xr:uid="{00000000-0005-0000-0000-000075000000}"/>
    <cellStyle name="Moneda 2 3 3 2 3 2" xfId="246" xr:uid="{00000000-0005-0000-0000-000076000000}"/>
    <cellStyle name="Moneda 2 3 3 2 4" xfId="194" xr:uid="{00000000-0005-0000-0000-000077000000}"/>
    <cellStyle name="Moneda 2 3 3 3" xfId="50" xr:uid="{00000000-0005-0000-0000-000078000000}"/>
    <cellStyle name="Moneda 2 3 3 3 2" xfId="51" xr:uid="{00000000-0005-0000-0000-000079000000}"/>
    <cellStyle name="Moneda 2 3 3 3 2 2" xfId="101" xr:uid="{00000000-0005-0000-0000-00007A000000}"/>
    <cellStyle name="Moneda 2 3 3 3 2 2 2" xfId="247" xr:uid="{00000000-0005-0000-0000-00007B000000}"/>
    <cellStyle name="Moneda 2 3 3 3 2 3" xfId="197" xr:uid="{00000000-0005-0000-0000-00007C000000}"/>
    <cellStyle name="Moneda 2 3 3 3 3" xfId="102" xr:uid="{00000000-0005-0000-0000-00007D000000}"/>
    <cellStyle name="Moneda 2 3 3 3 3 2" xfId="248" xr:uid="{00000000-0005-0000-0000-00007E000000}"/>
    <cellStyle name="Moneda 2 3 3 3 4" xfId="196" xr:uid="{00000000-0005-0000-0000-00007F000000}"/>
    <cellStyle name="Moneda 2 3 3 4" xfId="52" xr:uid="{00000000-0005-0000-0000-000080000000}"/>
    <cellStyle name="Moneda 2 3 3 4 2" xfId="53" xr:uid="{00000000-0005-0000-0000-000081000000}"/>
    <cellStyle name="Moneda 2 3 3 4 2 2" xfId="103" xr:uid="{00000000-0005-0000-0000-000082000000}"/>
    <cellStyle name="Moneda 2 3 3 4 2 2 2" xfId="249" xr:uid="{00000000-0005-0000-0000-000083000000}"/>
    <cellStyle name="Moneda 2 3 3 4 2 3" xfId="199" xr:uid="{00000000-0005-0000-0000-000084000000}"/>
    <cellStyle name="Moneda 2 3 3 4 3" xfId="104" xr:uid="{00000000-0005-0000-0000-000085000000}"/>
    <cellStyle name="Moneda 2 3 3 4 3 2" xfId="250" xr:uid="{00000000-0005-0000-0000-000086000000}"/>
    <cellStyle name="Moneda 2 3 3 4 4" xfId="198" xr:uid="{00000000-0005-0000-0000-000087000000}"/>
    <cellStyle name="Moneda 2 3 3 5" xfId="54" xr:uid="{00000000-0005-0000-0000-000088000000}"/>
    <cellStyle name="Moneda 2 3 3 5 2" xfId="105" xr:uid="{00000000-0005-0000-0000-000089000000}"/>
    <cellStyle name="Moneda 2 3 3 5 2 2" xfId="251" xr:uid="{00000000-0005-0000-0000-00008A000000}"/>
    <cellStyle name="Moneda 2 3 3 5 3" xfId="200" xr:uid="{00000000-0005-0000-0000-00008B000000}"/>
    <cellStyle name="Moneda 2 3 3 6" xfId="106" xr:uid="{00000000-0005-0000-0000-00008C000000}"/>
    <cellStyle name="Moneda 2 3 3 6 2" xfId="252" xr:uid="{00000000-0005-0000-0000-00008D000000}"/>
    <cellStyle name="Moneda 2 3 3 7" xfId="176" xr:uid="{00000000-0005-0000-0000-00008E000000}"/>
    <cellStyle name="Moneda 2 3 4" xfId="31" xr:uid="{00000000-0005-0000-0000-00008F000000}"/>
    <cellStyle name="Moneda 2 3 4 2" xfId="55" xr:uid="{00000000-0005-0000-0000-000090000000}"/>
    <cellStyle name="Moneda 2 3 4 2 2" xfId="56" xr:uid="{00000000-0005-0000-0000-000091000000}"/>
    <cellStyle name="Moneda 2 3 4 2 2 2" xfId="107" xr:uid="{00000000-0005-0000-0000-000092000000}"/>
    <cellStyle name="Moneda 2 3 4 2 2 2 2" xfId="253" xr:uid="{00000000-0005-0000-0000-000093000000}"/>
    <cellStyle name="Moneda 2 3 4 2 2 3" xfId="202" xr:uid="{00000000-0005-0000-0000-000094000000}"/>
    <cellStyle name="Moneda 2 3 4 2 3" xfId="108" xr:uid="{00000000-0005-0000-0000-000095000000}"/>
    <cellStyle name="Moneda 2 3 4 2 3 2" xfId="254" xr:uid="{00000000-0005-0000-0000-000096000000}"/>
    <cellStyle name="Moneda 2 3 4 2 4" xfId="201" xr:uid="{00000000-0005-0000-0000-000097000000}"/>
    <cellStyle name="Moneda 2 3 4 3" xfId="57" xr:uid="{00000000-0005-0000-0000-000098000000}"/>
    <cellStyle name="Moneda 2 3 4 3 2" xfId="58" xr:uid="{00000000-0005-0000-0000-000099000000}"/>
    <cellStyle name="Moneda 2 3 4 3 2 2" xfId="109" xr:uid="{00000000-0005-0000-0000-00009A000000}"/>
    <cellStyle name="Moneda 2 3 4 3 2 2 2" xfId="255" xr:uid="{00000000-0005-0000-0000-00009B000000}"/>
    <cellStyle name="Moneda 2 3 4 3 2 3" xfId="204" xr:uid="{00000000-0005-0000-0000-00009C000000}"/>
    <cellStyle name="Moneda 2 3 4 3 3" xfId="110" xr:uid="{00000000-0005-0000-0000-00009D000000}"/>
    <cellStyle name="Moneda 2 3 4 3 3 2" xfId="256" xr:uid="{00000000-0005-0000-0000-00009E000000}"/>
    <cellStyle name="Moneda 2 3 4 3 4" xfId="203" xr:uid="{00000000-0005-0000-0000-00009F000000}"/>
    <cellStyle name="Moneda 2 3 4 4" xfId="59" xr:uid="{00000000-0005-0000-0000-0000A0000000}"/>
    <cellStyle name="Moneda 2 3 4 4 2" xfId="60" xr:uid="{00000000-0005-0000-0000-0000A1000000}"/>
    <cellStyle name="Moneda 2 3 4 4 2 2" xfId="111" xr:uid="{00000000-0005-0000-0000-0000A2000000}"/>
    <cellStyle name="Moneda 2 3 4 4 2 2 2" xfId="257" xr:uid="{00000000-0005-0000-0000-0000A3000000}"/>
    <cellStyle name="Moneda 2 3 4 4 2 3" xfId="206" xr:uid="{00000000-0005-0000-0000-0000A4000000}"/>
    <cellStyle name="Moneda 2 3 4 4 3" xfId="112" xr:uid="{00000000-0005-0000-0000-0000A5000000}"/>
    <cellStyle name="Moneda 2 3 4 4 3 2" xfId="258" xr:uid="{00000000-0005-0000-0000-0000A6000000}"/>
    <cellStyle name="Moneda 2 3 4 4 4" xfId="205" xr:uid="{00000000-0005-0000-0000-0000A7000000}"/>
    <cellStyle name="Moneda 2 3 4 5" xfId="61" xr:uid="{00000000-0005-0000-0000-0000A8000000}"/>
    <cellStyle name="Moneda 2 3 4 5 2" xfId="113" xr:uid="{00000000-0005-0000-0000-0000A9000000}"/>
    <cellStyle name="Moneda 2 3 4 5 2 2" xfId="259" xr:uid="{00000000-0005-0000-0000-0000AA000000}"/>
    <cellStyle name="Moneda 2 3 4 5 3" xfId="207" xr:uid="{00000000-0005-0000-0000-0000AB000000}"/>
    <cellStyle name="Moneda 2 3 4 6" xfId="114" xr:uid="{00000000-0005-0000-0000-0000AC000000}"/>
    <cellStyle name="Moneda 2 3 4 6 2" xfId="260" xr:uid="{00000000-0005-0000-0000-0000AD000000}"/>
    <cellStyle name="Moneda 2 3 4 7" xfId="177" xr:uid="{00000000-0005-0000-0000-0000AE000000}"/>
    <cellStyle name="Moneda 2 3 5" xfId="62" xr:uid="{00000000-0005-0000-0000-0000AF000000}"/>
    <cellStyle name="Moneda 2 3 5 2" xfId="63" xr:uid="{00000000-0005-0000-0000-0000B0000000}"/>
    <cellStyle name="Moneda 2 3 5 2 2" xfId="115" xr:uid="{00000000-0005-0000-0000-0000B1000000}"/>
    <cellStyle name="Moneda 2 3 5 2 2 2" xfId="261" xr:uid="{00000000-0005-0000-0000-0000B2000000}"/>
    <cellStyle name="Moneda 2 3 5 2 3" xfId="209" xr:uid="{00000000-0005-0000-0000-0000B3000000}"/>
    <cellStyle name="Moneda 2 3 5 3" xfId="116" xr:uid="{00000000-0005-0000-0000-0000B4000000}"/>
    <cellStyle name="Moneda 2 3 5 3 2" xfId="262" xr:uid="{00000000-0005-0000-0000-0000B5000000}"/>
    <cellStyle name="Moneda 2 3 5 4" xfId="208" xr:uid="{00000000-0005-0000-0000-0000B6000000}"/>
    <cellStyle name="Moneda 2 3 6" xfId="64" xr:uid="{00000000-0005-0000-0000-0000B7000000}"/>
    <cellStyle name="Moneda 2 3 6 2" xfId="65" xr:uid="{00000000-0005-0000-0000-0000B8000000}"/>
    <cellStyle name="Moneda 2 3 6 2 2" xfId="117" xr:uid="{00000000-0005-0000-0000-0000B9000000}"/>
    <cellStyle name="Moneda 2 3 6 2 2 2" xfId="263" xr:uid="{00000000-0005-0000-0000-0000BA000000}"/>
    <cellStyle name="Moneda 2 3 6 2 3" xfId="211" xr:uid="{00000000-0005-0000-0000-0000BB000000}"/>
    <cellStyle name="Moneda 2 3 6 3" xfId="118" xr:uid="{00000000-0005-0000-0000-0000BC000000}"/>
    <cellStyle name="Moneda 2 3 6 3 2" xfId="264" xr:uid="{00000000-0005-0000-0000-0000BD000000}"/>
    <cellStyle name="Moneda 2 3 6 4" xfId="210" xr:uid="{00000000-0005-0000-0000-0000BE000000}"/>
    <cellStyle name="Moneda 2 3 7" xfId="66" xr:uid="{00000000-0005-0000-0000-0000BF000000}"/>
    <cellStyle name="Moneda 2 3 7 2" xfId="67" xr:uid="{00000000-0005-0000-0000-0000C0000000}"/>
    <cellStyle name="Moneda 2 3 7 2 2" xfId="119" xr:uid="{00000000-0005-0000-0000-0000C1000000}"/>
    <cellStyle name="Moneda 2 3 7 2 2 2" xfId="265" xr:uid="{00000000-0005-0000-0000-0000C2000000}"/>
    <cellStyle name="Moneda 2 3 7 2 3" xfId="213" xr:uid="{00000000-0005-0000-0000-0000C3000000}"/>
    <cellStyle name="Moneda 2 3 7 3" xfId="120" xr:uid="{00000000-0005-0000-0000-0000C4000000}"/>
    <cellStyle name="Moneda 2 3 7 3 2" xfId="266" xr:uid="{00000000-0005-0000-0000-0000C5000000}"/>
    <cellStyle name="Moneda 2 3 7 4" xfId="212" xr:uid="{00000000-0005-0000-0000-0000C6000000}"/>
    <cellStyle name="Moneda 2 3 8" xfId="68" xr:uid="{00000000-0005-0000-0000-0000C7000000}"/>
    <cellStyle name="Moneda 2 3 8 2" xfId="121" xr:uid="{00000000-0005-0000-0000-0000C8000000}"/>
    <cellStyle name="Moneda 2 3 8 2 2" xfId="267" xr:uid="{00000000-0005-0000-0000-0000C9000000}"/>
    <cellStyle name="Moneda 2 3 8 3" xfId="214" xr:uid="{00000000-0005-0000-0000-0000CA000000}"/>
    <cellStyle name="Moneda 2 3 9" xfId="122" xr:uid="{00000000-0005-0000-0000-0000CB000000}"/>
    <cellStyle name="Moneda 2 3 9 2" xfId="268" xr:uid="{00000000-0005-0000-0000-0000CC000000}"/>
    <cellStyle name="Moneda 2 4" xfId="157" xr:uid="{00000000-0005-0000-0000-0000CD000000}"/>
    <cellStyle name="Moneda 20" xfId="142" xr:uid="{00000000-0005-0000-0000-0000CE000000}"/>
    <cellStyle name="Moneda 20 2" xfId="287" xr:uid="{00000000-0005-0000-0000-0000CF000000}"/>
    <cellStyle name="Moneda 21" xfId="149" xr:uid="{00000000-0005-0000-0000-0000D0000000}"/>
    <cellStyle name="Moneda 21 2" xfId="294" xr:uid="{00000000-0005-0000-0000-0000D1000000}"/>
    <cellStyle name="Moneda 22" xfId="172" xr:uid="{00000000-0005-0000-0000-0000D2000000}"/>
    <cellStyle name="Moneda 23" xfId="293" xr:uid="{00000000-0005-0000-0000-0000D3000000}"/>
    <cellStyle name="Moneda 24" xfId="289" xr:uid="{00000000-0005-0000-0000-0000D4000000}"/>
    <cellStyle name="Moneda 3" xfId="12" xr:uid="{00000000-0005-0000-0000-0000D5000000}"/>
    <cellStyle name="Moneda 3 2" xfId="29" xr:uid="{00000000-0005-0000-0000-0000D6000000}"/>
    <cellStyle name="Moneda 3 2 2" xfId="33" xr:uid="{00000000-0005-0000-0000-0000D7000000}"/>
    <cellStyle name="Moneda 3 2 2 2" xfId="69" xr:uid="{00000000-0005-0000-0000-0000D8000000}"/>
    <cellStyle name="Moneda 3 2 2 2 2" xfId="70" xr:uid="{00000000-0005-0000-0000-0000D9000000}"/>
    <cellStyle name="Moneda 3 2 2 2 2 2" xfId="123" xr:uid="{00000000-0005-0000-0000-0000DA000000}"/>
    <cellStyle name="Moneda 3 2 2 2 2 2 2" xfId="269" xr:uid="{00000000-0005-0000-0000-0000DB000000}"/>
    <cellStyle name="Moneda 3 2 2 2 2 3" xfId="216" xr:uid="{00000000-0005-0000-0000-0000DC000000}"/>
    <cellStyle name="Moneda 3 2 2 2 3" xfId="124" xr:uid="{00000000-0005-0000-0000-0000DD000000}"/>
    <cellStyle name="Moneda 3 2 2 2 3 2" xfId="270" xr:uid="{00000000-0005-0000-0000-0000DE000000}"/>
    <cellStyle name="Moneda 3 2 2 2 4" xfId="215" xr:uid="{00000000-0005-0000-0000-0000DF000000}"/>
    <cellStyle name="Moneda 3 2 2 3" xfId="71" xr:uid="{00000000-0005-0000-0000-0000E0000000}"/>
    <cellStyle name="Moneda 3 2 2 3 2" xfId="72" xr:uid="{00000000-0005-0000-0000-0000E1000000}"/>
    <cellStyle name="Moneda 3 2 2 3 2 2" xfId="125" xr:uid="{00000000-0005-0000-0000-0000E2000000}"/>
    <cellStyle name="Moneda 3 2 2 3 2 2 2" xfId="271" xr:uid="{00000000-0005-0000-0000-0000E3000000}"/>
    <cellStyle name="Moneda 3 2 2 3 2 3" xfId="218" xr:uid="{00000000-0005-0000-0000-0000E4000000}"/>
    <cellStyle name="Moneda 3 2 2 3 3" xfId="126" xr:uid="{00000000-0005-0000-0000-0000E5000000}"/>
    <cellStyle name="Moneda 3 2 2 3 3 2" xfId="272" xr:uid="{00000000-0005-0000-0000-0000E6000000}"/>
    <cellStyle name="Moneda 3 2 2 3 4" xfId="217" xr:uid="{00000000-0005-0000-0000-0000E7000000}"/>
    <cellStyle name="Moneda 3 2 2 4" xfId="73" xr:uid="{00000000-0005-0000-0000-0000E8000000}"/>
    <cellStyle name="Moneda 3 2 2 4 2" xfId="74" xr:uid="{00000000-0005-0000-0000-0000E9000000}"/>
    <cellStyle name="Moneda 3 2 2 4 2 2" xfId="127" xr:uid="{00000000-0005-0000-0000-0000EA000000}"/>
    <cellStyle name="Moneda 3 2 2 4 2 2 2" xfId="273" xr:uid="{00000000-0005-0000-0000-0000EB000000}"/>
    <cellStyle name="Moneda 3 2 2 4 2 3" xfId="220" xr:uid="{00000000-0005-0000-0000-0000EC000000}"/>
    <cellStyle name="Moneda 3 2 2 4 3" xfId="128" xr:uid="{00000000-0005-0000-0000-0000ED000000}"/>
    <cellStyle name="Moneda 3 2 2 4 3 2" xfId="274" xr:uid="{00000000-0005-0000-0000-0000EE000000}"/>
    <cellStyle name="Moneda 3 2 2 4 4" xfId="219" xr:uid="{00000000-0005-0000-0000-0000EF000000}"/>
    <cellStyle name="Moneda 3 2 2 5" xfId="75" xr:uid="{00000000-0005-0000-0000-0000F0000000}"/>
    <cellStyle name="Moneda 3 2 2 5 2" xfId="129" xr:uid="{00000000-0005-0000-0000-0000F1000000}"/>
    <cellStyle name="Moneda 3 2 2 5 2 2" xfId="275" xr:uid="{00000000-0005-0000-0000-0000F2000000}"/>
    <cellStyle name="Moneda 3 2 2 5 3" xfId="221" xr:uid="{00000000-0005-0000-0000-0000F3000000}"/>
    <cellStyle name="Moneda 3 2 2 6" xfId="130" xr:uid="{00000000-0005-0000-0000-0000F4000000}"/>
    <cellStyle name="Moneda 3 2 2 6 2" xfId="276" xr:uid="{00000000-0005-0000-0000-0000F5000000}"/>
    <cellStyle name="Moneda 3 2 2 7" xfId="179" xr:uid="{00000000-0005-0000-0000-0000F6000000}"/>
    <cellStyle name="Moneda 3 2 3" xfId="76" xr:uid="{00000000-0005-0000-0000-0000F7000000}"/>
    <cellStyle name="Moneda 3 2 3 2" xfId="77" xr:uid="{00000000-0005-0000-0000-0000F8000000}"/>
    <cellStyle name="Moneda 3 2 3 2 2" xfId="131" xr:uid="{00000000-0005-0000-0000-0000F9000000}"/>
    <cellStyle name="Moneda 3 2 3 2 2 2" xfId="277" xr:uid="{00000000-0005-0000-0000-0000FA000000}"/>
    <cellStyle name="Moneda 3 2 3 2 3" xfId="223" xr:uid="{00000000-0005-0000-0000-0000FB000000}"/>
    <cellStyle name="Moneda 3 2 3 3" xfId="132" xr:uid="{00000000-0005-0000-0000-0000FC000000}"/>
    <cellStyle name="Moneda 3 2 3 3 2" xfId="278" xr:uid="{00000000-0005-0000-0000-0000FD000000}"/>
    <cellStyle name="Moneda 3 2 3 4" xfId="222" xr:uid="{00000000-0005-0000-0000-0000FE000000}"/>
    <cellStyle name="Moneda 3 2 4" xfId="78" xr:uid="{00000000-0005-0000-0000-0000FF000000}"/>
    <cellStyle name="Moneda 3 2 4 2" xfId="79" xr:uid="{00000000-0005-0000-0000-000000010000}"/>
    <cellStyle name="Moneda 3 2 4 2 2" xfId="133" xr:uid="{00000000-0005-0000-0000-000001010000}"/>
    <cellStyle name="Moneda 3 2 4 2 2 2" xfId="279" xr:uid="{00000000-0005-0000-0000-000002010000}"/>
    <cellStyle name="Moneda 3 2 4 2 3" xfId="225" xr:uid="{00000000-0005-0000-0000-000003010000}"/>
    <cellStyle name="Moneda 3 2 4 3" xfId="134" xr:uid="{00000000-0005-0000-0000-000004010000}"/>
    <cellStyle name="Moneda 3 2 4 3 2" xfId="280" xr:uid="{00000000-0005-0000-0000-000005010000}"/>
    <cellStyle name="Moneda 3 2 4 4" xfId="224" xr:uid="{00000000-0005-0000-0000-000006010000}"/>
    <cellStyle name="Moneda 3 2 5" xfId="80" xr:uid="{00000000-0005-0000-0000-000007010000}"/>
    <cellStyle name="Moneda 3 2 5 2" xfId="81" xr:uid="{00000000-0005-0000-0000-000008010000}"/>
    <cellStyle name="Moneda 3 2 5 2 2" xfId="135" xr:uid="{00000000-0005-0000-0000-000009010000}"/>
    <cellStyle name="Moneda 3 2 5 2 2 2" xfId="281" xr:uid="{00000000-0005-0000-0000-00000A010000}"/>
    <cellStyle name="Moneda 3 2 5 2 3" xfId="227" xr:uid="{00000000-0005-0000-0000-00000B010000}"/>
    <cellStyle name="Moneda 3 2 5 3" xfId="136" xr:uid="{00000000-0005-0000-0000-00000C010000}"/>
    <cellStyle name="Moneda 3 2 5 3 2" xfId="282" xr:uid="{00000000-0005-0000-0000-00000D010000}"/>
    <cellStyle name="Moneda 3 2 5 4" xfId="226" xr:uid="{00000000-0005-0000-0000-00000E010000}"/>
    <cellStyle name="Moneda 3 2 6" xfId="82" xr:uid="{00000000-0005-0000-0000-00000F010000}"/>
    <cellStyle name="Moneda 3 2 6 2" xfId="137" xr:uid="{00000000-0005-0000-0000-000010010000}"/>
    <cellStyle name="Moneda 3 2 6 2 2" xfId="283" xr:uid="{00000000-0005-0000-0000-000011010000}"/>
    <cellStyle name="Moneda 3 2 6 3" xfId="228" xr:uid="{00000000-0005-0000-0000-000012010000}"/>
    <cellStyle name="Moneda 3 2 7" xfId="138" xr:uid="{00000000-0005-0000-0000-000013010000}"/>
    <cellStyle name="Moneda 3 2 7 2" xfId="284" xr:uid="{00000000-0005-0000-0000-000014010000}"/>
    <cellStyle name="Moneda 3 2 8" xfId="168" xr:uid="{00000000-0005-0000-0000-000015010000}"/>
    <cellStyle name="Moneda 3 2 9" xfId="175" xr:uid="{00000000-0005-0000-0000-000016010000}"/>
    <cellStyle name="Moneda 3 3" xfId="163" xr:uid="{00000000-0005-0000-0000-000017010000}"/>
    <cellStyle name="Moneda 3 3 2" xfId="302" xr:uid="{00000000-0005-0000-0000-000018010000}"/>
    <cellStyle name="Moneda 3 4" xfId="147" xr:uid="{00000000-0005-0000-0000-000019010000}"/>
    <cellStyle name="Moneda 3 4 2" xfId="292" xr:uid="{00000000-0005-0000-0000-00001A010000}"/>
    <cellStyle name="Moneda 3 5" xfId="27" xr:uid="{00000000-0005-0000-0000-00001B010000}"/>
    <cellStyle name="Moneda 4" xfId="13" xr:uid="{00000000-0005-0000-0000-00001C010000}"/>
    <cellStyle name="Moneda 5" xfId="148" xr:uid="{00000000-0005-0000-0000-00001D010000}"/>
    <cellStyle name="Moneda 6" xfId="153" xr:uid="{00000000-0005-0000-0000-00001E010000}"/>
    <cellStyle name="Moneda 6 2" xfId="298" xr:uid="{00000000-0005-0000-0000-00001F010000}"/>
    <cellStyle name="Moneda 7" xfId="145" xr:uid="{00000000-0005-0000-0000-000020010000}"/>
    <cellStyle name="Moneda 7 2" xfId="290" xr:uid="{00000000-0005-0000-0000-000021010000}"/>
    <cellStyle name="Moneda 8" xfId="141" xr:uid="{00000000-0005-0000-0000-000022010000}"/>
    <cellStyle name="Moneda 8 2" xfId="286" xr:uid="{00000000-0005-0000-0000-000023010000}"/>
    <cellStyle name="Moneda 9" xfId="165" xr:uid="{00000000-0005-0000-0000-000024010000}"/>
    <cellStyle name="Moneda 9 2" xfId="304" xr:uid="{00000000-0005-0000-0000-000025010000}"/>
    <cellStyle name="Normal" xfId="0" builtinId="0"/>
    <cellStyle name="Normal 2" xfId="14" xr:uid="{00000000-0005-0000-0000-000027010000}"/>
    <cellStyle name="Normal 2 10" xfId="15" xr:uid="{00000000-0005-0000-0000-000028010000}"/>
    <cellStyle name="Normal 2 2" xfId="160" xr:uid="{00000000-0005-0000-0000-000029010000}"/>
    <cellStyle name="Normal 2 3" xfId="156" xr:uid="{00000000-0005-0000-0000-00002A010000}"/>
    <cellStyle name="Normal 3" xfId="16" xr:uid="{00000000-0005-0000-0000-00002B010000}"/>
    <cellStyle name="Normal 3 2" xfId="17" xr:uid="{00000000-0005-0000-0000-00002C010000}"/>
    <cellStyle name="Normal 3 2 2" xfId="167" xr:uid="{00000000-0005-0000-0000-00002D010000}"/>
    <cellStyle name="Normal 4 2" xfId="18" xr:uid="{00000000-0005-0000-0000-00002E010000}"/>
    <cellStyle name="Porcentaje" xfId="309" builtinId="5"/>
    <cellStyle name="Porcentaje 2" xfId="21" xr:uid="{00000000-0005-0000-0000-000030010000}"/>
    <cellStyle name="Porcentaje 3" xfId="22" xr:uid="{00000000-0005-0000-0000-000031010000}"/>
    <cellStyle name="Porcentaje 3 2" xfId="140" xr:uid="{00000000-0005-0000-0000-000032010000}"/>
    <cellStyle name="Porcentaje 4" xfId="23" xr:uid="{00000000-0005-0000-0000-000033010000}"/>
    <cellStyle name="Porcentual 2" xfId="19" xr:uid="{00000000-0005-0000-0000-000034010000}"/>
    <cellStyle name="Porcentual 2 2" xfId="20" xr:uid="{00000000-0005-0000-0000-000035010000}"/>
  </cellStyles>
  <dxfs count="0"/>
  <tableStyles count="0" defaultTableStyle="TableStyleMedium9" defaultPivotStyle="PivotStyleLight16"/>
  <colors>
    <mruColors>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114300</xdr:rowOff>
    </xdr:from>
    <xdr:to>
      <xdr:col>5</xdr:col>
      <xdr:colOff>317500</xdr:colOff>
      <xdr:row>3</xdr:row>
      <xdr:rowOff>61058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44012"/>
          <a:ext cx="4947627" cy="63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263339</xdr:colOff>
      <xdr:row>0</xdr:row>
      <xdr:rowOff>120742</xdr:rowOff>
    </xdr:from>
    <xdr:to>
      <xdr:col>2</xdr:col>
      <xdr:colOff>704663</xdr:colOff>
      <xdr:row>2</xdr:row>
      <xdr:rowOff>182195</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3339" y="120742"/>
          <a:ext cx="1968125" cy="551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0</xdr:row>
      <xdr:rowOff>171450</xdr:rowOff>
    </xdr:from>
    <xdr:to>
      <xdr:col>2</xdr:col>
      <xdr:colOff>721404</xdr:colOff>
      <xdr:row>2</xdr:row>
      <xdr:rowOff>129588</xdr:rowOff>
    </xdr:to>
    <xdr:pic>
      <xdr:nvPicPr>
        <xdr:cNvPr id="2" name="Imagen 1">
          <a:extLst>
            <a:ext uri="{FF2B5EF4-FFF2-40B4-BE49-F238E27FC236}">
              <a16:creationId xmlns:a16="http://schemas.microsoft.com/office/drawing/2014/main" id="{F99CE841-EF98-4BFC-8DD4-103862F23528}"/>
            </a:ext>
          </a:extLst>
        </xdr:cNvPr>
        <xdr:cNvPicPr>
          <a:picLocks noChangeAspect="1"/>
        </xdr:cNvPicPr>
      </xdr:nvPicPr>
      <xdr:blipFill>
        <a:blip xmlns:r="http://schemas.openxmlformats.org/officeDocument/2006/relationships" r:embed="rId1"/>
        <a:stretch>
          <a:fillRect/>
        </a:stretch>
      </xdr:blipFill>
      <xdr:spPr>
        <a:xfrm>
          <a:off x="276225" y="171450"/>
          <a:ext cx="1969179"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ka.sandoval/Downloads/PLAN%20DE%20ACCION%20PRIMER%20TRIMESTRE%202019spmv%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row r="17">
          <cell r="V17">
            <v>125</v>
          </cell>
          <cell r="AT17" t="str">
            <v>N/A</v>
          </cell>
          <cell r="AU17" t="str">
            <v>N/A</v>
          </cell>
          <cell r="AW17" t="str">
            <v xml:space="preserve">Informes de OPS # 20181361, 20181247, 20181114, 20181228, 20181383 
</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2"/>
  <sheetViews>
    <sheetView topLeftCell="D4" zoomScale="41" zoomScaleNormal="41" zoomScaleSheetLayoutView="70" workbookViewId="0">
      <selection activeCell="AS16" sqref="AS16"/>
    </sheetView>
  </sheetViews>
  <sheetFormatPr baseColWidth="10" defaultRowHeight="15" x14ac:dyDescent="0.25"/>
  <cols>
    <col min="1" max="1" width="4" style="1" customWidth="1"/>
    <col min="2" max="2" width="6.85546875" style="1" customWidth="1"/>
    <col min="3" max="3" width="15.5703125" style="1" customWidth="1"/>
    <col min="4" max="4" width="6.85546875" style="1" customWidth="1"/>
    <col min="5" max="5" width="40.28515625" style="1" customWidth="1"/>
    <col min="6" max="6" width="7.5703125" style="1" customWidth="1"/>
    <col min="7" max="7" width="16" style="1" customWidth="1"/>
    <col min="8" max="8" width="12.85546875" style="1" customWidth="1"/>
    <col min="9" max="9" width="9.28515625" style="1" customWidth="1"/>
    <col min="10" max="10" width="10.140625" style="16" customWidth="1"/>
    <col min="11" max="11" width="19.140625" style="22" customWidth="1"/>
    <col min="12" max="12" width="8.5703125" style="21" customWidth="1"/>
    <col min="13" max="13" width="9.140625" style="16" customWidth="1"/>
    <col min="14" max="14" width="10.140625" style="22" customWidth="1"/>
    <col min="15" max="15" width="12.7109375" style="22" hidden="1" customWidth="1"/>
    <col min="16" max="16" width="12.7109375" style="21" hidden="1" customWidth="1"/>
    <col min="17" max="17" width="14.28515625" style="21" hidden="1" customWidth="1"/>
    <col min="18" max="18" width="12.7109375" style="21" hidden="1" customWidth="1"/>
    <col min="19" max="19" width="13.140625" style="21" customWidth="1"/>
    <col min="20" max="20" width="10.42578125" style="22" customWidth="1"/>
    <col min="21" max="21" width="12.7109375" style="22" hidden="1" customWidth="1"/>
    <col min="22" max="24" width="12.7109375" style="21" hidden="1" customWidth="1"/>
    <col min="25" max="25" width="9.85546875" style="21" customWidth="1"/>
    <col min="26" max="26" width="10" style="22" customWidth="1"/>
    <col min="27" max="27" width="12.7109375" style="22" customWidth="1"/>
    <col min="28" max="28" width="13.5703125" style="21" customWidth="1"/>
    <col min="29" max="31" width="12.7109375" style="21" hidden="1" customWidth="1"/>
    <col min="32" max="32" width="16" style="22" customWidth="1"/>
    <col min="33" max="33" width="12.7109375" style="22" customWidth="1"/>
    <col min="34" max="38" width="12.7109375" style="22" hidden="1" customWidth="1"/>
    <col min="39" max="39" width="11.5703125" style="1" customWidth="1"/>
    <col min="40" max="40" width="16.5703125" style="1" hidden="1" customWidth="1"/>
    <col min="41" max="41" width="12.85546875" style="1" hidden="1" customWidth="1"/>
    <col min="42" max="42" width="14.28515625" style="1" hidden="1" customWidth="1"/>
    <col min="43" max="43" width="12.85546875" style="1" customWidth="1"/>
    <col min="44" max="44" width="14.7109375" style="1" customWidth="1"/>
    <col min="45" max="45" width="66.140625" style="1" customWidth="1"/>
    <col min="46" max="46" width="10.7109375" style="1" customWidth="1"/>
    <col min="47" max="47" width="15.5703125" style="1" customWidth="1"/>
    <col min="48" max="48" width="59.140625" style="1" customWidth="1"/>
    <col min="49" max="49" width="21.42578125" style="1" customWidth="1"/>
    <col min="50" max="50" width="11.42578125" style="1"/>
    <col min="51" max="51" width="56.5703125" style="1" customWidth="1"/>
    <col min="52" max="16384" width="11.42578125" style="1"/>
  </cols>
  <sheetData>
    <row r="1" spans="1:49" ht="26.25" customHeight="1" thickBot="1" x14ac:dyDescent="0.3">
      <c r="B1" s="4"/>
      <c r="C1" s="4"/>
      <c r="D1" s="4"/>
      <c r="E1" s="4"/>
      <c r="F1" s="4"/>
      <c r="G1" s="4"/>
      <c r="H1" s="4"/>
      <c r="I1" s="4"/>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4"/>
      <c r="AN1" s="4"/>
      <c r="AO1" s="4"/>
      <c r="AP1" s="4"/>
      <c r="AQ1" s="4"/>
      <c r="AR1" s="4"/>
      <c r="AS1" s="4"/>
      <c r="AT1" s="4"/>
      <c r="AU1" s="4"/>
      <c r="AV1" s="4"/>
      <c r="AW1" s="4"/>
    </row>
    <row r="2" spans="1:49" s="28" customFormat="1" ht="21" customHeight="1" thickBot="1" x14ac:dyDescent="0.55000000000000004">
      <c r="A2" s="119"/>
      <c r="B2" s="120"/>
      <c r="C2" s="120"/>
      <c r="D2" s="120"/>
      <c r="E2" s="120"/>
      <c r="F2" s="120"/>
      <c r="G2" s="121"/>
      <c r="H2" s="281" t="s">
        <v>139</v>
      </c>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3"/>
    </row>
    <row r="3" spans="1:49" s="28" customFormat="1" ht="50.25" customHeight="1" x14ac:dyDescent="0.5">
      <c r="A3" s="122"/>
      <c r="B3" s="123"/>
      <c r="C3" s="123"/>
      <c r="D3" s="123"/>
      <c r="E3" s="123"/>
      <c r="F3" s="123"/>
      <c r="G3" s="124"/>
      <c r="H3" s="281" t="s">
        <v>134</v>
      </c>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3"/>
    </row>
    <row r="4" spans="1:49" s="27" customFormat="1" ht="27.75" customHeight="1" thickBot="1" x14ac:dyDescent="0.45">
      <c r="A4" s="125"/>
      <c r="B4" s="126"/>
      <c r="C4" s="126"/>
      <c r="D4" s="126"/>
      <c r="E4" s="126"/>
      <c r="F4" s="126"/>
      <c r="G4" s="127"/>
      <c r="H4" s="109" t="s">
        <v>127</v>
      </c>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1"/>
      <c r="AM4" s="109" t="s">
        <v>128</v>
      </c>
      <c r="AN4" s="110"/>
      <c r="AO4" s="110"/>
      <c r="AP4" s="110"/>
      <c r="AQ4" s="110"/>
      <c r="AR4" s="110"/>
      <c r="AS4" s="110"/>
      <c r="AT4" s="110"/>
      <c r="AU4" s="110"/>
      <c r="AV4" s="110"/>
      <c r="AW4" s="112"/>
    </row>
    <row r="5" spans="1:49" ht="36.75" customHeight="1" x14ac:dyDescent="0.25">
      <c r="A5" s="113" t="s">
        <v>0</v>
      </c>
      <c r="B5" s="114"/>
      <c r="C5" s="114"/>
      <c r="D5" s="114"/>
      <c r="E5" s="114"/>
      <c r="F5" s="114"/>
      <c r="G5" s="114"/>
      <c r="H5" s="114"/>
      <c r="I5" s="114"/>
      <c r="J5" s="114"/>
      <c r="K5" s="114"/>
      <c r="L5" s="114"/>
      <c r="M5" s="114"/>
      <c r="N5" s="114"/>
      <c r="O5" s="114"/>
      <c r="P5" s="114"/>
      <c r="Q5" s="114"/>
      <c r="R5" s="115"/>
      <c r="S5" s="103" t="s">
        <v>140</v>
      </c>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5"/>
    </row>
    <row r="6" spans="1:49" ht="41.25" customHeight="1" x14ac:dyDescent="0.25">
      <c r="A6" s="116" t="s">
        <v>2</v>
      </c>
      <c r="B6" s="117"/>
      <c r="C6" s="117"/>
      <c r="D6" s="117"/>
      <c r="E6" s="117"/>
      <c r="F6" s="117"/>
      <c r="G6" s="117"/>
      <c r="H6" s="117"/>
      <c r="I6" s="117"/>
      <c r="J6" s="117"/>
      <c r="K6" s="117"/>
      <c r="L6" s="117"/>
      <c r="M6" s="117"/>
      <c r="N6" s="117"/>
      <c r="O6" s="117"/>
      <c r="P6" s="117"/>
      <c r="Q6" s="117"/>
      <c r="R6" s="118"/>
      <c r="S6" s="106" t="s">
        <v>147</v>
      </c>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8"/>
    </row>
    <row r="7" spans="1:49" ht="30" hidden="1" customHeight="1" x14ac:dyDescent="0.25">
      <c r="A7" s="99" t="s">
        <v>3</v>
      </c>
      <c r="B7" s="100"/>
      <c r="C7" s="100"/>
      <c r="D7" s="100"/>
      <c r="E7" s="100"/>
      <c r="F7" s="100"/>
      <c r="G7" s="100"/>
      <c r="H7" s="100"/>
      <c r="I7" s="100"/>
      <c r="J7" s="100"/>
      <c r="K7" s="100"/>
      <c r="L7" s="100"/>
      <c r="M7" s="100"/>
      <c r="N7" s="100"/>
      <c r="O7" s="100"/>
      <c r="P7" s="100"/>
      <c r="Q7" s="100"/>
      <c r="R7" s="100"/>
      <c r="S7" s="106" t="s">
        <v>214</v>
      </c>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8"/>
    </row>
    <row r="8" spans="1:49" ht="30" hidden="1" customHeight="1" x14ac:dyDescent="0.25">
      <c r="A8" s="99" t="s">
        <v>1</v>
      </c>
      <c r="B8" s="100"/>
      <c r="C8" s="100"/>
      <c r="D8" s="100"/>
      <c r="E8" s="100"/>
      <c r="F8" s="100"/>
      <c r="G8" s="100"/>
      <c r="H8" s="100"/>
      <c r="I8" s="100"/>
      <c r="J8" s="100"/>
      <c r="K8" s="100"/>
      <c r="L8" s="100"/>
      <c r="M8" s="100"/>
      <c r="N8" s="100"/>
      <c r="O8" s="100"/>
      <c r="P8" s="100"/>
      <c r="Q8" s="100"/>
      <c r="R8" s="100"/>
      <c r="S8" s="106" t="s">
        <v>215</v>
      </c>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8"/>
    </row>
    <row r="9" spans="1:49" ht="11.25" hidden="1" customHeight="1" x14ac:dyDescent="0.25">
      <c r="A9" s="87"/>
      <c r="B9" s="88"/>
      <c r="C9" s="88"/>
      <c r="D9" s="88"/>
      <c r="E9" s="88"/>
      <c r="F9" s="88"/>
      <c r="G9" s="88"/>
      <c r="H9" s="88"/>
      <c r="I9" s="88"/>
      <c r="J9" s="88"/>
      <c r="K9" s="88"/>
      <c r="L9" s="88"/>
      <c r="M9" s="88"/>
      <c r="N9" s="88"/>
      <c r="O9" s="88"/>
      <c r="P9" s="88"/>
      <c r="Q9" s="88"/>
      <c r="R9" s="24"/>
      <c r="S9" s="24"/>
      <c r="T9" s="24"/>
      <c r="U9" s="24"/>
      <c r="V9" s="24"/>
      <c r="W9" s="24"/>
      <c r="X9" s="24"/>
      <c r="Y9" s="24"/>
      <c r="Z9" s="24"/>
      <c r="AA9" s="24"/>
      <c r="AB9" s="24"/>
      <c r="AC9" s="24"/>
      <c r="AD9" s="24"/>
      <c r="AE9" s="24"/>
      <c r="AF9" s="24"/>
      <c r="AG9" s="24"/>
      <c r="AH9" s="24"/>
      <c r="AI9" s="24"/>
      <c r="AJ9" s="24"/>
      <c r="AK9" s="24"/>
      <c r="AL9" s="24"/>
      <c r="AM9" s="25"/>
      <c r="AN9" s="25"/>
      <c r="AO9" s="25"/>
      <c r="AP9" s="25"/>
      <c r="AQ9" s="25"/>
      <c r="AR9" s="25"/>
      <c r="AS9" s="25"/>
      <c r="AT9" s="25"/>
      <c r="AU9" s="25"/>
      <c r="AV9" s="25"/>
      <c r="AW9" s="26"/>
    </row>
    <row r="10" spans="1:49" s="2" customFormat="1" ht="70.5" hidden="1" customHeight="1" x14ac:dyDescent="0.25">
      <c r="A10" s="91" t="s">
        <v>116</v>
      </c>
      <c r="B10" s="92"/>
      <c r="C10" s="92"/>
      <c r="D10" s="92" t="s">
        <v>84</v>
      </c>
      <c r="E10" s="92"/>
      <c r="F10" s="92" t="s">
        <v>86</v>
      </c>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t="s">
        <v>94</v>
      </c>
      <c r="AR10" s="92" t="s">
        <v>95</v>
      </c>
      <c r="AS10" s="128" t="s">
        <v>96</v>
      </c>
      <c r="AT10" s="128" t="s">
        <v>97</v>
      </c>
      <c r="AU10" s="128" t="s">
        <v>98</v>
      </c>
      <c r="AV10" s="128" t="s">
        <v>99</v>
      </c>
      <c r="AW10" s="131" t="s">
        <v>100</v>
      </c>
    </row>
    <row r="11" spans="1:49" s="3" customFormat="1" ht="45.75" hidden="1" customHeight="1" x14ac:dyDescent="0.2">
      <c r="A11" s="89" t="s">
        <v>115</v>
      </c>
      <c r="B11" s="95" t="s">
        <v>83</v>
      </c>
      <c r="C11" s="93" t="s">
        <v>117</v>
      </c>
      <c r="D11" s="93" t="s">
        <v>68</v>
      </c>
      <c r="E11" s="93" t="s">
        <v>85</v>
      </c>
      <c r="F11" s="93" t="s">
        <v>87</v>
      </c>
      <c r="G11" s="93" t="s">
        <v>88</v>
      </c>
      <c r="H11" s="93" t="s">
        <v>89</v>
      </c>
      <c r="I11" s="93" t="s">
        <v>90</v>
      </c>
      <c r="J11" s="93" t="s">
        <v>91</v>
      </c>
      <c r="K11" s="78"/>
      <c r="L11" s="134" t="s">
        <v>92</v>
      </c>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6"/>
      <c r="AM11" s="93" t="s">
        <v>93</v>
      </c>
      <c r="AN11" s="93"/>
      <c r="AO11" s="93"/>
      <c r="AP11" s="93"/>
      <c r="AQ11" s="137"/>
      <c r="AR11" s="137"/>
      <c r="AS11" s="129"/>
      <c r="AT11" s="129"/>
      <c r="AU11" s="129"/>
      <c r="AV11" s="129"/>
      <c r="AW11" s="132"/>
    </row>
    <row r="12" spans="1:49" s="3" customFormat="1" ht="35.25" customHeight="1" x14ac:dyDescent="0.2">
      <c r="A12" s="89"/>
      <c r="B12" s="95"/>
      <c r="C12" s="93"/>
      <c r="D12" s="93"/>
      <c r="E12" s="93"/>
      <c r="F12" s="93"/>
      <c r="G12" s="93"/>
      <c r="H12" s="93"/>
      <c r="I12" s="93"/>
      <c r="J12" s="93"/>
      <c r="K12" s="79"/>
      <c r="L12" s="140">
        <v>2016</v>
      </c>
      <c r="M12" s="140"/>
      <c r="N12" s="140"/>
      <c r="O12" s="134">
        <v>2017</v>
      </c>
      <c r="P12" s="135"/>
      <c r="Q12" s="135"/>
      <c r="R12" s="135"/>
      <c r="S12" s="135"/>
      <c r="T12" s="136"/>
      <c r="U12" s="134">
        <v>2018</v>
      </c>
      <c r="V12" s="135"/>
      <c r="W12" s="135"/>
      <c r="X12" s="135"/>
      <c r="Y12" s="135"/>
      <c r="Z12" s="136"/>
      <c r="AA12" s="134">
        <v>2019</v>
      </c>
      <c r="AB12" s="135"/>
      <c r="AC12" s="135"/>
      <c r="AD12" s="135"/>
      <c r="AE12" s="135"/>
      <c r="AF12" s="136"/>
      <c r="AG12" s="134">
        <v>2020</v>
      </c>
      <c r="AH12" s="135"/>
      <c r="AI12" s="135"/>
      <c r="AJ12" s="135"/>
      <c r="AK12" s="135"/>
      <c r="AL12" s="136"/>
      <c r="AM12" s="137" t="s">
        <v>4</v>
      </c>
      <c r="AN12" s="137" t="s">
        <v>5</v>
      </c>
      <c r="AO12" s="137" t="s">
        <v>6</v>
      </c>
      <c r="AP12" s="137" t="s">
        <v>7</v>
      </c>
      <c r="AQ12" s="137"/>
      <c r="AR12" s="137"/>
      <c r="AS12" s="129"/>
      <c r="AT12" s="129"/>
      <c r="AU12" s="129"/>
      <c r="AV12" s="129"/>
      <c r="AW12" s="132"/>
    </row>
    <row r="13" spans="1:49" s="3" customFormat="1" ht="69.75" customHeight="1" thickBot="1" x14ac:dyDescent="0.25">
      <c r="A13" s="90"/>
      <c r="B13" s="96"/>
      <c r="C13" s="94"/>
      <c r="D13" s="94"/>
      <c r="E13" s="94"/>
      <c r="F13" s="94"/>
      <c r="G13" s="94"/>
      <c r="H13" s="94"/>
      <c r="I13" s="94"/>
      <c r="J13" s="94"/>
      <c r="K13" s="80" t="s">
        <v>118</v>
      </c>
      <c r="L13" s="80" t="s">
        <v>122</v>
      </c>
      <c r="M13" s="82" t="s">
        <v>126</v>
      </c>
      <c r="N13" s="82" t="s">
        <v>31</v>
      </c>
      <c r="O13" s="82" t="s">
        <v>121</v>
      </c>
      <c r="P13" s="82" t="s">
        <v>124</v>
      </c>
      <c r="Q13" s="82" t="s">
        <v>125</v>
      </c>
      <c r="R13" s="82" t="s">
        <v>122</v>
      </c>
      <c r="S13" s="82" t="s">
        <v>126</v>
      </c>
      <c r="T13" s="82" t="s">
        <v>31</v>
      </c>
      <c r="U13" s="82" t="s">
        <v>121</v>
      </c>
      <c r="V13" s="82" t="s">
        <v>124</v>
      </c>
      <c r="W13" s="82" t="s">
        <v>125</v>
      </c>
      <c r="X13" s="82" t="s">
        <v>122</v>
      </c>
      <c r="Y13" s="82" t="s">
        <v>126</v>
      </c>
      <c r="Z13" s="82" t="s">
        <v>31</v>
      </c>
      <c r="AA13" s="82" t="s">
        <v>121</v>
      </c>
      <c r="AB13" s="82" t="s">
        <v>124</v>
      </c>
      <c r="AC13" s="82" t="s">
        <v>125</v>
      </c>
      <c r="AD13" s="82" t="s">
        <v>122</v>
      </c>
      <c r="AE13" s="82" t="s">
        <v>126</v>
      </c>
      <c r="AF13" s="82" t="s">
        <v>31</v>
      </c>
      <c r="AG13" s="80" t="s">
        <v>121</v>
      </c>
      <c r="AH13" s="80" t="s">
        <v>124</v>
      </c>
      <c r="AI13" s="80" t="s">
        <v>125</v>
      </c>
      <c r="AJ13" s="80" t="s">
        <v>122</v>
      </c>
      <c r="AK13" s="80" t="s">
        <v>126</v>
      </c>
      <c r="AL13" s="80" t="s">
        <v>31</v>
      </c>
      <c r="AM13" s="138"/>
      <c r="AN13" s="138"/>
      <c r="AO13" s="138"/>
      <c r="AP13" s="138"/>
      <c r="AQ13" s="138"/>
      <c r="AR13" s="138"/>
      <c r="AS13" s="139"/>
      <c r="AT13" s="130"/>
      <c r="AU13" s="130"/>
      <c r="AV13" s="130"/>
      <c r="AW13" s="133"/>
    </row>
    <row r="14" spans="1:49" ht="168.75" customHeight="1" x14ac:dyDescent="0.25">
      <c r="A14" s="61">
        <v>41</v>
      </c>
      <c r="B14" s="61">
        <v>178</v>
      </c>
      <c r="C14" s="62" t="s">
        <v>148</v>
      </c>
      <c r="D14" s="247">
        <v>456</v>
      </c>
      <c r="E14" s="66" t="s">
        <v>149</v>
      </c>
      <c r="F14" s="63">
        <v>381</v>
      </c>
      <c r="G14" s="77" t="s">
        <v>149</v>
      </c>
      <c r="H14" s="63" t="s">
        <v>150</v>
      </c>
      <c r="I14" s="63" t="s">
        <v>151</v>
      </c>
      <c r="J14" s="63">
        <v>1</v>
      </c>
      <c r="K14" s="63">
        <v>1</v>
      </c>
      <c r="L14" s="83">
        <v>1</v>
      </c>
      <c r="M14" s="247">
        <v>1</v>
      </c>
      <c r="N14" s="247">
        <v>0.15</v>
      </c>
      <c r="O14" s="247">
        <v>0.35</v>
      </c>
      <c r="P14" s="247">
        <v>0.35</v>
      </c>
      <c r="Q14" s="247">
        <v>0.35</v>
      </c>
      <c r="R14" s="247">
        <v>0.35</v>
      </c>
      <c r="S14" s="248">
        <v>0.35</v>
      </c>
      <c r="T14" s="248">
        <v>0.35</v>
      </c>
      <c r="U14" s="247">
        <v>0.3</v>
      </c>
      <c r="V14" s="247">
        <v>0.3</v>
      </c>
      <c r="W14" s="248"/>
      <c r="X14" s="248"/>
      <c r="Y14" s="248">
        <v>0.3</v>
      </c>
      <c r="Z14" s="248">
        <v>0.3</v>
      </c>
      <c r="AA14" s="249">
        <v>0.1</v>
      </c>
      <c r="AB14" s="247">
        <v>0.1</v>
      </c>
      <c r="AC14" s="250"/>
      <c r="AD14" s="251"/>
      <c r="AE14" s="252"/>
      <c r="AF14" s="253">
        <v>0.02</v>
      </c>
      <c r="AG14" s="250">
        <v>0.1</v>
      </c>
      <c r="AH14" s="254"/>
      <c r="AI14" s="251"/>
      <c r="AJ14" s="251"/>
      <c r="AK14" s="252"/>
      <c r="AL14" s="252"/>
      <c r="AM14" s="255">
        <v>0.02</v>
      </c>
      <c r="AN14" s="256"/>
      <c r="AO14" s="257"/>
      <c r="AP14" s="258"/>
      <c r="AQ14" s="259">
        <f>AM14/AB14</f>
        <v>0.19999999999999998</v>
      </c>
      <c r="AR14" s="259">
        <f>(N14+T14+Z14+AM14)/J14</f>
        <v>0.82000000000000006</v>
      </c>
      <c r="AS14" s="260" t="s">
        <v>227</v>
      </c>
      <c r="AT14" s="261" t="s">
        <v>152</v>
      </c>
      <c r="AU14" s="262" t="s">
        <v>152</v>
      </c>
      <c r="AV14" s="263" t="s">
        <v>224</v>
      </c>
      <c r="AW14" s="264" t="s">
        <v>153</v>
      </c>
    </row>
    <row r="15" spans="1:49" ht="129.75" customHeight="1" x14ac:dyDescent="0.25">
      <c r="A15" s="61">
        <v>41</v>
      </c>
      <c r="B15" s="61">
        <v>178</v>
      </c>
      <c r="C15" s="62" t="s">
        <v>148</v>
      </c>
      <c r="D15" s="247">
        <v>457</v>
      </c>
      <c r="E15" s="64" t="s">
        <v>154</v>
      </c>
      <c r="F15" s="63">
        <v>382</v>
      </c>
      <c r="G15" s="63" t="s">
        <v>155</v>
      </c>
      <c r="H15" s="63" t="s">
        <v>156</v>
      </c>
      <c r="I15" s="63" t="s">
        <v>151</v>
      </c>
      <c r="J15" s="63">
        <v>500</v>
      </c>
      <c r="K15" s="63">
        <v>56</v>
      </c>
      <c r="L15" s="63">
        <v>56</v>
      </c>
      <c r="M15" s="247">
        <v>56</v>
      </c>
      <c r="N15" s="247">
        <v>56</v>
      </c>
      <c r="O15" s="247">
        <v>125</v>
      </c>
      <c r="P15" s="247">
        <v>125</v>
      </c>
      <c r="Q15" s="247">
        <v>125</v>
      </c>
      <c r="R15" s="247">
        <v>125</v>
      </c>
      <c r="S15" s="248">
        <v>125</v>
      </c>
      <c r="T15" s="248">
        <v>125</v>
      </c>
      <c r="U15" s="247">
        <v>125</v>
      </c>
      <c r="V15" s="247">
        <v>125</v>
      </c>
      <c r="W15" s="248">
        <v>125</v>
      </c>
      <c r="X15" s="248">
        <v>125</v>
      </c>
      <c r="Y15" s="248">
        <v>125</v>
      </c>
      <c r="Z15" s="248">
        <v>132</v>
      </c>
      <c r="AA15" s="247">
        <v>125</v>
      </c>
      <c r="AB15" s="247">
        <v>125</v>
      </c>
      <c r="AC15" s="248"/>
      <c r="AD15" s="248"/>
      <c r="AE15" s="248"/>
      <c r="AF15" s="265">
        <v>28</v>
      </c>
      <c r="AG15" s="247">
        <v>62</v>
      </c>
      <c r="AH15" s="266"/>
      <c r="AI15" s="248"/>
      <c r="AJ15" s="248"/>
      <c r="AK15" s="248"/>
      <c r="AL15" s="248"/>
      <c r="AM15" s="267">
        <v>28</v>
      </c>
      <c r="AN15" s="268"/>
      <c r="AO15" s="269"/>
      <c r="AP15" s="270"/>
      <c r="AQ15" s="259">
        <f>AM15/AB15</f>
        <v>0.224</v>
      </c>
      <c r="AR15" s="259">
        <f>(N15+T15+Z15+AM15)/J15</f>
        <v>0.68200000000000005</v>
      </c>
      <c r="AS15" s="271" t="s">
        <v>229</v>
      </c>
      <c r="AT15" s="261" t="s">
        <v>152</v>
      </c>
      <c r="AU15" s="262" t="s">
        <v>152</v>
      </c>
      <c r="AV15" s="272" t="s">
        <v>216</v>
      </c>
      <c r="AW15" s="264" t="s">
        <v>157</v>
      </c>
    </row>
    <row r="16" spans="1:49" ht="182.25" customHeight="1" x14ac:dyDescent="0.25">
      <c r="A16" s="61">
        <v>41</v>
      </c>
      <c r="B16" s="61">
        <v>178</v>
      </c>
      <c r="C16" s="62" t="s">
        <v>148</v>
      </c>
      <c r="D16" s="247">
        <v>467</v>
      </c>
      <c r="E16" s="64" t="s">
        <v>158</v>
      </c>
      <c r="F16" s="65">
        <v>383</v>
      </c>
      <c r="G16" s="66" t="s">
        <v>159</v>
      </c>
      <c r="H16" s="66" t="s">
        <v>160</v>
      </c>
      <c r="I16" s="81" t="s">
        <v>161</v>
      </c>
      <c r="J16" s="67">
        <v>200</v>
      </c>
      <c r="K16" s="63">
        <v>55</v>
      </c>
      <c r="L16" s="68">
        <v>55</v>
      </c>
      <c r="M16" s="247">
        <v>55</v>
      </c>
      <c r="N16" s="247">
        <v>62.33</v>
      </c>
      <c r="O16" s="248">
        <v>117.5</v>
      </c>
      <c r="P16" s="248">
        <v>117.5</v>
      </c>
      <c r="Q16" s="248">
        <v>117.5</v>
      </c>
      <c r="R16" s="248">
        <v>117.5</v>
      </c>
      <c r="S16" s="273">
        <v>117.5</v>
      </c>
      <c r="T16" s="247">
        <v>117.5</v>
      </c>
      <c r="U16" s="247">
        <v>180</v>
      </c>
      <c r="V16" s="247">
        <v>180</v>
      </c>
      <c r="W16" s="248">
        <v>180</v>
      </c>
      <c r="X16" s="248">
        <v>180</v>
      </c>
      <c r="Y16" s="248">
        <v>180</v>
      </c>
      <c r="Z16" s="248">
        <v>180.01</v>
      </c>
      <c r="AA16" s="247">
        <v>195</v>
      </c>
      <c r="AB16" s="274">
        <v>195</v>
      </c>
      <c r="AC16" s="251"/>
      <c r="AD16" s="251"/>
      <c r="AE16" s="252"/>
      <c r="AF16" s="275">
        <v>185.81</v>
      </c>
      <c r="AG16" s="247">
        <v>200</v>
      </c>
      <c r="AH16" s="254"/>
      <c r="AI16" s="251"/>
      <c r="AJ16" s="251"/>
      <c r="AK16" s="252"/>
      <c r="AL16" s="252"/>
      <c r="AM16" s="255">
        <v>185.81</v>
      </c>
      <c r="AN16" s="276"/>
      <c r="AO16" s="277"/>
      <c r="AP16" s="273"/>
      <c r="AQ16" s="259">
        <f>AM16/AB16</f>
        <v>0.95287179487179485</v>
      </c>
      <c r="AR16" s="259">
        <f>AM16/J16</f>
        <v>0.92905000000000004</v>
      </c>
      <c r="AS16" s="260" t="s">
        <v>230</v>
      </c>
      <c r="AT16" s="261" t="s">
        <v>152</v>
      </c>
      <c r="AU16" s="262" t="s">
        <v>152</v>
      </c>
      <c r="AV16" s="263" t="s">
        <v>223</v>
      </c>
      <c r="AW16" s="264" t="s">
        <v>162</v>
      </c>
    </row>
    <row r="17" spans="1:49" ht="111" customHeight="1" x14ac:dyDescent="0.25">
      <c r="A17" s="61">
        <v>41</v>
      </c>
      <c r="B17" s="61">
        <v>178</v>
      </c>
      <c r="C17" s="62" t="s">
        <v>148</v>
      </c>
      <c r="D17" s="248">
        <v>468</v>
      </c>
      <c r="E17" s="64" t="s">
        <v>163</v>
      </c>
      <c r="F17" s="65">
        <v>384</v>
      </c>
      <c r="G17" s="66" t="s">
        <v>164</v>
      </c>
      <c r="H17" s="65" t="s">
        <v>156</v>
      </c>
      <c r="I17" s="65" t="s">
        <v>141</v>
      </c>
      <c r="J17" s="67">
        <v>1000</v>
      </c>
      <c r="K17" s="63">
        <v>556</v>
      </c>
      <c r="L17" s="69">
        <v>556</v>
      </c>
      <c r="M17" s="247">
        <v>556</v>
      </c>
      <c r="N17" s="247">
        <v>556</v>
      </c>
      <c r="O17" s="278">
        <f>125</f>
        <v>125</v>
      </c>
      <c r="P17" s="278">
        <f>125</f>
        <v>125</v>
      </c>
      <c r="Q17" s="278">
        <v>125</v>
      </c>
      <c r="R17" s="278">
        <v>125</v>
      </c>
      <c r="S17" s="248">
        <v>125</v>
      </c>
      <c r="T17" s="247">
        <v>125</v>
      </c>
      <c r="U17" s="248">
        <v>125</v>
      </c>
      <c r="V17" s="248">
        <v>125</v>
      </c>
      <c r="W17" s="248">
        <v>125</v>
      </c>
      <c r="X17" s="278">
        <v>125</v>
      </c>
      <c r="Y17" s="248">
        <v>125</v>
      </c>
      <c r="Z17" s="248">
        <v>132</v>
      </c>
      <c r="AA17" s="247">
        <v>125</v>
      </c>
      <c r="AB17" s="247">
        <v>125</v>
      </c>
      <c r="AC17" s="278"/>
      <c r="AD17" s="248"/>
      <c r="AE17" s="248"/>
      <c r="AF17" s="265">
        <v>28</v>
      </c>
      <c r="AG17" s="247">
        <v>62</v>
      </c>
      <c r="AH17" s="266"/>
      <c r="AI17" s="248"/>
      <c r="AJ17" s="248"/>
      <c r="AK17" s="248"/>
      <c r="AL17" s="248"/>
      <c r="AM17" s="267">
        <v>28</v>
      </c>
      <c r="AN17" s="279"/>
      <c r="AO17" s="278"/>
      <c r="AP17" s="280"/>
      <c r="AQ17" s="259">
        <f>AM17/AB17</f>
        <v>0.224</v>
      </c>
      <c r="AR17" s="259">
        <f>(N17+T17+Z17+AM17)/J17</f>
        <v>0.84099999999999997</v>
      </c>
      <c r="AS17" s="260" t="s">
        <v>217</v>
      </c>
      <c r="AT17" s="261" t="s">
        <v>152</v>
      </c>
      <c r="AU17" s="262" t="s">
        <v>152</v>
      </c>
      <c r="AV17" s="263" t="s">
        <v>221</v>
      </c>
      <c r="AW17" s="264" t="s">
        <v>157</v>
      </c>
    </row>
    <row r="18" spans="1:49" ht="25.5" customHeight="1" x14ac:dyDescent="0.25">
      <c r="A18" s="53"/>
      <c r="B18" s="4"/>
      <c r="C18" s="4"/>
      <c r="D18" s="4"/>
      <c r="E18" s="4"/>
      <c r="F18" s="4"/>
      <c r="G18" s="4"/>
      <c r="H18" s="4"/>
      <c r="I18" s="4"/>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4"/>
      <c r="AN18" s="4"/>
      <c r="AO18" s="4"/>
      <c r="AP18" s="4"/>
      <c r="AQ18" s="4"/>
      <c r="AR18" s="4"/>
      <c r="AS18" s="4"/>
      <c r="AT18" s="4"/>
      <c r="AU18" s="4"/>
      <c r="AV18" s="4"/>
      <c r="AW18" s="4"/>
    </row>
    <row r="19" spans="1:49" x14ac:dyDescent="0.25">
      <c r="A19" s="4"/>
      <c r="B19" s="4"/>
      <c r="C19" s="4"/>
      <c r="D19" s="4"/>
      <c r="E19" s="4"/>
      <c r="F19" s="4"/>
      <c r="G19" s="4"/>
      <c r="H19" s="4"/>
      <c r="I19" s="4"/>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4"/>
      <c r="AN19" s="4"/>
      <c r="AO19" s="4"/>
      <c r="AP19" s="4"/>
      <c r="AQ19" s="4"/>
      <c r="AR19" s="4"/>
      <c r="AS19" s="4"/>
      <c r="AT19" s="4"/>
      <c r="AU19" s="4"/>
      <c r="AV19" s="4"/>
      <c r="AW19" s="4"/>
    </row>
    <row r="20" spans="1:49" x14ac:dyDescent="0.25">
      <c r="A20" s="48" t="s">
        <v>129</v>
      </c>
      <c r="B20" s="4"/>
      <c r="C20" s="4"/>
      <c r="D20" s="4"/>
      <c r="E20" s="4"/>
      <c r="F20" s="4"/>
      <c r="G20" s="4"/>
      <c r="H20" s="4"/>
      <c r="I20" s="4"/>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4"/>
      <c r="AN20" s="4"/>
      <c r="AO20" s="4"/>
      <c r="AP20" s="4"/>
      <c r="AQ20" s="4"/>
      <c r="AR20" s="4"/>
      <c r="AS20" s="4"/>
      <c r="AT20" s="4"/>
      <c r="AU20" s="4"/>
      <c r="AV20" s="4"/>
      <c r="AW20" s="4"/>
    </row>
    <row r="21" spans="1:49" x14ac:dyDescent="0.25">
      <c r="A21" s="46" t="s">
        <v>130</v>
      </c>
      <c r="B21" s="97" t="s">
        <v>131</v>
      </c>
      <c r="C21" s="97"/>
      <c r="D21" s="97"/>
      <c r="E21" s="97"/>
      <c r="F21" s="97"/>
      <c r="G21" s="97"/>
      <c r="H21" s="85" t="s">
        <v>132</v>
      </c>
      <c r="I21" s="85"/>
      <c r="J21" s="85"/>
      <c r="K21" s="8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4"/>
      <c r="AN21" s="4"/>
      <c r="AO21" s="4"/>
      <c r="AP21" s="4"/>
      <c r="AQ21" s="4"/>
      <c r="AR21" s="4"/>
      <c r="AS21" s="4"/>
      <c r="AT21" s="4"/>
      <c r="AU21" s="4"/>
      <c r="AV21" s="4"/>
      <c r="AW21" s="4"/>
    </row>
    <row r="22" spans="1:49" x14ac:dyDescent="0.25">
      <c r="A22" s="47">
        <v>11</v>
      </c>
      <c r="B22" s="98" t="s">
        <v>133</v>
      </c>
      <c r="C22" s="98"/>
      <c r="D22" s="98"/>
      <c r="E22" s="98"/>
      <c r="F22" s="98"/>
      <c r="G22" s="98"/>
      <c r="H22" s="86" t="s">
        <v>135</v>
      </c>
      <c r="I22" s="86"/>
      <c r="J22" s="86"/>
      <c r="K22" s="86"/>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4"/>
      <c r="AN22" s="4"/>
      <c r="AO22" s="4"/>
      <c r="AP22" s="4"/>
      <c r="AQ22" s="4"/>
      <c r="AR22" s="4"/>
      <c r="AS22" s="4"/>
      <c r="AT22" s="4"/>
      <c r="AU22" s="4"/>
      <c r="AV22" s="4"/>
      <c r="AW22" s="4"/>
    </row>
  </sheetData>
  <mergeCells count="49">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21:K21"/>
    <mergeCell ref="H22:K22"/>
    <mergeCell ref="A9:Q9"/>
    <mergeCell ref="A11:A13"/>
    <mergeCell ref="A10:C10"/>
    <mergeCell ref="D10:E10"/>
    <mergeCell ref="J11:J13"/>
    <mergeCell ref="B11:B13"/>
    <mergeCell ref="C11:C13"/>
    <mergeCell ref="D11:D13"/>
    <mergeCell ref="E11:E13"/>
    <mergeCell ref="B21:G21"/>
    <mergeCell ref="B22:G22"/>
  </mergeCells>
  <phoneticPr fontId="7" type="noConversion"/>
  <dataValidations count="1">
    <dataValidation type="list" allowBlank="1" showErrorMessage="1" sqref="I16:I17" xr:uid="{00000000-0002-0000-0000-000000000000}">
      <formula1>$AT$8:$AT$11</formula1>
    </dataValidation>
  </dataValidations>
  <printOptions horizontalCentered="1" verticalCentered="1"/>
  <pageMargins left="0" right="0" top="0" bottom="0.59055118110236227"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29"/>
  <sheetViews>
    <sheetView view="pageBreakPreview" topLeftCell="B4" zoomScale="64" zoomScaleNormal="70" zoomScaleSheetLayoutView="64" workbookViewId="0">
      <selection activeCell="AD10" sqref="AD10"/>
    </sheetView>
  </sheetViews>
  <sheetFormatPr baseColWidth="10" defaultRowHeight="15.75" x14ac:dyDescent="0.25"/>
  <cols>
    <col min="1" max="1" width="12.85546875" style="1" hidden="1" customWidth="1"/>
    <col min="2" max="2" width="6.85546875" style="1" customWidth="1"/>
    <col min="3" max="3" width="10.7109375" style="1" customWidth="1"/>
    <col min="4" max="4" width="8.28515625" style="5" customWidth="1"/>
    <col min="5" max="5" width="11.5703125" style="5" customWidth="1"/>
    <col min="6" max="6" width="9.7109375" style="5" customWidth="1"/>
    <col min="7" max="7" width="7.140625" style="19" customWidth="1"/>
    <col min="8" max="8" width="17" style="6" customWidth="1"/>
    <col min="9" max="9" width="16.28515625" style="6" hidden="1" customWidth="1"/>
    <col min="10" max="10" width="15.7109375" style="6" hidden="1" customWidth="1"/>
    <col min="11" max="11" width="12" style="6" customWidth="1"/>
    <col min="12" max="12" width="13.5703125" style="6" customWidth="1"/>
    <col min="13" max="13" width="18.28515625" style="6" hidden="1" customWidth="1"/>
    <col min="14" max="14" width="21" style="6" hidden="1" customWidth="1"/>
    <col min="15" max="15" width="19.5703125" style="6" hidden="1" customWidth="1"/>
    <col min="16" max="16" width="16.5703125" style="6" hidden="1" customWidth="1"/>
    <col min="17" max="17" width="18.85546875" style="6" customWidth="1"/>
    <col min="18" max="18" width="18.42578125" style="6" customWidth="1"/>
    <col min="19" max="19" width="18.28515625" style="6" hidden="1" customWidth="1"/>
    <col min="20" max="22" width="17.28515625" style="6" hidden="1" customWidth="1"/>
    <col min="23" max="23" width="20.28515625" style="6" customWidth="1"/>
    <col min="24" max="24" width="16.85546875" style="6" customWidth="1"/>
    <col min="25" max="25" width="18.7109375" style="6" customWidth="1"/>
    <col min="26" max="26" width="18.42578125" style="6" customWidth="1"/>
    <col min="27" max="29" width="16.28515625" style="6" hidden="1" customWidth="1"/>
    <col min="30" max="30" width="16.42578125" style="6" customWidth="1"/>
    <col min="31" max="31" width="17.7109375" style="6" customWidth="1"/>
    <col min="32" max="36" width="17.7109375" style="6" hidden="1" customWidth="1"/>
    <col min="37" max="37" width="20" style="1" customWidth="1"/>
    <col min="38" max="38" width="13.140625" style="1" hidden="1" customWidth="1"/>
    <col min="39" max="40" width="12.7109375" style="16" hidden="1" customWidth="1"/>
    <col min="41" max="41" width="10.85546875" style="1" customWidth="1"/>
    <col min="42" max="42" width="11.42578125" style="1" customWidth="1"/>
    <col min="43" max="43" width="40.140625" style="1" customWidth="1"/>
    <col min="44" max="44" width="11.28515625" style="1" customWidth="1"/>
    <col min="45" max="45" width="13.7109375" style="1" customWidth="1"/>
    <col min="46" max="46" width="40.42578125" style="1" customWidth="1"/>
    <col min="47" max="47" width="12.85546875" style="1" customWidth="1"/>
    <col min="48" max="16384" width="11.42578125" style="1"/>
  </cols>
  <sheetData>
    <row r="1" spans="1:47" s="28" customFormat="1" ht="33.75" customHeight="1" x14ac:dyDescent="0.5">
      <c r="A1" s="147"/>
      <c r="B1" s="148"/>
      <c r="C1" s="148"/>
      <c r="D1" s="148"/>
      <c r="E1" s="149"/>
      <c r="F1" s="101" t="s">
        <v>139</v>
      </c>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row>
    <row r="2" spans="1:47" s="28" customFormat="1" ht="31.5" customHeight="1" x14ac:dyDescent="0.5">
      <c r="A2" s="87"/>
      <c r="B2" s="88"/>
      <c r="C2" s="88"/>
      <c r="D2" s="88"/>
      <c r="E2" s="150"/>
      <c r="F2" s="174" t="s">
        <v>136</v>
      </c>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row>
    <row r="3" spans="1:47" s="27" customFormat="1" ht="41.25" customHeight="1" thickBot="1" x14ac:dyDescent="0.45">
      <c r="A3" s="151"/>
      <c r="B3" s="152"/>
      <c r="C3" s="152"/>
      <c r="D3" s="152"/>
      <c r="E3" s="153"/>
      <c r="F3" s="109" t="s">
        <v>127</v>
      </c>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1"/>
      <c r="AM3" s="109" t="s">
        <v>128</v>
      </c>
      <c r="AN3" s="110"/>
      <c r="AO3" s="110"/>
      <c r="AP3" s="110"/>
      <c r="AQ3" s="110"/>
      <c r="AR3" s="110"/>
      <c r="AS3" s="110"/>
      <c r="AT3" s="110"/>
      <c r="AU3" s="110"/>
    </row>
    <row r="4" spans="1:47" ht="25.5" customHeight="1" x14ac:dyDescent="0.25">
      <c r="A4" s="154" t="s">
        <v>0</v>
      </c>
      <c r="B4" s="155"/>
      <c r="C4" s="155"/>
      <c r="D4" s="155"/>
      <c r="E4" s="155"/>
      <c r="F4" s="155"/>
      <c r="G4" s="155"/>
      <c r="H4" s="155"/>
      <c r="I4" s="155"/>
      <c r="J4" s="155"/>
      <c r="K4" s="155"/>
      <c r="L4" s="155"/>
      <c r="M4" s="155"/>
      <c r="N4" s="155"/>
      <c r="O4" s="155"/>
      <c r="P4" s="156"/>
      <c r="Q4" s="168" t="s">
        <v>168</v>
      </c>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70"/>
    </row>
    <row r="5" spans="1:47" ht="36" customHeight="1" thickBot="1" x14ac:dyDescent="0.3">
      <c r="A5" s="157" t="s">
        <v>2</v>
      </c>
      <c r="B5" s="158"/>
      <c r="C5" s="158"/>
      <c r="D5" s="158"/>
      <c r="E5" s="158"/>
      <c r="F5" s="158"/>
      <c r="G5" s="158"/>
      <c r="H5" s="158"/>
      <c r="I5" s="158"/>
      <c r="J5" s="158"/>
      <c r="K5" s="158"/>
      <c r="L5" s="158"/>
      <c r="M5" s="158"/>
      <c r="N5" s="158"/>
      <c r="O5" s="158"/>
      <c r="P5" s="159"/>
      <c r="Q5" s="171" t="s">
        <v>147</v>
      </c>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3"/>
    </row>
    <row r="6" spans="1:47" ht="14.25" customHeight="1" thickBot="1" x14ac:dyDescent="0.3">
      <c r="A6" s="4"/>
      <c r="B6" s="4"/>
      <c r="C6" s="4"/>
      <c r="D6" s="49"/>
      <c r="E6" s="49"/>
      <c r="F6" s="49"/>
      <c r="G6" s="50"/>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4"/>
      <c r="AL6" s="4"/>
      <c r="AM6" s="15"/>
      <c r="AN6" s="52"/>
      <c r="AO6" s="4"/>
      <c r="AP6" s="4"/>
      <c r="AQ6" s="4"/>
      <c r="AR6" s="4"/>
      <c r="AS6" s="4"/>
      <c r="AT6" s="4"/>
      <c r="AU6" s="4"/>
    </row>
    <row r="7" spans="1:47" s="23" customFormat="1" ht="53.25" customHeight="1" x14ac:dyDescent="0.25">
      <c r="A7" s="91" t="s">
        <v>57</v>
      </c>
      <c r="B7" s="92" t="s">
        <v>67</v>
      </c>
      <c r="C7" s="92"/>
      <c r="D7" s="92"/>
      <c r="E7" s="165" t="s">
        <v>71</v>
      </c>
      <c r="F7" s="92" t="s">
        <v>114</v>
      </c>
      <c r="G7" s="92" t="s">
        <v>72</v>
      </c>
      <c r="H7" s="92" t="s">
        <v>119</v>
      </c>
      <c r="I7" s="30"/>
      <c r="J7" s="144" t="s">
        <v>73</v>
      </c>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6"/>
      <c r="AK7" s="92" t="s">
        <v>74</v>
      </c>
      <c r="AL7" s="92"/>
      <c r="AM7" s="92"/>
      <c r="AN7" s="92"/>
      <c r="AO7" s="92" t="s">
        <v>76</v>
      </c>
      <c r="AP7" s="92" t="s">
        <v>77</v>
      </c>
      <c r="AQ7" s="92" t="s">
        <v>78</v>
      </c>
      <c r="AR7" s="92" t="s">
        <v>79</v>
      </c>
      <c r="AS7" s="92" t="s">
        <v>80</v>
      </c>
      <c r="AT7" s="92" t="s">
        <v>81</v>
      </c>
      <c r="AU7" s="141" t="s">
        <v>82</v>
      </c>
    </row>
    <row r="8" spans="1:47" s="23" customFormat="1" ht="53.25" customHeight="1" x14ac:dyDescent="0.25">
      <c r="A8" s="160"/>
      <c r="B8" s="137"/>
      <c r="C8" s="137"/>
      <c r="D8" s="137"/>
      <c r="E8" s="166"/>
      <c r="F8" s="137"/>
      <c r="G8" s="137"/>
      <c r="H8" s="137"/>
      <c r="I8" s="162">
        <v>2016</v>
      </c>
      <c r="J8" s="163"/>
      <c r="K8" s="163"/>
      <c r="L8" s="164"/>
      <c r="M8" s="162">
        <v>2017</v>
      </c>
      <c r="N8" s="163"/>
      <c r="O8" s="163"/>
      <c r="P8" s="163"/>
      <c r="Q8" s="163"/>
      <c r="R8" s="164"/>
      <c r="S8" s="162">
        <v>2018</v>
      </c>
      <c r="T8" s="163"/>
      <c r="U8" s="163"/>
      <c r="V8" s="163"/>
      <c r="W8" s="163"/>
      <c r="X8" s="164"/>
      <c r="Y8" s="162">
        <v>2019</v>
      </c>
      <c r="Z8" s="163"/>
      <c r="AA8" s="163"/>
      <c r="AB8" s="163"/>
      <c r="AC8" s="163"/>
      <c r="AD8" s="164"/>
      <c r="AE8" s="31">
        <v>2020</v>
      </c>
      <c r="AF8" s="162" t="s">
        <v>101</v>
      </c>
      <c r="AG8" s="163"/>
      <c r="AH8" s="163"/>
      <c r="AI8" s="163"/>
      <c r="AJ8" s="164"/>
      <c r="AK8" s="137" t="s">
        <v>75</v>
      </c>
      <c r="AL8" s="137"/>
      <c r="AM8" s="137"/>
      <c r="AN8" s="137"/>
      <c r="AO8" s="137"/>
      <c r="AP8" s="137"/>
      <c r="AQ8" s="137"/>
      <c r="AR8" s="137"/>
      <c r="AS8" s="137"/>
      <c r="AT8" s="137"/>
      <c r="AU8" s="142"/>
    </row>
    <row r="9" spans="1:47" s="23" customFormat="1" ht="64.5" customHeight="1" thickBot="1" x14ac:dyDescent="0.3">
      <c r="A9" s="161"/>
      <c r="B9" s="29" t="s">
        <v>68</v>
      </c>
      <c r="C9" s="29" t="s">
        <v>69</v>
      </c>
      <c r="D9" s="82" t="s">
        <v>70</v>
      </c>
      <c r="E9" s="167"/>
      <c r="F9" s="138"/>
      <c r="G9" s="138"/>
      <c r="H9" s="200"/>
      <c r="I9" s="29" t="s">
        <v>120</v>
      </c>
      <c r="J9" s="29" t="s">
        <v>122</v>
      </c>
      <c r="K9" s="29" t="s">
        <v>123</v>
      </c>
      <c r="L9" s="29" t="s">
        <v>31</v>
      </c>
      <c r="M9" s="29" t="s">
        <v>220</v>
      </c>
      <c r="N9" s="29" t="s">
        <v>124</v>
      </c>
      <c r="O9" s="29" t="s">
        <v>125</v>
      </c>
      <c r="P9" s="29" t="s">
        <v>122</v>
      </c>
      <c r="Q9" s="29" t="s">
        <v>126</v>
      </c>
      <c r="R9" s="29" t="s">
        <v>31</v>
      </c>
      <c r="S9" s="29" t="s">
        <v>121</v>
      </c>
      <c r="T9" s="29" t="s">
        <v>124</v>
      </c>
      <c r="U9" s="29" t="s">
        <v>125</v>
      </c>
      <c r="V9" s="29" t="s">
        <v>122</v>
      </c>
      <c r="W9" s="29" t="s">
        <v>126</v>
      </c>
      <c r="X9" s="29" t="s">
        <v>31</v>
      </c>
      <c r="Y9" s="29" t="s">
        <v>121</v>
      </c>
      <c r="Z9" s="29" t="s">
        <v>124</v>
      </c>
      <c r="AA9" s="29" t="s">
        <v>125</v>
      </c>
      <c r="AB9" s="29" t="s">
        <v>122</v>
      </c>
      <c r="AC9" s="29" t="s">
        <v>126</v>
      </c>
      <c r="AD9" s="29" t="s">
        <v>31</v>
      </c>
      <c r="AE9" s="29" t="s">
        <v>121</v>
      </c>
      <c r="AF9" s="29" t="s">
        <v>124</v>
      </c>
      <c r="AG9" s="29" t="s">
        <v>125</v>
      </c>
      <c r="AH9" s="29" t="s">
        <v>122</v>
      </c>
      <c r="AI9" s="29" t="s">
        <v>126</v>
      </c>
      <c r="AJ9" s="29" t="s">
        <v>31</v>
      </c>
      <c r="AK9" s="58" t="s">
        <v>4</v>
      </c>
      <c r="AL9" s="58" t="s">
        <v>5</v>
      </c>
      <c r="AM9" s="58" t="s">
        <v>6</v>
      </c>
      <c r="AN9" s="58" t="s">
        <v>7</v>
      </c>
      <c r="AO9" s="138"/>
      <c r="AP9" s="138"/>
      <c r="AQ9" s="138"/>
      <c r="AR9" s="138"/>
      <c r="AS9" s="138"/>
      <c r="AT9" s="138"/>
      <c r="AU9" s="143"/>
    </row>
    <row r="10" spans="1:47" s="54" customFormat="1" ht="61.5" customHeight="1" x14ac:dyDescent="0.25">
      <c r="A10" s="186" t="s">
        <v>165</v>
      </c>
      <c r="B10" s="193">
        <v>1</v>
      </c>
      <c r="C10" s="176" t="s">
        <v>170</v>
      </c>
      <c r="D10" s="179" t="s">
        <v>161</v>
      </c>
      <c r="E10" s="179">
        <v>467</v>
      </c>
      <c r="F10" s="190">
        <v>178</v>
      </c>
      <c r="G10" s="34" t="s">
        <v>8</v>
      </c>
      <c r="H10" s="304">
        <v>200</v>
      </c>
      <c r="I10" s="387"/>
      <c r="J10" s="387"/>
      <c r="K10" s="387"/>
      <c r="L10" s="388"/>
      <c r="M10" s="322">
        <v>117.5</v>
      </c>
      <c r="N10" s="323">
        <v>117.5</v>
      </c>
      <c r="O10" s="323">
        <v>117.5</v>
      </c>
      <c r="P10" s="323">
        <v>117.5</v>
      </c>
      <c r="Q10" s="323">
        <v>117.5</v>
      </c>
      <c r="R10" s="323">
        <v>117.5</v>
      </c>
      <c r="S10" s="323">
        <v>180</v>
      </c>
      <c r="T10" s="323">
        <v>180</v>
      </c>
      <c r="U10" s="323">
        <v>180</v>
      </c>
      <c r="V10" s="323">
        <v>180</v>
      </c>
      <c r="W10" s="323">
        <v>180</v>
      </c>
      <c r="X10" s="323">
        <v>180.01</v>
      </c>
      <c r="Y10" s="324">
        <v>195</v>
      </c>
      <c r="Z10" s="324">
        <v>195</v>
      </c>
      <c r="AA10" s="324"/>
      <c r="AB10" s="324"/>
      <c r="AC10" s="324"/>
      <c r="AD10" s="325">
        <v>185.81</v>
      </c>
      <c r="AE10" s="326">
        <v>200</v>
      </c>
      <c r="AF10" s="327"/>
      <c r="AG10" s="324"/>
      <c r="AH10" s="324"/>
      <c r="AI10" s="324"/>
      <c r="AJ10" s="328"/>
      <c r="AK10" s="312">
        <v>185.81</v>
      </c>
      <c r="AL10" s="313"/>
      <c r="AM10" s="313"/>
      <c r="AN10" s="314"/>
      <c r="AO10" s="329">
        <f>AK10/Z10</f>
        <v>0.95287179487179485</v>
      </c>
      <c r="AP10" s="329">
        <f>AD10/H10</f>
        <v>0.92905000000000004</v>
      </c>
      <c r="AQ10" s="284" t="s">
        <v>169</v>
      </c>
      <c r="AR10" s="285" t="str">
        <f>+[2]GESTIÓN!AT17</f>
        <v>N/A</v>
      </c>
      <c r="AS10" s="285" t="str">
        <f>+[2]GESTIÓN!AU17</f>
        <v>N/A</v>
      </c>
      <c r="AT10" s="285" t="s">
        <v>222</v>
      </c>
      <c r="AU10" s="286" t="str">
        <f>[2]GESTIÓN!AW17</f>
        <v xml:space="preserve">Informes de OPS # 20181361, 20181247, 20181114, 20181228, 20181383 
</v>
      </c>
    </row>
    <row r="11" spans="1:47" s="54" customFormat="1" ht="61.5" customHeight="1" x14ac:dyDescent="0.25">
      <c r="A11" s="187"/>
      <c r="B11" s="194"/>
      <c r="C11" s="177"/>
      <c r="D11" s="177"/>
      <c r="E11" s="177"/>
      <c r="F11" s="191"/>
      <c r="G11" s="36" t="s">
        <v>9</v>
      </c>
      <c r="H11" s="287">
        <f>R11+X11+Z11+AE11</f>
        <v>2595109747</v>
      </c>
      <c r="I11" s="389"/>
      <c r="J11" s="389"/>
      <c r="K11" s="389"/>
      <c r="L11" s="389"/>
      <c r="M11" s="287">
        <v>727842000</v>
      </c>
      <c r="N11" s="287">
        <v>727842000</v>
      </c>
      <c r="O11" s="287">
        <v>727842000</v>
      </c>
      <c r="P11" s="287">
        <v>727842000</v>
      </c>
      <c r="Q11" s="287">
        <v>679975500</v>
      </c>
      <c r="R11" s="287">
        <v>671590000</v>
      </c>
      <c r="S11" s="287">
        <v>735861000</v>
      </c>
      <c r="T11" s="287">
        <v>735861000</v>
      </c>
      <c r="U11" s="287">
        <v>735861000</v>
      </c>
      <c r="V11" s="287">
        <v>723018000</v>
      </c>
      <c r="W11" s="287">
        <v>731392600</v>
      </c>
      <c r="X11" s="287">
        <v>666077747</v>
      </c>
      <c r="Y11" s="287">
        <v>839442000</v>
      </c>
      <c r="Z11" s="287">
        <v>839442000</v>
      </c>
      <c r="AA11" s="287"/>
      <c r="AB11" s="287"/>
      <c r="AC11" s="287"/>
      <c r="AD11" s="330">
        <v>106399000</v>
      </c>
      <c r="AE11" s="331">
        <v>418000000</v>
      </c>
      <c r="AF11" s="332"/>
      <c r="AG11" s="287"/>
      <c r="AH11" s="287"/>
      <c r="AI11" s="287"/>
      <c r="AJ11" s="288"/>
      <c r="AK11" s="333">
        <v>106399000</v>
      </c>
      <c r="AL11" s="287"/>
      <c r="AM11" s="287"/>
      <c r="AN11" s="288"/>
      <c r="AO11" s="329">
        <f t="shared" ref="AO11:AO24" si="0">AK11/Z11</f>
        <v>0.12674967418832986</v>
      </c>
      <c r="AP11" s="315">
        <f>(R11+X11+Z11+AK11)/H11</f>
        <v>0.87992762141939584</v>
      </c>
      <c r="AQ11" s="289"/>
      <c r="AR11" s="290"/>
      <c r="AS11" s="290"/>
      <c r="AT11" s="290"/>
      <c r="AU11" s="291"/>
    </row>
    <row r="12" spans="1:47" s="54" customFormat="1" ht="46.5" customHeight="1" x14ac:dyDescent="0.25">
      <c r="A12" s="187"/>
      <c r="B12" s="194"/>
      <c r="C12" s="177"/>
      <c r="D12" s="177"/>
      <c r="E12" s="177"/>
      <c r="F12" s="191"/>
      <c r="G12" s="33" t="s">
        <v>10</v>
      </c>
      <c r="H12" s="381"/>
      <c r="I12" s="382"/>
      <c r="J12" s="382"/>
      <c r="K12" s="382"/>
      <c r="L12" s="382"/>
      <c r="M12" s="382"/>
      <c r="N12" s="382"/>
      <c r="O12" s="382"/>
      <c r="P12" s="382"/>
      <c r="Q12" s="382"/>
      <c r="R12" s="382"/>
      <c r="S12" s="383"/>
      <c r="T12" s="382"/>
      <c r="U12" s="382"/>
      <c r="V12" s="382"/>
      <c r="W12" s="382"/>
      <c r="X12" s="382"/>
      <c r="Y12" s="382"/>
      <c r="Z12" s="382"/>
      <c r="AA12" s="382"/>
      <c r="AB12" s="382"/>
      <c r="AC12" s="382"/>
      <c r="AD12" s="384"/>
      <c r="AE12" s="385"/>
      <c r="AF12" s="336"/>
      <c r="AG12" s="306"/>
      <c r="AH12" s="306"/>
      <c r="AI12" s="306"/>
      <c r="AJ12" s="337"/>
      <c r="AK12" s="305">
        <v>0</v>
      </c>
      <c r="AL12" s="292"/>
      <c r="AM12" s="292"/>
      <c r="AN12" s="293"/>
      <c r="AO12" s="329" t="e">
        <f t="shared" si="0"/>
        <v>#DIV/0!</v>
      </c>
      <c r="AP12" s="315" t="e">
        <f t="shared" ref="AP12:AP15" si="1">(R12+X12+Z12+AK12)/H12</f>
        <v>#DIV/0!</v>
      </c>
      <c r="AQ12" s="289"/>
      <c r="AR12" s="290"/>
      <c r="AS12" s="290"/>
      <c r="AT12" s="290"/>
      <c r="AU12" s="291"/>
    </row>
    <row r="13" spans="1:47" s="54" customFormat="1" ht="52.5" customHeight="1" x14ac:dyDescent="0.25">
      <c r="A13" s="187"/>
      <c r="B13" s="194"/>
      <c r="C13" s="177"/>
      <c r="D13" s="177"/>
      <c r="E13" s="177"/>
      <c r="F13" s="191"/>
      <c r="G13" s="36" t="s">
        <v>11</v>
      </c>
      <c r="H13" s="338">
        <f>X13+Z13</f>
        <v>910047343</v>
      </c>
      <c r="I13" s="383"/>
      <c r="J13" s="383"/>
      <c r="K13" s="383"/>
      <c r="L13" s="383"/>
      <c r="M13" s="383"/>
      <c r="N13" s="397"/>
      <c r="O13" s="397"/>
      <c r="P13" s="397"/>
      <c r="Q13" s="383"/>
      <c r="R13" s="386"/>
      <c r="S13" s="294">
        <v>509449867</v>
      </c>
      <c r="T13" s="294">
        <v>509449867</v>
      </c>
      <c r="U13" s="294">
        <v>509449867</v>
      </c>
      <c r="V13" s="294">
        <v>509449867</v>
      </c>
      <c r="W13" s="294">
        <v>509449867</v>
      </c>
      <c r="X13" s="294">
        <v>501406800</v>
      </c>
      <c r="Y13" s="339">
        <v>408640543</v>
      </c>
      <c r="Z13" s="294">
        <v>408640543</v>
      </c>
      <c r="AA13" s="294"/>
      <c r="AB13" s="294"/>
      <c r="AC13" s="294"/>
      <c r="AD13" s="330">
        <v>55062266</v>
      </c>
      <c r="AE13" s="340"/>
      <c r="AF13" s="332"/>
      <c r="AG13" s="334"/>
      <c r="AH13" s="334"/>
      <c r="AI13" s="334"/>
      <c r="AJ13" s="295"/>
      <c r="AK13" s="333">
        <v>55062266</v>
      </c>
      <c r="AL13" s="294"/>
      <c r="AM13" s="287"/>
      <c r="AN13" s="295"/>
      <c r="AO13" s="329">
        <f t="shared" si="0"/>
        <v>0.13474499029333956</v>
      </c>
      <c r="AP13" s="315">
        <f>(R13+X13+AK13)/H13</f>
        <v>0.61147265609894763</v>
      </c>
      <c r="AQ13" s="289"/>
      <c r="AR13" s="290"/>
      <c r="AS13" s="290"/>
      <c r="AT13" s="290"/>
      <c r="AU13" s="291"/>
    </row>
    <row r="14" spans="1:47" s="54" customFormat="1" ht="61.5" customHeight="1" x14ac:dyDescent="0.25">
      <c r="A14" s="187"/>
      <c r="B14" s="194"/>
      <c r="C14" s="177"/>
      <c r="D14" s="177"/>
      <c r="E14" s="177"/>
      <c r="F14" s="191"/>
      <c r="G14" s="33" t="s">
        <v>12</v>
      </c>
      <c r="H14" s="341">
        <f>+H10+H12</f>
        <v>200</v>
      </c>
      <c r="I14" s="390"/>
      <c r="J14" s="390"/>
      <c r="K14" s="390"/>
      <c r="L14" s="391"/>
      <c r="M14" s="317">
        <f>+M10+M12</f>
        <v>117.5</v>
      </c>
      <c r="N14" s="317">
        <f>+N10+N12</f>
        <v>117.5</v>
      </c>
      <c r="O14" s="317">
        <f>+O10+O12</f>
        <v>117.5</v>
      </c>
      <c r="P14" s="317">
        <v>117.5</v>
      </c>
      <c r="Q14" s="317">
        <v>117.5</v>
      </c>
      <c r="R14" s="317">
        <f>R10</f>
        <v>117.5</v>
      </c>
      <c r="S14" s="317">
        <f>+S10+S12</f>
        <v>180</v>
      </c>
      <c r="T14" s="317">
        <f>+T10</f>
        <v>180</v>
      </c>
      <c r="U14" s="317">
        <f>+U10</f>
        <v>180</v>
      </c>
      <c r="V14" s="317">
        <f>+V10</f>
        <v>180</v>
      </c>
      <c r="W14" s="317">
        <f>+W10</f>
        <v>180</v>
      </c>
      <c r="X14" s="317">
        <f>+X10</f>
        <v>180.01</v>
      </c>
      <c r="Y14" s="342">
        <v>195</v>
      </c>
      <c r="Z14" s="342">
        <v>195</v>
      </c>
      <c r="AA14" s="342"/>
      <c r="AB14" s="342"/>
      <c r="AC14" s="342"/>
      <c r="AD14" s="316">
        <v>185.81</v>
      </c>
      <c r="AE14" s="343">
        <f>+AE10+AE12</f>
        <v>200</v>
      </c>
      <c r="AF14" s="344"/>
      <c r="AG14" s="342"/>
      <c r="AH14" s="342"/>
      <c r="AI14" s="342"/>
      <c r="AJ14" s="345"/>
      <c r="AK14" s="316">
        <v>185.81</v>
      </c>
      <c r="AL14" s="317"/>
      <c r="AM14" s="317"/>
      <c r="AN14" s="318"/>
      <c r="AO14" s="329">
        <f t="shared" si="0"/>
        <v>0.95287179487179485</v>
      </c>
      <c r="AP14" s="329">
        <f>AD14/H14</f>
        <v>0.92905000000000004</v>
      </c>
      <c r="AQ14" s="289"/>
      <c r="AR14" s="290"/>
      <c r="AS14" s="290"/>
      <c r="AT14" s="290"/>
      <c r="AU14" s="291"/>
    </row>
    <row r="15" spans="1:47" s="54" customFormat="1" ht="49.5" customHeight="1" thickBot="1" x14ac:dyDescent="0.3">
      <c r="A15" s="188"/>
      <c r="B15" s="195"/>
      <c r="C15" s="178"/>
      <c r="D15" s="178"/>
      <c r="E15" s="178"/>
      <c r="F15" s="192"/>
      <c r="G15" s="37" t="s">
        <v>13</v>
      </c>
      <c r="H15" s="297">
        <f>H11+H13</f>
        <v>3505157090</v>
      </c>
      <c r="I15" s="392"/>
      <c r="J15" s="392"/>
      <c r="K15" s="392"/>
      <c r="L15" s="392"/>
      <c r="M15" s="297">
        <f>M11+M13</f>
        <v>727842000</v>
      </c>
      <c r="N15" s="297">
        <f>N11+N13</f>
        <v>727842000</v>
      </c>
      <c r="O15" s="297">
        <f>O11+O13</f>
        <v>727842000</v>
      </c>
      <c r="P15" s="297">
        <v>727842000</v>
      </c>
      <c r="Q15" s="297">
        <f>+Q11+Q13</f>
        <v>679975500</v>
      </c>
      <c r="R15" s="297">
        <f>R11</f>
        <v>671590000</v>
      </c>
      <c r="S15" s="297">
        <f>S11+S13</f>
        <v>1245310867</v>
      </c>
      <c r="T15" s="297">
        <f>+T13+T11</f>
        <v>1245310867</v>
      </c>
      <c r="U15" s="297">
        <f>+U13+U11</f>
        <v>1245310867</v>
      </c>
      <c r="V15" s="297">
        <v>1232467867</v>
      </c>
      <c r="W15" s="297">
        <f>W11+W13</f>
        <v>1240842467</v>
      </c>
      <c r="X15" s="297">
        <f>X11+X13</f>
        <v>1167484547</v>
      </c>
      <c r="Y15" s="297">
        <f>Y11+Y13</f>
        <v>1248082543</v>
      </c>
      <c r="Z15" s="297">
        <f>Z11+Z13</f>
        <v>1248082543</v>
      </c>
      <c r="AA15" s="297">
        <f t="shared" ref="AA15:AE15" si="2">AA11+AA13</f>
        <v>0</v>
      </c>
      <c r="AB15" s="297">
        <f t="shared" si="2"/>
        <v>0</v>
      </c>
      <c r="AC15" s="297">
        <f t="shared" si="2"/>
        <v>0</v>
      </c>
      <c r="AD15" s="297">
        <f t="shared" si="2"/>
        <v>161461266</v>
      </c>
      <c r="AE15" s="297">
        <f t="shared" si="2"/>
        <v>418000000</v>
      </c>
      <c r="AF15" s="347"/>
      <c r="AG15" s="297"/>
      <c r="AH15" s="297"/>
      <c r="AI15" s="297"/>
      <c r="AJ15" s="298"/>
      <c r="AK15" s="296">
        <f>AK13+AK11</f>
        <v>161461266</v>
      </c>
      <c r="AL15" s="297"/>
      <c r="AM15" s="297"/>
      <c r="AN15" s="298"/>
      <c r="AO15" s="329">
        <f t="shared" si="0"/>
        <v>0.12936745803037805</v>
      </c>
      <c r="AP15" s="315">
        <f>(R15+X15+AK15)/H15</f>
        <v>0.57074070052592141</v>
      </c>
      <c r="AQ15" s="299"/>
      <c r="AR15" s="300"/>
      <c r="AS15" s="300"/>
      <c r="AT15" s="300"/>
      <c r="AU15" s="301"/>
    </row>
    <row r="16" spans="1:47" s="54" customFormat="1" ht="45" customHeight="1" x14ac:dyDescent="0.25">
      <c r="A16" s="189" t="s">
        <v>166</v>
      </c>
      <c r="B16" s="193">
        <v>3</v>
      </c>
      <c r="C16" s="176" t="s">
        <v>167</v>
      </c>
      <c r="D16" s="179" t="s">
        <v>141</v>
      </c>
      <c r="E16" s="179">
        <v>468</v>
      </c>
      <c r="F16" s="190">
        <v>1</v>
      </c>
      <c r="G16" s="34" t="s">
        <v>8</v>
      </c>
      <c r="H16" s="304">
        <v>1000</v>
      </c>
      <c r="I16" s="387"/>
      <c r="J16" s="387"/>
      <c r="K16" s="387"/>
      <c r="L16" s="387"/>
      <c r="M16" s="304">
        <v>681</v>
      </c>
      <c r="N16" s="304">
        <v>681</v>
      </c>
      <c r="O16" s="304">
        <v>125</v>
      </c>
      <c r="P16" s="304">
        <v>125</v>
      </c>
      <c r="Q16" s="304">
        <v>681</v>
      </c>
      <c r="R16" s="304">
        <v>681</v>
      </c>
      <c r="S16" s="303">
        <v>125</v>
      </c>
      <c r="T16" s="303" t="e">
        <f>+[2]GESTIÓN!V18</f>
        <v>#REF!</v>
      </c>
      <c r="U16" s="303">
        <v>125</v>
      </c>
      <c r="V16" s="348">
        <v>125</v>
      </c>
      <c r="W16" s="349">
        <v>125</v>
      </c>
      <c r="X16" s="304">
        <v>132</v>
      </c>
      <c r="Y16" s="324">
        <v>125</v>
      </c>
      <c r="Z16" s="350">
        <v>125</v>
      </c>
      <c r="AA16" s="304"/>
      <c r="AB16" s="304"/>
      <c r="AC16" s="304"/>
      <c r="AD16" s="302">
        <v>28</v>
      </c>
      <c r="AE16" s="326">
        <v>62</v>
      </c>
      <c r="AF16" s="351"/>
      <c r="AG16" s="304"/>
      <c r="AH16" s="304"/>
      <c r="AI16" s="304"/>
      <c r="AJ16" s="352"/>
      <c r="AK16" s="302">
        <v>28</v>
      </c>
      <c r="AL16" s="303"/>
      <c r="AM16" s="304"/>
      <c r="AN16" s="304"/>
      <c r="AO16" s="329">
        <f t="shared" si="0"/>
        <v>0.224</v>
      </c>
      <c r="AP16" s="315">
        <f>(R16+X16+AK16)/H16</f>
        <v>0.84099999999999997</v>
      </c>
      <c r="AQ16" s="284" t="s">
        <v>231</v>
      </c>
      <c r="AR16" s="285" t="s">
        <v>152</v>
      </c>
      <c r="AS16" s="285" t="s">
        <v>218</v>
      </c>
      <c r="AT16" s="285" t="s">
        <v>221</v>
      </c>
      <c r="AU16" s="286" t="s">
        <v>157</v>
      </c>
    </row>
    <row r="17" spans="1:49" s="54" customFormat="1" ht="36" customHeight="1" x14ac:dyDescent="0.25">
      <c r="A17" s="187"/>
      <c r="B17" s="194"/>
      <c r="C17" s="177"/>
      <c r="D17" s="177"/>
      <c r="E17" s="177"/>
      <c r="F17" s="191"/>
      <c r="G17" s="36" t="s">
        <v>9</v>
      </c>
      <c r="H17" s="287">
        <v>3695979545</v>
      </c>
      <c r="I17" s="389"/>
      <c r="J17" s="389"/>
      <c r="K17" s="389"/>
      <c r="L17" s="389"/>
      <c r="M17" s="287">
        <v>807536000</v>
      </c>
      <c r="N17" s="287">
        <v>807536000</v>
      </c>
      <c r="O17" s="287">
        <v>807536000</v>
      </c>
      <c r="P17" s="287">
        <v>807536000</v>
      </c>
      <c r="Q17" s="287">
        <v>855402500</v>
      </c>
      <c r="R17" s="287">
        <v>752679545</v>
      </c>
      <c r="S17" s="287">
        <v>1028014000</v>
      </c>
      <c r="T17" s="287">
        <v>1028014000</v>
      </c>
      <c r="U17" s="294">
        <v>1028014000</v>
      </c>
      <c r="V17" s="287"/>
      <c r="W17" s="287">
        <v>1032482400</v>
      </c>
      <c r="X17" s="287">
        <v>943091637</v>
      </c>
      <c r="Y17" s="287">
        <v>1289868000</v>
      </c>
      <c r="Z17" s="353">
        <v>1289868000</v>
      </c>
      <c r="AA17" s="287"/>
      <c r="AB17" s="287"/>
      <c r="AC17" s="287"/>
      <c r="AD17" s="354">
        <v>145926000</v>
      </c>
      <c r="AE17" s="331">
        <f>636925000+16288000</f>
        <v>653213000</v>
      </c>
      <c r="AF17" s="332"/>
      <c r="AG17" s="287"/>
      <c r="AH17" s="287"/>
      <c r="AI17" s="287"/>
      <c r="AJ17" s="288"/>
      <c r="AK17" s="353">
        <v>145926000</v>
      </c>
      <c r="AL17" s="287"/>
      <c r="AM17" s="287"/>
      <c r="AN17" s="287"/>
      <c r="AO17" s="329">
        <f t="shared" si="0"/>
        <v>0.11313250658206886</v>
      </c>
      <c r="AP17" s="315">
        <f>(R17+X17+AK17)/H17</f>
        <v>0.49829744985777513</v>
      </c>
      <c r="AQ17" s="289"/>
      <c r="AR17" s="290"/>
      <c r="AS17" s="290"/>
      <c r="AT17" s="290"/>
      <c r="AU17" s="291"/>
    </row>
    <row r="18" spans="1:49" s="54" customFormat="1" ht="40.5" customHeight="1" x14ac:dyDescent="0.25">
      <c r="A18" s="187"/>
      <c r="B18" s="194"/>
      <c r="C18" s="177"/>
      <c r="D18" s="177"/>
      <c r="E18" s="177"/>
      <c r="F18" s="191"/>
      <c r="G18" s="33" t="s">
        <v>10</v>
      </c>
      <c r="H18" s="307"/>
      <c r="I18" s="382"/>
      <c r="J18" s="382"/>
      <c r="K18" s="382"/>
      <c r="L18" s="382"/>
      <c r="M18" s="382"/>
      <c r="N18" s="382"/>
      <c r="O18" s="382"/>
      <c r="P18" s="382"/>
      <c r="Q18" s="382"/>
      <c r="R18" s="382"/>
      <c r="S18" s="382"/>
      <c r="T18" s="382"/>
      <c r="U18" s="382"/>
      <c r="V18" s="382"/>
      <c r="W18" s="382"/>
      <c r="X18" s="382"/>
      <c r="Y18" s="382"/>
      <c r="Z18" s="382"/>
      <c r="AA18" s="382"/>
      <c r="AB18" s="382"/>
      <c r="AC18" s="382"/>
      <c r="AD18" s="384"/>
      <c r="AE18" s="385"/>
      <c r="AF18" s="336"/>
      <c r="AG18" s="306"/>
      <c r="AH18" s="306"/>
      <c r="AI18" s="306"/>
      <c r="AJ18" s="337"/>
      <c r="AK18" s="305">
        <v>0</v>
      </c>
      <c r="AL18" s="292"/>
      <c r="AM18" s="292"/>
      <c r="AN18" s="306"/>
      <c r="AO18" s="329" t="e">
        <f t="shared" si="0"/>
        <v>#DIV/0!</v>
      </c>
      <c r="AP18" s="315" t="e">
        <f t="shared" ref="AP18:AP21" si="3">(R18+X18+AK18)/H18</f>
        <v>#DIV/0!</v>
      </c>
      <c r="AQ18" s="289"/>
      <c r="AR18" s="290"/>
      <c r="AS18" s="290"/>
      <c r="AT18" s="290"/>
      <c r="AU18" s="291"/>
    </row>
    <row r="19" spans="1:49" s="54" customFormat="1" ht="33" customHeight="1" x14ac:dyDescent="0.25">
      <c r="A19" s="187"/>
      <c r="B19" s="194"/>
      <c r="C19" s="177"/>
      <c r="D19" s="177"/>
      <c r="E19" s="177"/>
      <c r="F19" s="191"/>
      <c r="G19" s="36" t="s">
        <v>11</v>
      </c>
      <c r="H19" s="355">
        <f>X19+Z19</f>
        <v>919865422</v>
      </c>
      <c r="I19" s="393"/>
      <c r="J19" s="393"/>
      <c r="K19" s="393"/>
      <c r="L19" s="393"/>
      <c r="M19" s="393"/>
      <c r="N19" s="398"/>
      <c r="O19" s="398"/>
      <c r="P19" s="398"/>
      <c r="Q19" s="393"/>
      <c r="R19" s="393"/>
      <c r="S19" s="294">
        <v>372740020</v>
      </c>
      <c r="T19" s="356">
        <v>722740020</v>
      </c>
      <c r="U19" s="356">
        <v>372740020</v>
      </c>
      <c r="V19" s="356"/>
      <c r="W19" s="356">
        <v>365369020</v>
      </c>
      <c r="X19" s="356">
        <v>365369020</v>
      </c>
      <c r="Y19" s="356">
        <v>554496402</v>
      </c>
      <c r="Z19" s="357">
        <v>554496402</v>
      </c>
      <c r="AA19" s="356"/>
      <c r="AB19" s="356"/>
      <c r="AC19" s="356"/>
      <c r="AD19" s="358">
        <v>104484017</v>
      </c>
      <c r="AE19" s="335"/>
      <c r="AF19" s="336"/>
      <c r="AG19" s="356"/>
      <c r="AH19" s="356"/>
      <c r="AI19" s="356"/>
      <c r="AJ19" s="359"/>
      <c r="AK19" s="357">
        <v>104484017</v>
      </c>
      <c r="AL19" s="307">
        <v>0</v>
      </c>
      <c r="AM19" s="307"/>
      <c r="AN19" s="307"/>
      <c r="AO19" s="329">
        <f t="shared" si="0"/>
        <v>0.18843046884188799</v>
      </c>
      <c r="AP19" s="315">
        <f t="shared" si="3"/>
        <v>0.51078454061076772</v>
      </c>
      <c r="AQ19" s="289"/>
      <c r="AR19" s="290"/>
      <c r="AS19" s="290"/>
      <c r="AT19" s="290"/>
      <c r="AU19" s="291"/>
    </row>
    <row r="20" spans="1:49" s="54" customFormat="1" ht="36" customHeight="1" x14ac:dyDescent="0.25">
      <c r="A20" s="187"/>
      <c r="B20" s="194"/>
      <c r="C20" s="177"/>
      <c r="D20" s="177"/>
      <c r="E20" s="177"/>
      <c r="F20" s="191"/>
      <c r="G20" s="33" t="s">
        <v>12</v>
      </c>
      <c r="H20" s="360">
        <f>+H16+H18</f>
        <v>1000</v>
      </c>
      <c r="I20" s="390"/>
      <c r="J20" s="390"/>
      <c r="K20" s="390"/>
      <c r="L20" s="390"/>
      <c r="M20" s="341">
        <v>680</v>
      </c>
      <c r="N20" s="341">
        <v>681</v>
      </c>
      <c r="O20" s="341">
        <v>125</v>
      </c>
      <c r="P20" s="341">
        <v>125</v>
      </c>
      <c r="Q20" s="341">
        <f t="shared" ref="Q20:X20" si="4">Q16</f>
        <v>681</v>
      </c>
      <c r="R20" s="341">
        <f t="shared" si="4"/>
        <v>681</v>
      </c>
      <c r="S20" s="309">
        <f t="shared" si="4"/>
        <v>125</v>
      </c>
      <c r="T20" s="309" t="e">
        <f t="shared" si="4"/>
        <v>#REF!</v>
      </c>
      <c r="U20" s="309">
        <f t="shared" si="4"/>
        <v>125</v>
      </c>
      <c r="V20" s="309">
        <f t="shared" si="4"/>
        <v>125</v>
      </c>
      <c r="W20" s="341">
        <f t="shared" si="4"/>
        <v>125</v>
      </c>
      <c r="X20" s="341">
        <f t="shared" si="4"/>
        <v>132</v>
      </c>
      <c r="Y20" s="341">
        <v>125</v>
      </c>
      <c r="Z20" s="341">
        <v>125</v>
      </c>
      <c r="AA20" s="341"/>
      <c r="AB20" s="341"/>
      <c r="AC20" s="341"/>
      <c r="AD20" s="308">
        <v>28</v>
      </c>
      <c r="AE20" s="361">
        <f>AE16</f>
        <v>62</v>
      </c>
      <c r="AF20" s="362"/>
      <c r="AG20" s="341"/>
      <c r="AH20" s="341"/>
      <c r="AI20" s="341"/>
      <c r="AJ20" s="363"/>
      <c r="AK20" s="308">
        <v>28</v>
      </c>
      <c r="AL20" s="309"/>
      <c r="AM20" s="309"/>
      <c r="AN20" s="309"/>
      <c r="AO20" s="329">
        <f t="shared" si="0"/>
        <v>0.224</v>
      </c>
      <c r="AP20" s="315">
        <f t="shared" si="3"/>
        <v>0.84099999999999997</v>
      </c>
      <c r="AQ20" s="289"/>
      <c r="AR20" s="290"/>
      <c r="AS20" s="290"/>
      <c r="AT20" s="290"/>
      <c r="AU20" s="291"/>
    </row>
    <row r="21" spans="1:49" s="54" customFormat="1" ht="49.5" customHeight="1" thickBot="1" x14ac:dyDescent="0.3">
      <c r="A21" s="188"/>
      <c r="B21" s="195"/>
      <c r="C21" s="178"/>
      <c r="D21" s="178"/>
      <c r="E21" s="178"/>
      <c r="F21" s="192"/>
      <c r="G21" s="38" t="s">
        <v>13</v>
      </c>
      <c r="H21" s="297">
        <f>H17+H19</f>
        <v>4615844967</v>
      </c>
      <c r="I21" s="389"/>
      <c r="J21" s="389"/>
      <c r="K21" s="389"/>
      <c r="L21" s="389"/>
      <c r="M21" s="287">
        <f>M17+M19</f>
        <v>807536000</v>
      </c>
      <c r="N21" s="287">
        <f>N17+N19</f>
        <v>807536000</v>
      </c>
      <c r="O21" s="287">
        <f>O17</f>
        <v>807536000</v>
      </c>
      <c r="P21" s="287">
        <v>807536000</v>
      </c>
      <c r="Q21" s="287">
        <f>+Q17+Q19</f>
        <v>855402500</v>
      </c>
      <c r="R21" s="287">
        <f>R17</f>
        <v>752679545</v>
      </c>
      <c r="S21" s="287">
        <f>S17+S19</f>
        <v>1400754020</v>
      </c>
      <c r="T21" s="287">
        <f>+T19+T17</f>
        <v>1750754020</v>
      </c>
      <c r="U21" s="287">
        <f>+U19+U17</f>
        <v>1400754020</v>
      </c>
      <c r="V21" s="287"/>
      <c r="W21" s="287">
        <f>W17+W19</f>
        <v>1397851420</v>
      </c>
      <c r="X21" s="287">
        <f>X17+X19</f>
        <v>1308460657</v>
      </c>
      <c r="Y21" s="287">
        <f>Y17+Y19</f>
        <v>1844364402</v>
      </c>
      <c r="Z21" s="287"/>
      <c r="AA21" s="287"/>
      <c r="AB21" s="287"/>
      <c r="AC21" s="287"/>
      <c r="AD21" s="296"/>
      <c r="AE21" s="346">
        <f>AE17+AE19</f>
        <v>653213000</v>
      </c>
      <c r="AF21" s="332"/>
      <c r="AG21" s="287"/>
      <c r="AH21" s="287"/>
      <c r="AI21" s="287"/>
      <c r="AJ21" s="288"/>
      <c r="AK21" s="310">
        <f>AK19+AK17</f>
        <v>250410017</v>
      </c>
      <c r="AL21" s="311"/>
      <c r="AM21" s="311"/>
      <c r="AN21" s="311"/>
      <c r="AO21" s="329" t="e">
        <f t="shared" si="0"/>
        <v>#DIV/0!</v>
      </c>
      <c r="AP21" s="315">
        <f t="shared" si="3"/>
        <v>0.5007859309673387</v>
      </c>
      <c r="AQ21" s="299"/>
      <c r="AR21" s="300"/>
      <c r="AS21" s="300"/>
      <c r="AT21" s="300"/>
      <c r="AU21" s="301"/>
    </row>
    <row r="22" spans="1:49" s="55" customFormat="1" ht="31.5" customHeight="1" x14ac:dyDescent="0.2">
      <c r="A22" s="180" t="s">
        <v>14</v>
      </c>
      <c r="B22" s="181"/>
      <c r="C22" s="181"/>
      <c r="D22" s="181"/>
      <c r="E22" s="181"/>
      <c r="F22" s="182"/>
      <c r="G22" s="32" t="s">
        <v>9</v>
      </c>
      <c r="H22" s="364">
        <v>6312430545</v>
      </c>
      <c r="I22" s="394"/>
      <c r="J22" s="394"/>
      <c r="K22" s="394"/>
      <c r="L22" s="394"/>
      <c r="M22" s="364">
        <f>M17</f>
        <v>807536000</v>
      </c>
      <c r="N22" s="364">
        <f t="shared" ref="N22:AD22" si="5">+N11+N17</f>
        <v>1535378000</v>
      </c>
      <c r="O22" s="364">
        <f t="shared" si="5"/>
        <v>1535378000</v>
      </c>
      <c r="P22" s="364">
        <f t="shared" si="5"/>
        <v>1535378000</v>
      </c>
      <c r="Q22" s="364">
        <f t="shared" si="5"/>
        <v>1535378000</v>
      </c>
      <c r="R22" s="364">
        <f t="shared" si="5"/>
        <v>1424269545</v>
      </c>
      <c r="S22" s="364">
        <f t="shared" si="5"/>
        <v>1763875000</v>
      </c>
      <c r="T22" s="364">
        <f t="shared" si="5"/>
        <v>1763875000</v>
      </c>
      <c r="U22" s="364">
        <f t="shared" si="5"/>
        <v>1763875000</v>
      </c>
      <c r="V22" s="364">
        <f t="shared" si="5"/>
        <v>723018000</v>
      </c>
      <c r="W22" s="364">
        <f t="shared" si="5"/>
        <v>1763875000</v>
      </c>
      <c r="X22" s="364">
        <f t="shared" si="5"/>
        <v>1609169384</v>
      </c>
      <c r="Y22" s="364">
        <f t="shared" si="5"/>
        <v>2129310000</v>
      </c>
      <c r="Z22" s="365">
        <f>+Z11+Z17</f>
        <v>2129310000</v>
      </c>
      <c r="AA22" s="364">
        <f t="shared" si="5"/>
        <v>0</v>
      </c>
      <c r="AB22" s="364">
        <f t="shared" si="5"/>
        <v>0</v>
      </c>
      <c r="AC22" s="364">
        <f t="shared" si="5"/>
        <v>0</v>
      </c>
      <c r="AD22" s="364">
        <f t="shared" si="5"/>
        <v>252325000</v>
      </c>
      <c r="AE22" s="364">
        <f>+AE11+AE17</f>
        <v>1071213000</v>
      </c>
      <c r="AF22" s="364"/>
      <c r="AG22" s="364"/>
      <c r="AH22" s="364"/>
      <c r="AI22" s="364"/>
      <c r="AJ22" s="366"/>
      <c r="AK22" s="367">
        <f>+AK11+AK17</f>
        <v>252325000</v>
      </c>
      <c r="AL22" s="364">
        <f>+AL11+AL17</f>
        <v>0</v>
      </c>
      <c r="AM22" s="364">
        <f>+AM15+AM21</f>
        <v>0</v>
      </c>
      <c r="AN22" s="364">
        <f>+AN15+AN21</f>
        <v>0</v>
      </c>
      <c r="AO22" s="329">
        <f t="shared" si="0"/>
        <v>0.11850082890701683</v>
      </c>
      <c r="AP22" s="319">
        <f>AD22/H22</f>
        <v>3.9972717038425649E-2</v>
      </c>
      <c r="AQ22" s="368"/>
      <c r="AR22" s="368"/>
      <c r="AS22" s="368"/>
      <c r="AT22" s="368"/>
      <c r="AU22" s="369"/>
    </row>
    <row r="23" spans="1:49" s="55" customFormat="1" ht="28.5" customHeight="1" x14ac:dyDescent="0.2">
      <c r="A23" s="180"/>
      <c r="B23" s="181"/>
      <c r="C23" s="181"/>
      <c r="D23" s="181"/>
      <c r="E23" s="181"/>
      <c r="F23" s="182"/>
      <c r="G23" s="36" t="s">
        <v>11</v>
      </c>
      <c r="H23" s="370">
        <f>H13+H19</f>
        <v>1829912765</v>
      </c>
      <c r="I23" s="395"/>
      <c r="J23" s="395"/>
      <c r="K23" s="395"/>
      <c r="L23" s="395"/>
      <c r="M23" s="395"/>
      <c r="N23" s="395"/>
      <c r="O23" s="395"/>
      <c r="P23" s="395"/>
      <c r="Q23" s="395"/>
      <c r="R23" s="395"/>
      <c r="S23" s="370">
        <f t="shared" ref="S23:AN23" si="6">+S19+S13</f>
        <v>882189887</v>
      </c>
      <c r="T23" s="370">
        <f t="shared" si="6"/>
        <v>1232189887</v>
      </c>
      <c r="U23" s="370">
        <f t="shared" si="6"/>
        <v>882189887</v>
      </c>
      <c r="V23" s="370">
        <f t="shared" si="6"/>
        <v>509449867</v>
      </c>
      <c r="W23" s="370">
        <f t="shared" si="6"/>
        <v>874818887</v>
      </c>
      <c r="X23" s="370">
        <f t="shared" si="6"/>
        <v>866775820</v>
      </c>
      <c r="Y23" s="370">
        <f t="shared" si="6"/>
        <v>963136945</v>
      </c>
      <c r="Z23" s="371">
        <f t="shared" si="6"/>
        <v>963136945</v>
      </c>
      <c r="AA23" s="370">
        <f t="shared" si="6"/>
        <v>0</v>
      </c>
      <c r="AB23" s="370">
        <f t="shared" si="6"/>
        <v>0</v>
      </c>
      <c r="AC23" s="370">
        <f t="shared" si="6"/>
        <v>0</v>
      </c>
      <c r="AD23" s="370">
        <f t="shared" si="6"/>
        <v>159546283</v>
      </c>
      <c r="AE23" s="370">
        <f t="shared" si="6"/>
        <v>0</v>
      </c>
      <c r="AF23" s="370">
        <f t="shared" si="6"/>
        <v>0</v>
      </c>
      <c r="AG23" s="370">
        <f t="shared" si="6"/>
        <v>0</v>
      </c>
      <c r="AH23" s="370">
        <f t="shared" si="6"/>
        <v>0</v>
      </c>
      <c r="AI23" s="370">
        <f t="shared" si="6"/>
        <v>0</v>
      </c>
      <c r="AJ23" s="372">
        <f t="shared" si="6"/>
        <v>0</v>
      </c>
      <c r="AK23" s="373">
        <f t="shared" si="6"/>
        <v>159546283</v>
      </c>
      <c r="AL23" s="370">
        <f t="shared" si="6"/>
        <v>0</v>
      </c>
      <c r="AM23" s="370">
        <f t="shared" si="6"/>
        <v>0</v>
      </c>
      <c r="AN23" s="370">
        <f t="shared" si="6"/>
        <v>0</v>
      </c>
      <c r="AO23" s="329">
        <f t="shared" si="0"/>
        <v>0.16565274941249397</v>
      </c>
      <c r="AP23" s="320">
        <f t="shared" ref="AP23:AP24" si="7">AD23/H23</f>
        <v>8.7187917397800102E-2</v>
      </c>
      <c r="AQ23" s="374"/>
      <c r="AR23" s="374"/>
      <c r="AS23" s="374"/>
      <c r="AT23" s="374"/>
      <c r="AU23" s="375"/>
    </row>
    <row r="24" spans="1:49" s="55" customFormat="1" ht="35.25" customHeight="1" thickBot="1" x14ac:dyDescent="0.25">
      <c r="A24" s="183"/>
      <c r="B24" s="184"/>
      <c r="C24" s="184"/>
      <c r="D24" s="184"/>
      <c r="E24" s="184"/>
      <c r="F24" s="185"/>
      <c r="G24" s="35" t="s">
        <v>14</v>
      </c>
      <c r="H24" s="376">
        <f>H22+H23</f>
        <v>8142343310</v>
      </c>
      <c r="I24" s="396"/>
      <c r="J24" s="396"/>
      <c r="K24" s="396"/>
      <c r="L24" s="396"/>
      <c r="M24" s="376">
        <f>M22</f>
        <v>807536000</v>
      </c>
      <c r="N24" s="376">
        <f>+N22</f>
        <v>1535378000</v>
      </c>
      <c r="O24" s="376">
        <f>+O22</f>
        <v>1535378000</v>
      </c>
      <c r="P24" s="376">
        <f>+P22</f>
        <v>1535378000</v>
      </c>
      <c r="Q24" s="376">
        <f>+Q22</f>
        <v>1535378000</v>
      </c>
      <c r="R24" s="376">
        <f>+R22</f>
        <v>1424269545</v>
      </c>
      <c r="S24" s="376">
        <f t="shared" ref="S24:AD24" si="8">+S22+S23</f>
        <v>2646064887</v>
      </c>
      <c r="T24" s="376">
        <f t="shared" si="8"/>
        <v>2996064887</v>
      </c>
      <c r="U24" s="376">
        <f t="shared" si="8"/>
        <v>2646064887</v>
      </c>
      <c r="V24" s="376">
        <f t="shared" si="8"/>
        <v>1232467867</v>
      </c>
      <c r="W24" s="376">
        <f t="shared" si="8"/>
        <v>2638693887</v>
      </c>
      <c r="X24" s="376">
        <f t="shared" si="8"/>
        <v>2475945204</v>
      </c>
      <c r="Y24" s="376">
        <f t="shared" si="8"/>
        <v>3092446945</v>
      </c>
      <c r="Z24" s="376">
        <f t="shared" si="8"/>
        <v>3092446945</v>
      </c>
      <c r="AA24" s="376">
        <f t="shared" si="8"/>
        <v>0</v>
      </c>
      <c r="AB24" s="376">
        <f t="shared" si="8"/>
        <v>0</v>
      </c>
      <c r="AC24" s="376">
        <f t="shared" si="8"/>
        <v>0</v>
      </c>
      <c r="AD24" s="376">
        <f t="shared" si="8"/>
        <v>411871283</v>
      </c>
      <c r="AE24" s="376">
        <f t="shared" ref="AE24:AN24" si="9">+AE22</f>
        <v>1071213000</v>
      </c>
      <c r="AF24" s="376">
        <f t="shared" si="9"/>
        <v>0</v>
      </c>
      <c r="AG24" s="376">
        <f t="shared" si="9"/>
        <v>0</v>
      </c>
      <c r="AH24" s="376">
        <f t="shared" si="9"/>
        <v>0</v>
      </c>
      <c r="AI24" s="376">
        <f t="shared" si="9"/>
        <v>0</v>
      </c>
      <c r="AJ24" s="377">
        <f t="shared" si="9"/>
        <v>0</v>
      </c>
      <c r="AK24" s="378">
        <f>+AK22+AK23</f>
        <v>411871283</v>
      </c>
      <c r="AL24" s="376">
        <f t="shared" si="9"/>
        <v>0</v>
      </c>
      <c r="AM24" s="376">
        <f t="shared" si="9"/>
        <v>0</v>
      </c>
      <c r="AN24" s="376">
        <f t="shared" si="9"/>
        <v>0</v>
      </c>
      <c r="AO24" s="329">
        <f t="shared" si="0"/>
        <v>0.13318620830857941</v>
      </c>
      <c r="AP24" s="321">
        <f t="shared" si="7"/>
        <v>5.0583875835124914E-2</v>
      </c>
      <c r="AQ24" s="379"/>
      <c r="AR24" s="379"/>
      <c r="AS24" s="379"/>
      <c r="AT24" s="379"/>
      <c r="AU24" s="380"/>
      <c r="AV24" s="56"/>
      <c r="AW24" s="56"/>
    </row>
    <row r="27" spans="1:49" x14ac:dyDescent="0.25">
      <c r="G27" s="43" t="s">
        <v>129</v>
      </c>
      <c r="H27" s="1"/>
      <c r="I27" s="1"/>
      <c r="J27" s="1"/>
      <c r="K27" s="1"/>
      <c r="L27" s="1"/>
      <c r="M27" s="1"/>
    </row>
    <row r="28" spans="1:49" ht="15.75" customHeight="1" x14ac:dyDescent="0.25">
      <c r="G28" s="45" t="s">
        <v>130</v>
      </c>
      <c r="H28" s="196" t="s">
        <v>131</v>
      </c>
      <c r="I28" s="196"/>
      <c r="J28" s="196"/>
      <c r="K28" s="196"/>
      <c r="L28" s="198" t="s">
        <v>132</v>
      </c>
      <c r="M28" s="198"/>
      <c r="N28" s="198"/>
    </row>
    <row r="29" spans="1:49" x14ac:dyDescent="0.25">
      <c r="G29" s="44">
        <v>11</v>
      </c>
      <c r="H29" s="197" t="s">
        <v>133</v>
      </c>
      <c r="I29" s="197"/>
      <c r="J29" s="197"/>
      <c r="K29" s="197"/>
      <c r="L29" s="199" t="s">
        <v>135</v>
      </c>
      <c r="M29" s="199"/>
      <c r="N29" s="199"/>
    </row>
  </sheetData>
  <mergeCells count="58">
    <mergeCell ref="H28:K28"/>
    <mergeCell ref="H29:K29"/>
    <mergeCell ref="L28:N28"/>
    <mergeCell ref="L29:N29"/>
    <mergeCell ref="AO7:AO9"/>
    <mergeCell ref="H7:H9"/>
    <mergeCell ref="AK8:AN8"/>
    <mergeCell ref="AK7:AN7"/>
    <mergeCell ref="AF8:AJ8"/>
    <mergeCell ref="S8:X8"/>
    <mergeCell ref="Y8:AD8"/>
    <mergeCell ref="C10:C15"/>
    <mergeCell ref="D10:D15"/>
    <mergeCell ref="E10:E15"/>
    <mergeCell ref="A22:F24"/>
    <mergeCell ref="A10:A15"/>
    <mergeCell ref="A16:A21"/>
    <mergeCell ref="F10:F15"/>
    <mergeCell ref="B10:B15"/>
    <mergeCell ref="B16:B21"/>
    <mergeCell ref="C16:C21"/>
    <mergeCell ref="D16:D21"/>
    <mergeCell ref="E16:E21"/>
    <mergeCell ref="F16:F21"/>
    <mergeCell ref="AM3:AU3"/>
    <mergeCell ref="F1:AU1"/>
    <mergeCell ref="F3:AL3"/>
    <mergeCell ref="Q4:AU4"/>
    <mergeCell ref="Q5:AU5"/>
    <mergeCell ref="F2:AU2"/>
    <mergeCell ref="A1:E3"/>
    <mergeCell ref="A4:P4"/>
    <mergeCell ref="A5:P5"/>
    <mergeCell ref="A7:A9"/>
    <mergeCell ref="F7:F9"/>
    <mergeCell ref="I8:L8"/>
    <mergeCell ref="M8:R8"/>
    <mergeCell ref="B7:D8"/>
    <mergeCell ref="E7:E9"/>
    <mergeCell ref="G7:G9"/>
    <mergeCell ref="AP7:AP9"/>
    <mergeCell ref="J7:AJ7"/>
    <mergeCell ref="AR7:AR9"/>
    <mergeCell ref="AQ7:AQ9"/>
    <mergeCell ref="AS7:AS9"/>
    <mergeCell ref="AU7:AU9"/>
    <mergeCell ref="AT7:AT9"/>
    <mergeCell ref="AQ22:AU24"/>
    <mergeCell ref="AU10:AU15"/>
    <mergeCell ref="AR10:AR15"/>
    <mergeCell ref="AS10:AS15"/>
    <mergeCell ref="AT10:AT15"/>
    <mergeCell ref="AQ10:AQ15"/>
    <mergeCell ref="AQ16:AQ21"/>
    <mergeCell ref="AR16:AR21"/>
    <mergeCell ref="AS16:AS21"/>
    <mergeCell ref="AT16:AT21"/>
    <mergeCell ref="AU16:AU21"/>
  </mergeCells>
  <dataValidations disablePrompts="1" count="1">
    <dataValidation type="list" allowBlank="1" showErrorMessage="1" sqref="D16 D10" xr:uid="{00000000-0002-0000-0100-000000000000}">
      <formula1>#REF!</formula1>
    </dataValidation>
  </dataValidation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93"/>
  <sheetViews>
    <sheetView tabSelected="1" zoomScale="68" zoomScaleNormal="68" workbookViewId="0">
      <selection activeCell="D23" sqref="D23"/>
    </sheetView>
  </sheetViews>
  <sheetFormatPr baseColWidth="10" defaultRowHeight="12.75" x14ac:dyDescent="0.25"/>
  <cols>
    <col min="1" max="1" width="10" style="7" customWidth="1"/>
    <col min="2" max="2" width="12.7109375" style="7" customWidth="1"/>
    <col min="3" max="3" width="15.140625" style="18" customWidth="1"/>
    <col min="4" max="4" width="6.140625" style="7" customWidth="1"/>
    <col min="5" max="5" width="7.85546875" style="7" customWidth="1"/>
    <col min="6" max="6" width="8" style="7" customWidth="1"/>
    <col min="7" max="7" width="7" style="7" customWidth="1"/>
    <col min="8" max="8" width="6.7109375" style="7" customWidth="1"/>
    <col min="9" max="13" width="7" style="7" customWidth="1"/>
    <col min="14" max="14" width="7" style="8" customWidth="1"/>
    <col min="15" max="18" width="9.5703125" style="8" customWidth="1"/>
    <col min="19" max="19" width="11.7109375" style="8" customWidth="1"/>
    <col min="20" max="20" width="8.85546875" style="8" customWidth="1"/>
    <col min="21" max="21" width="9" style="8" customWidth="1"/>
    <col min="22" max="22" width="62.5703125" style="11" customWidth="1"/>
    <col min="23" max="33" width="11.42578125" style="11"/>
    <col min="34" max="16384" width="11.42578125" style="7"/>
  </cols>
  <sheetData>
    <row r="1" spans="1:42" s="9" customFormat="1" ht="18.75" customHeight="1" x14ac:dyDescent="0.25">
      <c r="A1" s="147"/>
      <c r="B1" s="148"/>
      <c r="C1" s="148"/>
      <c r="D1" s="410" t="s">
        <v>139</v>
      </c>
      <c r="E1" s="411"/>
      <c r="F1" s="411"/>
      <c r="G1" s="411"/>
      <c r="H1" s="411"/>
      <c r="I1" s="411"/>
      <c r="J1" s="411"/>
      <c r="K1" s="411"/>
      <c r="L1" s="411"/>
      <c r="M1" s="411"/>
      <c r="N1" s="411"/>
      <c r="O1" s="411"/>
      <c r="P1" s="411"/>
      <c r="Q1" s="411"/>
      <c r="R1" s="411"/>
      <c r="S1" s="411"/>
      <c r="T1" s="411"/>
      <c r="U1" s="411"/>
      <c r="V1" s="412"/>
    </row>
    <row r="2" spans="1:42" s="9" customFormat="1" ht="20.25" customHeight="1" x14ac:dyDescent="0.25">
      <c r="A2" s="87"/>
      <c r="B2" s="88"/>
      <c r="C2" s="88"/>
      <c r="D2" s="413" t="s">
        <v>137</v>
      </c>
      <c r="E2" s="414"/>
      <c r="F2" s="414"/>
      <c r="G2" s="414"/>
      <c r="H2" s="414"/>
      <c r="I2" s="414"/>
      <c r="J2" s="414"/>
      <c r="K2" s="414"/>
      <c r="L2" s="414"/>
      <c r="M2" s="414"/>
      <c r="N2" s="414"/>
      <c r="O2" s="414"/>
      <c r="P2" s="414"/>
      <c r="Q2" s="414"/>
      <c r="R2" s="414"/>
      <c r="S2" s="414"/>
      <c r="T2" s="414"/>
      <c r="U2" s="414"/>
      <c r="V2" s="415"/>
    </row>
    <row r="3" spans="1:42" s="9" customFormat="1" ht="21" customHeight="1" thickBot="1" x14ac:dyDescent="0.3">
      <c r="A3" s="151"/>
      <c r="B3" s="152"/>
      <c r="C3" s="152"/>
      <c r="D3" s="230" t="s">
        <v>127</v>
      </c>
      <c r="E3" s="110"/>
      <c r="F3" s="110"/>
      <c r="G3" s="110"/>
      <c r="H3" s="110"/>
      <c r="I3" s="110"/>
      <c r="J3" s="110"/>
      <c r="K3" s="110"/>
      <c r="L3" s="110"/>
      <c r="M3" s="110"/>
      <c r="N3" s="110"/>
      <c r="O3" s="110"/>
      <c r="P3" s="110"/>
      <c r="Q3" s="110"/>
      <c r="R3" s="110"/>
      <c r="S3" s="110"/>
      <c r="T3" s="110"/>
      <c r="U3" s="111"/>
      <c r="V3" s="84" t="s">
        <v>128</v>
      </c>
    </row>
    <row r="4" spans="1:42" s="9" customFormat="1" ht="21.75" customHeight="1" thickBot="1" x14ac:dyDescent="0.3">
      <c r="A4" s="113" t="s">
        <v>0</v>
      </c>
      <c r="B4" s="114"/>
      <c r="C4" s="226"/>
      <c r="D4" s="225" t="s">
        <v>142</v>
      </c>
      <c r="E4" s="225"/>
      <c r="F4" s="225"/>
      <c r="G4" s="225"/>
      <c r="H4" s="225"/>
      <c r="I4" s="225"/>
      <c r="J4" s="225"/>
      <c r="K4" s="225"/>
      <c r="L4" s="225"/>
      <c r="M4" s="225"/>
      <c r="N4" s="225"/>
      <c r="O4" s="225"/>
      <c r="P4" s="225"/>
      <c r="Q4" s="225"/>
      <c r="R4" s="225"/>
      <c r="S4" s="225"/>
      <c r="T4" s="225"/>
      <c r="U4" s="225"/>
      <c r="V4" s="225"/>
    </row>
    <row r="5" spans="1:42" s="9" customFormat="1" ht="43.5" customHeight="1" thickBot="1" x14ac:dyDescent="0.3">
      <c r="A5" s="157" t="s">
        <v>2</v>
      </c>
      <c r="B5" s="158"/>
      <c r="C5" s="224"/>
      <c r="D5" s="225" t="s">
        <v>147</v>
      </c>
      <c r="E5" s="225"/>
      <c r="F5" s="225"/>
      <c r="G5" s="225"/>
      <c r="H5" s="225"/>
      <c r="I5" s="225"/>
      <c r="J5" s="225"/>
      <c r="K5" s="225"/>
      <c r="L5" s="225"/>
      <c r="M5" s="225"/>
      <c r="N5" s="225"/>
      <c r="O5" s="225"/>
      <c r="P5" s="225"/>
      <c r="Q5" s="225"/>
      <c r="R5" s="225"/>
      <c r="S5" s="225"/>
      <c r="T5" s="225"/>
      <c r="U5" s="225"/>
      <c r="V5" s="225"/>
    </row>
    <row r="6" spans="1:42" s="10" customFormat="1" ht="24.75" customHeight="1" x14ac:dyDescent="0.25">
      <c r="A6" s="227" t="s">
        <v>57</v>
      </c>
      <c r="B6" s="228" t="s">
        <v>58</v>
      </c>
      <c r="C6" s="219" t="s">
        <v>59</v>
      </c>
      <c r="D6" s="221" t="s">
        <v>60</v>
      </c>
      <c r="E6" s="222"/>
      <c r="F6" s="223" t="s">
        <v>228</v>
      </c>
      <c r="G6" s="223"/>
      <c r="H6" s="223"/>
      <c r="I6" s="223"/>
      <c r="J6" s="223"/>
      <c r="K6" s="223"/>
      <c r="L6" s="223"/>
      <c r="M6" s="223"/>
      <c r="N6" s="223"/>
      <c r="O6" s="223"/>
      <c r="P6" s="223"/>
      <c r="Q6" s="223"/>
      <c r="R6" s="223"/>
      <c r="S6" s="223"/>
      <c r="T6" s="228" t="s">
        <v>64</v>
      </c>
      <c r="U6" s="228"/>
      <c r="V6" s="232" t="s">
        <v>143</v>
      </c>
    </row>
    <row r="7" spans="1:42" s="10" customFormat="1" ht="35.25" customHeight="1" thickBot="1" x14ac:dyDescent="0.3">
      <c r="A7" s="213"/>
      <c r="B7" s="229"/>
      <c r="C7" s="220"/>
      <c r="D7" s="41" t="s">
        <v>61</v>
      </c>
      <c r="E7" s="41" t="s">
        <v>62</v>
      </c>
      <c r="F7" s="41" t="s">
        <v>63</v>
      </c>
      <c r="G7" s="39" t="s">
        <v>15</v>
      </c>
      <c r="H7" s="39" t="s">
        <v>16</v>
      </c>
      <c r="I7" s="39" t="s">
        <v>17</v>
      </c>
      <c r="J7" s="39" t="s">
        <v>18</v>
      </c>
      <c r="K7" s="39" t="s">
        <v>19</v>
      </c>
      <c r="L7" s="39" t="s">
        <v>20</v>
      </c>
      <c r="M7" s="39" t="s">
        <v>21</v>
      </c>
      <c r="N7" s="39" t="s">
        <v>22</v>
      </c>
      <c r="O7" s="39" t="s">
        <v>23</v>
      </c>
      <c r="P7" s="39" t="s">
        <v>24</v>
      </c>
      <c r="Q7" s="39" t="s">
        <v>25</v>
      </c>
      <c r="R7" s="39" t="s">
        <v>26</v>
      </c>
      <c r="S7" s="40" t="s">
        <v>27</v>
      </c>
      <c r="T7" s="40" t="s">
        <v>65</v>
      </c>
      <c r="U7" s="40" t="s">
        <v>66</v>
      </c>
      <c r="V7" s="233"/>
    </row>
    <row r="8" spans="1:42" s="72" customFormat="1" ht="35.25" customHeight="1" x14ac:dyDescent="0.2">
      <c r="A8" s="243" t="s">
        <v>171</v>
      </c>
      <c r="B8" s="244" t="s">
        <v>172</v>
      </c>
      <c r="C8" s="401" t="s">
        <v>173</v>
      </c>
      <c r="D8" s="231" t="s">
        <v>174</v>
      </c>
      <c r="E8" s="231"/>
      <c r="F8" s="70" t="s">
        <v>28</v>
      </c>
      <c r="G8" s="405">
        <v>5.0000000000000001E-3</v>
      </c>
      <c r="H8" s="405">
        <v>1.4999999999999999E-2</v>
      </c>
      <c r="I8" s="405">
        <v>3.5000000000000003E-2</v>
      </c>
      <c r="J8" s="405">
        <v>0.02</v>
      </c>
      <c r="K8" s="405">
        <v>0.105</v>
      </c>
      <c r="L8" s="405">
        <v>0.13</v>
      </c>
      <c r="M8" s="405">
        <v>0.15</v>
      </c>
      <c r="N8" s="405">
        <v>0.15</v>
      </c>
      <c r="O8" s="405">
        <v>9.5000000000000001E-2</v>
      </c>
      <c r="P8" s="405">
        <v>9.5000000000000001E-2</v>
      </c>
      <c r="Q8" s="405">
        <v>0.105</v>
      </c>
      <c r="R8" s="405">
        <v>9.5000000000000001E-2</v>
      </c>
      <c r="S8" s="70">
        <f t="shared" ref="S8:S21" si="0">SUM(G8:R8)</f>
        <v>0.99999999999999989</v>
      </c>
      <c r="T8" s="234">
        <f>SUM(U8:U13)</f>
        <v>0.5</v>
      </c>
      <c r="U8" s="216">
        <v>0.1</v>
      </c>
      <c r="V8" s="399" t="s">
        <v>225</v>
      </c>
      <c r="W8" s="71"/>
      <c r="X8" s="71"/>
      <c r="Y8" s="71"/>
      <c r="Z8" s="71"/>
      <c r="AA8" s="71"/>
      <c r="AB8" s="71"/>
      <c r="AC8" s="71"/>
      <c r="AD8" s="71"/>
      <c r="AE8" s="71"/>
      <c r="AF8" s="71"/>
      <c r="AG8" s="71"/>
      <c r="AH8" s="71"/>
      <c r="AI8" s="71"/>
      <c r="AJ8" s="71"/>
      <c r="AK8" s="71"/>
      <c r="AL8" s="71"/>
      <c r="AM8" s="71"/>
      <c r="AN8" s="71"/>
      <c r="AO8" s="71"/>
      <c r="AP8" s="71"/>
    </row>
    <row r="9" spans="1:42" s="72" customFormat="1" ht="35.25" customHeight="1" thickBot="1" x14ac:dyDescent="0.25">
      <c r="A9" s="235"/>
      <c r="B9" s="245"/>
      <c r="C9" s="402"/>
      <c r="D9" s="202"/>
      <c r="E9" s="202"/>
      <c r="F9" s="73" t="s">
        <v>29</v>
      </c>
      <c r="G9" s="406">
        <v>5.0000000000000001E-3</v>
      </c>
      <c r="H9" s="406">
        <v>1.4999999999999999E-2</v>
      </c>
      <c r="I9" s="406">
        <v>3.5000000000000003E-2</v>
      </c>
      <c r="J9" s="406"/>
      <c r="K9" s="406"/>
      <c r="L9" s="406"/>
      <c r="M9" s="406"/>
      <c r="N9" s="406"/>
      <c r="O9" s="406"/>
      <c r="P9" s="406"/>
      <c r="Q9" s="406"/>
      <c r="R9" s="406"/>
      <c r="S9" s="409">
        <f t="shared" si="0"/>
        <v>5.5000000000000007E-2</v>
      </c>
      <c r="T9" s="235"/>
      <c r="U9" s="217"/>
      <c r="V9" s="400"/>
      <c r="W9" s="71"/>
      <c r="X9" s="71"/>
      <c r="Y9" s="71"/>
      <c r="Z9" s="71"/>
      <c r="AA9" s="71"/>
      <c r="AB9" s="71"/>
      <c r="AC9" s="71"/>
      <c r="AD9" s="71"/>
      <c r="AE9" s="71"/>
      <c r="AF9" s="71"/>
      <c r="AG9" s="71"/>
      <c r="AH9" s="71"/>
      <c r="AI9" s="71"/>
      <c r="AJ9" s="71"/>
      <c r="AK9" s="71"/>
      <c r="AL9" s="71"/>
      <c r="AM9" s="71"/>
      <c r="AN9" s="71"/>
      <c r="AO9" s="71"/>
      <c r="AP9" s="71"/>
    </row>
    <row r="10" spans="1:42" s="72" customFormat="1" ht="35.25" customHeight="1" x14ac:dyDescent="0.2">
      <c r="A10" s="235"/>
      <c r="B10" s="245"/>
      <c r="C10" s="403" t="s">
        <v>175</v>
      </c>
      <c r="D10" s="201" t="s">
        <v>174</v>
      </c>
      <c r="E10" s="201"/>
      <c r="F10" s="74" t="s">
        <v>28</v>
      </c>
      <c r="G10" s="406">
        <v>5.0000000000000001E-3</v>
      </c>
      <c r="H10" s="406">
        <v>1.2E-2</v>
      </c>
      <c r="I10" s="406">
        <v>3.5000000000000003E-2</v>
      </c>
      <c r="J10" s="406">
        <v>0.01</v>
      </c>
      <c r="K10" s="406">
        <v>0.114</v>
      </c>
      <c r="L10" s="406">
        <v>0.13</v>
      </c>
      <c r="M10" s="406">
        <v>0.154</v>
      </c>
      <c r="N10" s="406">
        <v>0.153</v>
      </c>
      <c r="O10" s="406">
        <v>9.4E-2</v>
      </c>
      <c r="P10" s="406">
        <v>9.8000000000000004E-2</v>
      </c>
      <c r="Q10" s="406">
        <v>0.10199999999999999</v>
      </c>
      <c r="R10" s="406">
        <v>9.2999999999999999E-2</v>
      </c>
      <c r="S10" s="70">
        <f t="shared" si="0"/>
        <v>1</v>
      </c>
      <c r="T10" s="235"/>
      <c r="U10" s="216">
        <v>0.3</v>
      </c>
      <c r="V10" s="399" t="s">
        <v>169</v>
      </c>
      <c r="W10" s="71"/>
      <c r="X10" s="71"/>
      <c r="Y10" s="71"/>
      <c r="Z10" s="71"/>
      <c r="AA10" s="71"/>
      <c r="AB10" s="71"/>
      <c r="AC10" s="71"/>
      <c r="AD10" s="71"/>
      <c r="AE10" s="71"/>
      <c r="AF10" s="71"/>
      <c r="AG10" s="71"/>
      <c r="AH10" s="71"/>
      <c r="AI10" s="71"/>
      <c r="AJ10" s="71"/>
      <c r="AK10" s="71"/>
      <c r="AL10" s="71"/>
      <c r="AM10" s="71"/>
      <c r="AN10" s="71"/>
      <c r="AO10" s="71"/>
      <c r="AP10" s="71"/>
    </row>
    <row r="11" spans="1:42" s="72" customFormat="1" ht="35.25" customHeight="1" thickBot="1" x14ac:dyDescent="0.25">
      <c r="A11" s="235"/>
      <c r="B11" s="245"/>
      <c r="C11" s="402"/>
      <c r="D11" s="202"/>
      <c r="E11" s="202"/>
      <c r="F11" s="73" t="s">
        <v>29</v>
      </c>
      <c r="G11" s="406">
        <v>5.0000000000000001E-3</v>
      </c>
      <c r="H11" s="406">
        <v>1.2E-2</v>
      </c>
      <c r="I11" s="406">
        <v>3.5000000000000003E-2</v>
      </c>
      <c r="J11" s="406"/>
      <c r="K11" s="406"/>
      <c r="L11" s="406"/>
      <c r="M11" s="406"/>
      <c r="N11" s="406"/>
      <c r="O11" s="406"/>
      <c r="P11" s="406"/>
      <c r="Q11" s="406"/>
      <c r="R11" s="406"/>
      <c r="S11" s="409">
        <f t="shared" si="0"/>
        <v>5.2000000000000005E-2</v>
      </c>
      <c r="T11" s="235"/>
      <c r="U11" s="217"/>
      <c r="V11" s="400"/>
      <c r="W11" s="71"/>
      <c r="X11" s="71"/>
      <c r="Y11" s="71"/>
      <c r="Z11" s="71"/>
      <c r="AA11" s="71"/>
      <c r="AB11" s="71"/>
      <c r="AC11" s="71"/>
      <c r="AD11" s="71"/>
      <c r="AE11" s="71"/>
      <c r="AF11" s="71"/>
      <c r="AG11" s="71"/>
      <c r="AH11" s="71"/>
      <c r="AI11" s="71"/>
      <c r="AJ11" s="71"/>
      <c r="AK11" s="71"/>
      <c r="AL11" s="71"/>
      <c r="AM11" s="71"/>
      <c r="AN11" s="71"/>
      <c r="AO11" s="71"/>
      <c r="AP11" s="71"/>
    </row>
    <row r="12" spans="1:42" s="72" customFormat="1" ht="35.25" customHeight="1" x14ac:dyDescent="0.2">
      <c r="A12" s="235"/>
      <c r="B12" s="245"/>
      <c r="C12" s="403" t="s">
        <v>176</v>
      </c>
      <c r="D12" s="201" t="s">
        <v>174</v>
      </c>
      <c r="E12" s="201"/>
      <c r="F12" s="74" t="s">
        <v>28</v>
      </c>
      <c r="G12" s="406">
        <v>5.0000000000000001E-3</v>
      </c>
      <c r="H12" s="406">
        <v>0.05</v>
      </c>
      <c r="I12" s="406">
        <v>0.01</v>
      </c>
      <c r="J12" s="406">
        <v>0.02</v>
      </c>
      <c r="K12" s="406">
        <v>8.4000000000000005E-2</v>
      </c>
      <c r="L12" s="406">
        <v>0.23100000000000001</v>
      </c>
      <c r="M12" s="406">
        <v>0.25</v>
      </c>
      <c r="N12" s="406">
        <v>0.25</v>
      </c>
      <c r="O12" s="406">
        <v>0.1</v>
      </c>
      <c r="P12" s="406"/>
      <c r="Q12" s="406"/>
      <c r="R12" s="406"/>
      <c r="S12" s="70">
        <f t="shared" si="0"/>
        <v>1</v>
      </c>
      <c r="T12" s="235"/>
      <c r="U12" s="216">
        <v>0.1</v>
      </c>
      <c r="V12" s="399" t="s">
        <v>177</v>
      </c>
      <c r="W12" s="71"/>
      <c r="X12" s="71"/>
      <c r="Y12" s="71"/>
      <c r="Z12" s="71"/>
      <c r="AA12" s="71"/>
      <c r="AB12" s="71"/>
      <c r="AC12" s="71"/>
      <c r="AD12" s="71"/>
      <c r="AE12" s="71"/>
      <c r="AF12" s="71"/>
      <c r="AG12" s="71"/>
      <c r="AH12" s="71"/>
      <c r="AI12" s="71"/>
      <c r="AJ12" s="71"/>
      <c r="AK12" s="71"/>
      <c r="AL12" s="71"/>
      <c r="AM12" s="71"/>
      <c r="AN12" s="71"/>
      <c r="AO12" s="71"/>
      <c r="AP12" s="71"/>
    </row>
    <row r="13" spans="1:42" s="72" customFormat="1" ht="35.25" customHeight="1" thickBot="1" x14ac:dyDescent="0.25">
      <c r="A13" s="236"/>
      <c r="B13" s="246"/>
      <c r="C13" s="404"/>
      <c r="D13" s="203"/>
      <c r="E13" s="203"/>
      <c r="F13" s="75" t="s">
        <v>29</v>
      </c>
      <c r="G13" s="407">
        <v>5.0000000000000001E-3</v>
      </c>
      <c r="H13" s="407">
        <v>0.05</v>
      </c>
      <c r="I13" s="407">
        <v>0.01</v>
      </c>
      <c r="J13" s="407"/>
      <c r="K13" s="407"/>
      <c r="L13" s="407"/>
      <c r="M13" s="407"/>
      <c r="N13" s="407"/>
      <c r="O13" s="407"/>
      <c r="P13" s="407"/>
      <c r="Q13" s="407"/>
      <c r="R13" s="407"/>
      <c r="S13" s="409">
        <f t="shared" si="0"/>
        <v>6.5000000000000002E-2</v>
      </c>
      <c r="T13" s="236"/>
      <c r="U13" s="217"/>
      <c r="V13" s="400"/>
      <c r="W13" s="71"/>
      <c r="X13" s="71"/>
      <c r="Y13" s="71"/>
      <c r="Z13" s="71"/>
      <c r="AA13" s="71"/>
      <c r="AB13" s="71"/>
      <c r="AC13" s="71"/>
      <c r="AD13" s="71"/>
      <c r="AE13" s="71"/>
      <c r="AF13" s="71"/>
      <c r="AG13" s="71"/>
      <c r="AH13" s="71"/>
      <c r="AI13" s="71"/>
      <c r="AJ13" s="71"/>
      <c r="AK13" s="71"/>
      <c r="AL13" s="71"/>
      <c r="AM13" s="71"/>
      <c r="AN13" s="71"/>
      <c r="AO13" s="71"/>
      <c r="AP13" s="71"/>
    </row>
    <row r="14" spans="1:42" s="72" customFormat="1" ht="35.25" customHeight="1" x14ac:dyDescent="0.2">
      <c r="A14" s="237" t="s">
        <v>166</v>
      </c>
      <c r="B14" s="240" t="s">
        <v>178</v>
      </c>
      <c r="C14" s="401" t="s">
        <v>179</v>
      </c>
      <c r="D14" s="231" t="s">
        <v>174</v>
      </c>
      <c r="E14" s="231"/>
      <c r="F14" s="76" t="s">
        <v>28</v>
      </c>
      <c r="G14" s="405">
        <v>0.1</v>
      </c>
      <c r="H14" s="405">
        <v>0.1</v>
      </c>
      <c r="I14" s="405">
        <v>0.1</v>
      </c>
      <c r="J14" s="405">
        <v>0.02</v>
      </c>
      <c r="K14" s="405">
        <v>0.2</v>
      </c>
      <c r="L14" s="405">
        <v>0.2</v>
      </c>
      <c r="M14" s="405">
        <v>0.28000000000000003</v>
      </c>
      <c r="N14" s="405"/>
      <c r="O14" s="405"/>
      <c r="P14" s="405"/>
      <c r="Q14" s="405"/>
      <c r="R14" s="405"/>
      <c r="S14" s="70">
        <f t="shared" si="0"/>
        <v>1</v>
      </c>
      <c r="T14" s="234">
        <f>SUM(U14:U21)</f>
        <v>0.5</v>
      </c>
      <c r="U14" s="216">
        <v>0.03</v>
      </c>
      <c r="V14" s="399" t="s">
        <v>219</v>
      </c>
      <c r="W14" s="71"/>
      <c r="X14" s="71"/>
      <c r="Y14" s="71"/>
      <c r="Z14" s="71"/>
      <c r="AA14" s="71"/>
      <c r="AB14" s="71"/>
      <c r="AC14" s="71"/>
      <c r="AD14" s="71"/>
      <c r="AE14" s="71"/>
      <c r="AF14" s="71"/>
      <c r="AG14" s="71"/>
      <c r="AH14" s="71"/>
      <c r="AI14" s="71"/>
      <c r="AJ14" s="71"/>
      <c r="AK14" s="71"/>
      <c r="AL14" s="71"/>
      <c r="AM14" s="71"/>
      <c r="AN14" s="71"/>
      <c r="AO14" s="71"/>
      <c r="AP14" s="71"/>
    </row>
    <row r="15" spans="1:42" s="72" customFormat="1" ht="35.25" customHeight="1" thickBot="1" x14ac:dyDescent="0.25">
      <c r="A15" s="238"/>
      <c r="B15" s="241"/>
      <c r="C15" s="402"/>
      <c r="D15" s="202"/>
      <c r="E15" s="202"/>
      <c r="F15" s="73" t="s">
        <v>29</v>
      </c>
      <c r="G15" s="406">
        <v>0.1</v>
      </c>
      <c r="H15" s="406">
        <v>0.1</v>
      </c>
      <c r="I15" s="406">
        <v>0.1</v>
      </c>
      <c r="J15" s="406"/>
      <c r="K15" s="406"/>
      <c r="L15" s="406"/>
      <c r="M15" s="406"/>
      <c r="N15" s="406"/>
      <c r="O15" s="406"/>
      <c r="P15" s="406"/>
      <c r="Q15" s="406"/>
      <c r="R15" s="406"/>
      <c r="S15" s="409">
        <f t="shared" si="0"/>
        <v>0.30000000000000004</v>
      </c>
      <c r="T15" s="235"/>
      <c r="U15" s="217"/>
      <c r="V15" s="400"/>
      <c r="W15" s="71"/>
      <c r="X15" s="71"/>
      <c r="Y15" s="71"/>
      <c r="Z15" s="71"/>
      <c r="AA15" s="71"/>
      <c r="AB15" s="71"/>
      <c r="AC15" s="71"/>
      <c r="AD15" s="71"/>
      <c r="AE15" s="71"/>
      <c r="AF15" s="71"/>
      <c r="AG15" s="71"/>
      <c r="AH15" s="71"/>
      <c r="AI15" s="71"/>
      <c r="AJ15" s="71"/>
      <c r="AK15" s="71"/>
      <c r="AL15" s="71"/>
      <c r="AM15" s="71"/>
      <c r="AN15" s="71"/>
      <c r="AO15" s="71"/>
      <c r="AP15" s="71"/>
    </row>
    <row r="16" spans="1:42" s="72" customFormat="1" ht="35.25" customHeight="1" x14ac:dyDescent="0.2">
      <c r="A16" s="238"/>
      <c r="B16" s="241"/>
      <c r="C16" s="403" t="s">
        <v>180</v>
      </c>
      <c r="D16" s="201" t="s">
        <v>174</v>
      </c>
      <c r="E16" s="201"/>
      <c r="F16" s="74" t="s">
        <v>28</v>
      </c>
      <c r="G16" s="406">
        <v>8.3299999999999999E-2</v>
      </c>
      <c r="H16" s="406">
        <v>8.3299999999999999E-2</v>
      </c>
      <c r="I16" s="406">
        <v>8.3299999999999999E-2</v>
      </c>
      <c r="J16" s="406">
        <v>0.02</v>
      </c>
      <c r="K16" s="406">
        <v>8.3299999999999999E-2</v>
      </c>
      <c r="L16" s="406">
        <v>8.3299999999999999E-2</v>
      </c>
      <c r="M16" s="406">
        <v>8.3299999999999999E-2</v>
      </c>
      <c r="N16" s="406">
        <v>0.1603</v>
      </c>
      <c r="O16" s="406">
        <v>9.5399999999999999E-2</v>
      </c>
      <c r="P16" s="406">
        <v>9.9500000000000005E-2</v>
      </c>
      <c r="Q16" s="406">
        <v>0.105</v>
      </c>
      <c r="R16" s="406">
        <v>0.02</v>
      </c>
      <c r="S16" s="70">
        <f t="shared" si="0"/>
        <v>1</v>
      </c>
      <c r="T16" s="235"/>
      <c r="U16" s="216">
        <v>0.2</v>
      </c>
      <c r="V16" s="399" t="s">
        <v>181</v>
      </c>
      <c r="W16" s="71"/>
      <c r="X16" s="71"/>
      <c r="Y16" s="71"/>
      <c r="Z16" s="71"/>
      <c r="AA16" s="71"/>
      <c r="AB16" s="71"/>
      <c r="AC16" s="71"/>
      <c r="AD16" s="71"/>
      <c r="AE16" s="71"/>
      <c r="AF16" s="71"/>
      <c r="AG16" s="71"/>
      <c r="AH16" s="71"/>
      <c r="AI16" s="71"/>
      <c r="AJ16" s="71"/>
      <c r="AK16" s="71"/>
      <c r="AL16" s="71"/>
      <c r="AM16" s="71"/>
      <c r="AN16" s="71"/>
      <c r="AO16" s="71"/>
      <c r="AP16" s="71"/>
    </row>
    <row r="17" spans="1:42" s="72" customFormat="1" ht="35.25" customHeight="1" thickBot="1" x14ac:dyDescent="0.25">
      <c r="A17" s="238"/>
      <c r="B17" s="241"/>
      <c r="C17" s="402"/>
      <c r="D17" s="202"/>
      <c r="E17" s="202"/>
      <c r="F17" s="73" t="s">
        <v>29</v>
      </c>
      <c r="G17" s="406">
        <v>8.3299999999999999E-2</v>
      </c>
      <c r="H17" s="406">
        <v>8.3299999999999999E-2</v>
      </c>
      <c r="I17" s="406">
        <v>8.3299999999999999E-2</v>
      </c>
      <c r="J17" s="406"/>
      <c r="K17" s="406"/>
      <c r="L17" s="406"/>
      <c r="M17" s="406"/>
      <c r="N17" s="406"/>
      <c r="O17" s="406"/>
      <c r="P17" s="406"/>
      <c r="Q17" s="406"/>
      <c r="R17" s="406"/>
      <c r="S17" s="409">
        <f t="shared" si="0"/>
        <v>0.24990000000000001</v>
      </c>
      <c r="T17" s="235"/>
      <c r="U17" s="217"/>
      <c r="V17" s="400"/>
      <c r="W17" s="71"/>
      <c r="X17" s="71"/>
      <c r="Y17" s="71"/>
      <c r="Z17" s="71"/>
      <c r="AA17" s="71"/>
      <c r="AB17" s="71"/>
      <c r="AC17" s="71"/>
      <c r="AD17" s="71"/>
      <c r="AE17" s="71"/>
      <c r="AF17" s="71"/>
      <c r="AG17" s="71"/>
      <c r="AH17" s="71"/>
      <c r="AI17" s="71"/>
      <c r="AJ17" s="71"/>
      <c r="AK17" s="71"/>
      <c r="AL17" s="71"/>
      <c r="AM17" s="71"/>
      <c r="AN17" s="71"/>
      <c r="AO17" s="71"/>
      <c r="AP17" s="71"/>
    </row>
    <row r="18" spans="1:42" s="72" customFormat="1" ht="35.25" customHeight="1" x14ac:dyDescent="0.2">
      <c r="A18" s="238"/>
      <c r="B18" s="241"/>
      <c r="C18" s="403" t="s">
        <v>182</v>
      </c>
      <c r="D18" s="201" t="s">
        <v>174</v>
      </c>
      <c r="E18" s="201"/>
      <c r="F18" s="74" t="s">
        <v>28</v>
      </c>
      <c r="G18" s="406">
        <v>8.3299999999999999E-2</v>
      </c>
      <c r="H18" s="406">
        <v>8.3299999999999999E-2</v>
      </c>
      <c r="I18" s="406">
        <v>8.3299999999999999E-2</v>
      </c>
      <c r="J18" s="406">
        <v>0.02</v>
      </c>
      <c r="K18" s="406">
        <v>8.3299999999999999E-2</v>
      </c>
      <c r="L18" s="406">
        <v>8.3299999999999999E-2</v>
      </c>
      <c r="M18" s="406">
        <v>8.3299999999999999E-2</v>
      </c>
      <c r="N18" s="406">
        <v>0.1603</v>
      </c>
      <c r="O18" s="406">
        <v>9.5399999999999999E-2</v>
      </c>
      <c r="P18" s="406">
        <v>9.9500000000000005E-2</v>
      </c>
      <c r="Q18" s="406">
        <v>0.105</v>
      </c>
      <c r="R18" s="406">
        <v>0.02</v>
      </c>
      <c r="S18" s="70">
        <f t="shared" si="0"/>
        <v>1</v>
      </c>
      <c r="T18" s="235"/>
      <c r="U18" s="216">
        <v>0.2</v>
      </c>
      <c r="V18" s="399" t="s">
        <v>226</v>
      </c>
      <c r="W18" s="71"/>
      <c r="X18" s="71"/>
      <c r="Y18" s="71"/>
      <c r="Z18" s="71"/>
      <c r="AA18" s="71"/>
      <c r="AB18" s="71"/>
      <c r="AC18" s="71"/>
      <c r="AD18" s="71"/>
      <c r="AE18" s="71"/>
      <c r="AF18" s="71"/>
      <c r="AG18" s="71"/>
      <c r="AH18" s="71"/>
      <c r="AI18" s="71"/>
      <c r="AJ18" s="71"/>
      <c r="AK18" s="71"/>
      <c r="AL18" s="71"/>
      <c r="AM18" s="71"/>
      <c r="AN18" s="71"/>
      <c r="AO18" s="71"/>
      <c r="AP18" s="71"/>
    </row>
    <row r="19" spans="1:42" s="72" customFormat="1" ht="35.25" customHeight="1" thickBot="1" x14ac:dyDescent="0.25">
      <c r="A19" s="238"/>
      <c r="B19" s="241"/>
      <c r="C19" s="402"/>
      <c r="D19" s="202"/>
      <c r="E19" s="202"/>
      <c r="F19" s="73" t="s">
        <v>29</v>
      </c>
      <c r="G19" s="406">
        <v>8.3299999999999999E-2</v>
      </c>
      <c r="H19" s="406">
        <v>8.3299999999999999E-2</v>
      </c>
      <c r="I19" s="406">
        <v>8.3299999999999999E-2</v>
      </c>
      <c r="J19" s="406"/>
      <c r="K19" s="406"/>
      <c r="L19" s="406"/>
      <c r="M19" s="406"/>
      <c r="N19" s="406"/>
      <c r="O19" s="406"/>
      <c r="P19" s="406"/>
      <c r="Q19" s="406"/>
      <c r="R19" s="406"/>
      <c r="S19" s="409">
        <f t="shared" si="0"/>
        <v>0.24990000000000001</v>
      </c>
      <c r="T19" s="235"/>
      <c r="U19" s="217"/>
      <c r="V19" s="400"/>
      <c r="W19" s="71"/>
      <c r="X19" s="71"/>
      <c r="Y19" s="71"/>
      <c r="Z19" s="71"/>
      <c r="AA19" s="71"/>
      <c r="AB19" s="71"/>
      <c r="AC19" s="71"/>
      <c r="AD19" s="71"/>
      <c r="AE19" s="71"/>
      <c r="AF19" s="71"/>
      <c r="AG19" s="71"/>
      <c r="AH19" s="71"/>
      <c r="AI19" s="71"/>
      <c r="AJ19" s="71"/>
      <c r="AK19" s="71"/>
      <c r="AL19" s="71"/>
      <c r="AM19" s="71"/>
      <c r="AN19" s="71"/>
      <c r="AO19" s="71"/>
      <c r="AP19" s="71"/>
    </row>
    <row r="20" spans="1:42" s="72" customFormat="1" ht="35.25" customHeight="1" x14ac:dyDescent="0.2">
      <c r="A20" s="238"/>
      <c r="B20" s="241"/>
      <c r="C20" s="403" t="s">
        <v>183</v>
      </c>
      <c r="D20" s="201" t="s">
        <v>174</v>
      </c>
      <c r="E20" s="201"/>
      <c r="F20" s="74" t="s">
        <v>28</v>
      </c>
      <c r="G20" s="408">
        <v>0</v>
      </c>
      <c r="H20" s="408">
        <v>0</v>
      </c>
      <c r="I20" s="408">
        <v>0</v>
      </c>
      <c r="J20" s="408">
        <v>0.05</v>
      </c>
      <c r="K20" s="408">
        <v>0.05</v>
      </c>
      <c r="L20" s="408">
        <v>0.05</v>
      </c>
      <c r="M20" s="408">
        <v>0.2</v>
      </c>
      <c r="N20" s="408">
        <v>0.2</v>
      </c>
      <c r="O20" s="408">
        <v>0.2</v>
      </c>
      <c r="P20" s="408">
        <v>0.25</v>
      </c>
      <c r="Q20" s="408"/>
      <c r="R20" s="408"/>
      <c r="S20" s="70">
        <f>SUM(G20:P20)</f>
        <v>1</v>
      </c>
      <c r="T20" s="235"/>
      <c r="U20" s="216">
        <v>7.0000000000000007E-2</v>
      </c>
      <c r="V20" s="218" t="s">
        <v>184</v>
      </c>
      <c r="W20" s="71"/>
      <c r="X20" s="71"/>
      <c r="Y20" s="71"/>
      <c r="Z20" s="71"/>
      <c r="AA20" s="71"/>
      <c r="AB20" s="71"/>
      <c r="AC20" s="71"/>
      <c r="AD20" s="71"/>
      <c r="AE20" s="71"/>
      <c r="AF20" s="71"/>
      <c r="AG20" s="71"/>
      <c r="AH20" s="71"/>
      <c r="AI20" s="71"/>
      <c r="AJ20" s="71"/>
      <c r="AK20" s="71"/>
      <c r="AL20" s="71"/>
      <c r="AM20" s="71"/>
      <c r="AN20" s="71"/>
      <c r="AO20" s="71"/>
      <c r="AP20" s="71"/>
    </row>
    <row r="21" spans="1:42" s="72" customFormat="1" ht="35.25" customHeight="1" thickBot="1" x14ac:dyDescent="0.25">
      <c r="A21" s="239"/>
      <c r="B21" s="242"/>
      <c r="C21" s="404"/>
      <c r="D21" s="203"/>
      <c r="E21" s="203"/>
      <c r="F21" s="75" t="s">
        <v>29</v>
      </c>
      <c r="G21" s="407">
        <v>0</v>
      </c>
      <c r="H21" s="407">
        <v>0</v>
      </c>
      <c r="I21" s="407">
        <v>0</v>
      </c>
      <c r="J21" s="407"/>
      <c r="K21" s="407"/>
      <c r="L21" s="407"/>
      <c r="M21" s="407"/>
      <c r="N21" s="407"/>
      <c r="O21" s="407"/>
      <c r="P21" s="407"/>
      <c r="Q21" s="407"/>
      <c r="R21" s="407"/>
      <c r="S21" s="409">
        <f t="shared" si="0"/>
        <v>0</v>
      </c>
      <c r="T21" s="236"/>
      <c r="U21" s="217"/>
      <c r="V21" s="217"/>
      <c r="W21" s="71"/>
      <c r="X21" s="71"/>
      <c r="Y21" s="71"/>
      <c r="Z21" s="71"/>
      <c r="AA21" s="71"/>
      <c r="AB21" s="71"/>
      <c r="AC21" s="71"/>
      <c r="AD21" s="71"/>
      <c r="AE21" s="71"/>
      <c r="AF21" s="71"/>
      <c r="AG21" s="71"/>
      <c r="AH21" s="71"/>
      <c r="AI21" s="71"/>
      <c r="AJ21" s="71"/>
      <c r="AK21" s="71"/>
      <c r="AL21" s="71"/>
      <c r="AM21" s="71"/>
      <c r="AN21" s="71"/>
      <c r="AO21" s="71"/>
      <c r="AP21" s="71"/>
    </row>
    <row r="22" spans="1:42" s="13" customFormat="1" ht="18.75" customHeight="1" thickBot="1" x14ac:dyDescent="0.3">
      <c r="A22" s="213" t="s">
        <v>30</v>
      </c>
      <c r="B22" s="214"/>
      <c r="C22" s="214"/>
      <c r="D22" s="214"/>
      <c r="E22" s="214"/>
      <c r="F22" s="214"/>
      <c r="G22" s="214"/>
      <c r="H22" s="214"/>
      <c r="I22" s="214"/>
      <c r="J22" s="214"/>
      <c r="K22" s="214"/>
      <c r="L22" s="214"/>
      <c r="M22" s="214"/>
      <c r="N22" s="214"/>
      <c r="O22" s="214"/>
      <c r="P22" s="214"/>
      <c r="Q22" s="214"/>
      <c r="R22" s="214"/>
      <c r="S22" s="215"/>
      <c r="T22" s="57">
        <f>SUM(T8:T21)</f>
        <v>1</v>
      </c>
      <c r="U22" s="57">
        <f>SUM(U8:U21)</f>
        <v>1</v>
      </c>
      <c r="V22" s="42"/>
      <c r="W22" s="12"/>
      <c r="X22" s="12"/>
      <c r="Y22" s="12"/>
      <c r="Z22" s="12"/>
      <c r="AA22" s="12"/>
      <c r="AB22" s="12"/>
      <c r="AC22" s="12"/>
      <c r="AD22" s="12"/>
      <c r="AE22" s="12"/>
      <c r="AF22" s="12"/>
      <c r="AG22" s="12"/>
    </row>
    <row r="23" spans="1:42" ht="36.75" customHeight="1" x14ac:dyDescent="0.25">
      <c r="A23" s="11"/>
      <c r="B23" s="11"/>
      <c r="C23" s="17"/>
      <c r="D23" s="11"/>
      <c r="E23" s="11"/>
      <c r="F23" s="11"/>
      <c r="G23" s="11"/>
      <c r="H23" s="11"/>
      <c r="I23" s="11"/>
      <c r="J23" s="11"/>
      <c r="K23" s="11"/>
      <c r="L23" s="11"/>
      <c r="M23" s="11"/>
      <c r="N23" s="14"/>
      <c r="O23" s="14"/>
      <c r="P23" s="14"/>
      <c r="Q23" s="14"/>
      <c r="R23" s="14"/>
      <c r="S23" s="14"/>
      <c r="T23" s="14"/>
      <c r="U23" s="14"/>
    </row>
    <row r="24" spans="1:42" ht="32.25" customHeight="1" x14ac:dyDescent="0.25">
      <c r="A24" s="11"/>
      <c r="B24" s="11"/>
      <c r="C24" s="17"/>
      <c r="D24" s="11"/>
      <c r="E24" s="11"/>
      <c r="F24" s="11"/>
      <c r="G24" s="11"/>
      <c r="H24" s="11"/>
      <c r="I24" s="11"/>
      <c r="J24" s="11"/>
      <c r="K24" s="11"/>
      <c r="L24" s="11"/>
      <c r="M24" s="11"/>
      <c r="N24" s="14"/>
      <c r="O24" s="14"/>
      <c r="P24" s="14"/>
      <c r="Q24" s="14"/>
      <c r="R24" s="14"/>
      <c r="S24" s="14"/>
      <c r="T24" s="14"/>
      <c r="U24" s="14"/>
    </row>
    <row r="25" spans="1:42" ht="27" customHeight="1" x14ac:dyDescent="0.25">
      <c r="A25" s="43" t="s">
        <v>129</v>
      </c>
      <c r="B25" s="53"/>
      <c r="C25" s="53"/>
      <c r="D25" s="53"/>
      <c r="E25" s="53"/>
      <c r="F25" s="53"/>
      <c r="G25" s="53"/>
      <c r="H25" s="20"/>
      <c r="I25" s="11"/>
      <c r="J25" s="11"/>
      <c r="K25" s="11"/>
      <c r="L25" s="11"/>
      <c r="M25" s="11"/>
      <c r="N25" s="14"/>
      <c r="O25" s="14"/>
      <c r="P25" s="14"/>
      <c r="Q25" s="14"/>
      <c r="R25" s="14"/>
      <c r="S25" s="14"/>
      <c r="T25" s="14"/>
      <c r="U25" s="14"/>
    </row>
    <row r="26" spans="1:42" ht="62.25" customHeight="1" x14ac:dyDescent="0.25">
      <c r="A26" s="59" t="s">
        <v>130</v>
      </c>
      <c r="B26" s="207" t="s">
        <v>131</v>
      </c>
      <c r="C26" s="208"/>
      <c r="D26" s="208"/>
      <c r="E26" s="208"/>
      <c r="F26" s="208"/>
      <c r="G26" s="208"/>
      <c r="H26" s="209"/>
      <c r="I26" s="210" t="s">
        <v>132</v>
      </c>
      <c r="J26" s="211"/>
      <c r="K26" s="211"/>
      <c r="L26" s="211"/>
      <c r="M26" s="211"/>
      <c r="N26" s="211"/>
      <c r="O26" s="212"/>
      <c r="P26" s="14"/>
      <c r="Q26" s="14"/>
      <c r="R26" s="14"/>
      <c r="S26" s="14"/>
      <c r="T26" s="14"/>
      <c r="U26" s="14"/>
    </row>
    <row r="27" spans="1:42" ht="35.25" customHeight="1" x14ac:dyDescent="0.25">
      <c r="A27" s="60">
        <v>11</v>
      </c>
      <c r="B27" s="204" t="s">
        <v>133</v>
      </c>
      <c r="C27" s="205"/>
      <c r="D27" s="205"/>
      <c r="E27" s="205"/>
      <c r="F27" s="205"/>
      <c r="G27" s="205"/>
      <c r="H27" s="206"/>
      <c r="I27" s="204" t="s">
        <v>135</v>
      </c>
      <c r="J27" s="205"/>
      <c r="K27" s="205"/>
      <c r="L27" s="205"/>
      <c r="M27" s="205"/>
      <c r="N27" s="205"/>
      <c r="O27" s="206"/>
      <c r="P27" s="14"/>
      <c r="Q27" s="14"/>
      <c r="R27" s="14"/>
      <c r="S27" s="14"/>
      <c r="T27" s="14"/>
      <c r="U27" s="14"/>
    </row>
    <row r="28" spans="1:42" ht="39" customHeight="1" x14ac:dyDescent="0.25">
      <c r="A28" s="11"/>
      <c r="B28" s="11"/>
      <c r="C28" s="17"/>
      <c r="D28" s="11"/>
      <c r="E28" s="11"/>
      <c r="F28" s="11"/>
      <c r="G28" s="11"/>
      <c r="H28" s="11"/>
      <c r="I28" s="11"/>
      <c r="J28" s="11"/>
      <c r="K28" s="11"/>
      <c r="L28" s="11"/>
      <c r="M28" s="11"/>
      <c r="N28" s="14"/>
      <c r="O28" s="14"/>
      <c r="P28" s="14"/>
      <c r="Q28" s="14"/>
      <c r="R28" s="14"/>
      <c r="S28" s="14"/>
      <c r="T28" s="14"/>
      <c r="U28" s="14"/>
    </row>
    <row r="29" spans="1:42" ht="33" customHeight="1" x14ac:dyDescent="0.25">
      <c r="A29" s="11"/>
      <c r="B29" s="11"/>
      <c r="C29" s="17"/>
      <c r="D29" s="11"/>
      <c r="E29" s="11"/>
      <c r="F29" s="11"/>
      <c r="G29" s="11"/>
      <c r="H29" s="11"/>
      <c r="I29" s="11"/>
      <c r="J29" s="11"/>
      <c r="K29" s="11"/>
      <c r="L29" s="11"/>
      <c r="M29" s="11"/>
      <c r="N29" s="14"/>
      <c r="O29" s="14"/>
      <c r="P29" s="14"/>
      <c r="Q29" s="14"/>
      <c r="R29" s="14"/>
      <c r="S29" s="14"/>
      <c r="T29" s="14"/>
      <c r="U29" s="14"/>
    </row>
    <row r="30" spans="1:42" ht="33" customHeight="1" x14ac:dyDescent="0.25">
      <c r="A30" s="11"/>
      <c r="B30" s="11"/>
      <c r="C30" s="17"/>
      <c r="D30" s="11"/>
      <c r="E30" s="11"/>
      <c r="F30" s="11"/>
      <c r="G30" s="11"/>
      <c r="H30" s="11"/>
      <c r="I30" s="11"/>
      <c r="J30" s="11"/>
      <c r="K30" s="11"/>
      <c r="L30" s="11"/>
      <c r="M30" s="11"/>
      <c r="N30" s="14"/>
      <c r="O30" s="14"/>
      <c r="P30" s="14"/>
      <c r="Q30" s="14"/>
      <c r="R30" s="14"/>
      <c r="S30" s="14"/>
      <c r="T30" s="14"/>
      <c r="U30" s="14"/>
    </row>
    <row r="31" spans="1:42" ht="25.5" customHeight="1" x14ac:dyDescent="0.25">
      <c r="A31" s="11"/>
      <c r="B31" s="11"/>
      <c r="C31" s="17"/>
      <c r="D31" s="11"/>
      <c r="E31" s="11"/>
      <c r="F31" s="11"/>
      <c r="G31" s="11"/>
      <c r="H31" s="11"/>
      <c r="I31" s="11"/>
      <c r="J31" s="11"/>
      <c r="K31" s="11"/>
      <c r="L31" s="11"/>
      <c r="M31" s="11"/>
      <c r="N31" s="14"/>
      <c r="O31" s="14"/>
      <c r="P31" s="14"/>
      <c r="Q31" s="14"/>
      <c r="R31" s="14"/>
      <c r="S31" s="14"/>
      <c r="T31" s="14"/>
      <c r="U31" s="14"/>
    </row>
    <row r="32" spans="1:42" ht="61.5" customHeight="1" x14ac:dyDescent="0.25">
      <c r="A32" s="11"/>
      <c r="B32" s="11"/>
      <c r="C32" s="17"/>
      <c r="D32" s="11"/>
      <c r="E32" s="11"/>
      <c r="F32" s="11"/>
      <c r="G32" s="11"/>
      <c r="H32" s="11"/>
      <c r="I32" s="11"/>
      <c r="J32" s="11"/>
      <c r="K32" s="11"/>
      <c r="L32" s="11"/>
      <c r="M32" s="11"/>
      <c r="N32" s="14"/>
      <c r="O32" s="14"/>
      <c r="P32" s="14"/>
      <c r="Q32" s="14"/>
      <c r="R32" s="14"/>
      <c r="S32" s="14"/>
      <c r="T32" s="14"/>
      <c r="U32" s="14"/>
    </row>
    <row r="33" spans="1:21" ht="24.75" customHeight="1" x14ac:dyDescent="0.25">
      <c r="A33" s="11"/>
      <c r="B33" s="11"/>
      <c r="C33" s="17"/>
      <c r="D33" s="11"/>
      <c r="E33" s="11"/>
      <c r="F33" s="11"/>
      <c r="G33" s="11"/>
      <c r="H33" s="11"/>
      <c r="I33" s="11"/>
      <c r="J33" s="11"/>
      <c r="K33" s="11"/>
      <c r="L33" s="11"/>
      <c r="M33" s="11"/>
      <c r="N33" s="14"/>
      <c r="O33" s="14"/>
      <c r="P33" s="14"/>
      <c r="Q33" s="14"/>
      <c r="R33" s="14"/>
      <c r="S33" s="14"/>
      <c r="T33" s="14"/>
      <c r="U33" s="14"/>
    </row>
    <row r="34" spans="1:21" ht="40.5" customHeight="1" x14ac:dyDescent="0.25">
      <c r="A34" s="11"/>
      <c r="B34" s="11"/>
      <c r="C34" s="17"/>
      <c r="D34" s="11"/>
      <c r="E34" s="11"/>
      <c r="F34" s="11"/>
      <c r="G34" s="11"/>
      <c r="H34" s="11"/>
      <c r="I34" s="11"/>
      <c r="J34" s="11"/>
      <c r="K34" s="11"/>
      <c r="L34" s="11"/>
      <c r="M34" s="11"/>
      <c r="N34" s="14"/>
      <c r="O34" s="14"/>
      <c r="P34" s="14"/>
      <c r="Q34" s="14"/>
      <c r="R34" s="14"/>
      <c r="S34" s="14"/>
      <c r="T34" s="14"/>
      <c r="U34" s="14"/>
    </row>
    <row r="35" spans="1:21" ht="24.75" customHeight="1" x14ac:dyDescent="0.25">
      <c r="A35" s="11"/>
      <c r="B35" s="11"/>
      <c r="C35" s="17"/>
      <c r="D35" s="11"/>
      <c r="E35" s="11"/>
      <c r="F35" s="11"/>
      <c r="G35" s="11"/>
      <c r="H35" s="11"/>
      <c r="I35" s="11"/>
      <c r="J35" s="11"/>
      <c r="K35" s="11"/>
      <c r="L35" s="11"/>
      <c r="M35" s="11"/>
      <c r="N35" s="14"/>
      <c r="O35" s="14"/>
      <c r="P35" s="14"/>
      <c r="Q35" s="14"/>
      <c r="R35" s="14"/>
      <c r="S35" s="14"/>
      <c r="T35" s="14"/>
      <c r="U35" s="14"/>
    </row>
    <row r="36" spans="1:21" ht="44.25" customHeight="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C90" s="17"/>
      <c r="D90" s="11"/>
      <c r="E90" s="11"/>
      <c r="F90" s="11"/>
      <c r="G90" s="11"/>
      <c r="H90" s="11"/>
      <c r="I90" s="11"/>
      <c r="J90" s="11"/>
      <c r="K90" s="11"/>
      <c r="L90" s="11"/>
      <c r="M90" s="11"/>
      <c r="N90" s="14"/>
    </row>
    <row r="91" spans="1:21" x14ac:dyDescent="0.25">
      <c r="C91" s="17"/>
      <c r="D91" s="11"/>
      <c r="E91" s="11"/>
      <c r="F91" s="11"/>
      <c r="G91" s="11"/>
      <c r="H91" s="11"/>
      <c r="I91" s="11"/>
      <c r="J91" s="11"/>
      <c r="K91" s="11"/>
      <c r="L91" s="11"/>
      <c r="M91" s="11"/>
      <c r="N91" s="14"/>
    </row>
    <row r="92" spans="1:21" x14ac:dyDescent="0.25">
      <c r="C92" s="17"/>
      <c r="D92" s="11"/>
      <c r="E92" s="11"/>
      <c r="F92" s="11"/>
      <c r="G92" s="11"/>
      <c r="H92" s="11"/>
      <c r="I92" s="11"/>
      <c r="J92" s="11"/>
      <c r="K92" s="11"/>
      <c r="L92" s="11"/>
      <c r="M92" s="11"/>
      <c r="N92" s="14"/>
    </row>
    <row r="93" spans="1:21" x14ac:dyDescent="0.25">
      <c r="C93" s="17"/>
      <c r="D93" s="11"/>
      <c r="E93" s="11"/>
      <c r="F93" s="11"/>
      <c r="G93" s="11"/>
      <c r="H93" s="11"/>
      <c r="I93" s="11"/>
      <c r="J93" s="11"/>
      <c r="K93" s="11"/>
      <c r="L93" s="11"/>
      <c r="M93" s="11"/>
      <c r="N93" s="14"/>
    </row>
  </sheetData>
  <mergeCells count="61">
    <mergeCell ref="C12:C13"/>
    <mergeCell ref="A14:A21"/>
    <mergeCell ref="B14:B21"/>
    <mergeCell ref="T14:T21"/>
    <mergeCell ref="C10:C11"/>
    <mergeCell ref="D10:D11"/>
    <mergeCell ref="A8:A13"/>
    <mergeCell ref="B8:B13"/>
    <mergeCell ref="D18:D19"/>
    <mergeCell ref="C14:C15"/>
    <mergeCell ref="C16:C17"/>
    <mergeCell ref="E18:E19"/>
    <mergeCell ref="C18:C19"/>
    <mergeCell ref="C20:C21"/>
    <mergeCell ref="D14:D15"/>
    <mergeCell ref="E14:E15"/>
    <mergeCell ref="V6:V7"/>
    <mergeCell ref="V8:V9"/>
    <mergeCell ref="T8:T13"/>
    <mergeCell ref="E10:E11"/>
    <mergeCell ref="D12:D13"/>
    <mergeCell ref="E12:E13"/>
    <mergeCell ref="V10:V11"/>
    <mergeCell ref="V12:V13"/>
    <mergeCell ref="U10:U11"/>
    <mergeCell ref="U12:U13"/>
    <mergeCell ref="D3:U3"/>
    <mergeCell ref="C8:C9"/>
    <mergeCell ref="D8:D9"/>
    <mergeCell ref="E8:E9"/>
    <mergeCell ref="T6:U6"/>
    <mergeCell ref="U8:U9"/>
    <mergeCell ref="U14:U15"/>
    <mergeCell ref="V14:V15"/>
    <mergeCell ref="U16:U17"/>
    <mergeCell ref="V16:V17"/>
    <mergeCell ref="A1:C3"/>
    <mergeCell ref="D1:V1"/>
    <mergeCell ref="D2:V2"/>
    <mergeCell ref="C6:C7"/>
    <mergeCell ref="D6:E6"/>
    <mergeCell ref="F6:S6"/>
    <mergeCell ref="A5:C5"/>
    <mergeCell ref="D4:V4"/>
    <mergeCell ref="D5:V5"/>
    <mergeCell ref="A4:C4"/>
    <mergeCell ref="A6:A7"/>
    <mergeCell ref="B6:B7"/>
    <mergeCell ref="I26:O26"/>
    <mergeCell ref="I27:O27"/>
    <mergeCell ref="A22:S22"/>
    <mergeCell ref="U18:U19"/>
    <mergeCell ref="V18:V19"/>
    <mergeCell ref="U20:U21"/>
    <mergeCell ref="V20:V21"/>
    <mergeCell ref="E16:E17"/>
    <mergeCell ref="D20:D21"/>
    <mergeCell ref="E20:E21"/>
    <mergeCell ref="B27:H27"/>
    <mergeCell ref="B26:H26"/>
    <mergeCell ref="D16:D17"/>
  </mergeCells>
  <printOptions horizontalCentered="1" verticalCentered="1"/>
  <pageMargins left="0" right="0" top="0" bottom="0" header="0.31496062992125984" footer="0"/>
  <pageSetup scale="6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DCBF-55C1-4C60-8505-347ABDA9F970}">
  <dimension ref="A1:XFA1627"/>
  <sheetViews>
    <sheetView zoomScale="66" zoomScaleNormal="66" workbookViewId="0">
      <selection activeCell="F54" sqref="F54"/>
    </sheetView>
  </sheetViews>
  <sheetFormatPr baseColWidth="10" defaultRowHeight="15" x14ac:dyDescent="0.25"/>
  <cols>
    <col min="1" max="4" width="11.42578125" style="416"/>
    <col min="5" max="5" width="21.140625" style="416" customWidth="1"/>
    <col min="6" max="6" width="19.28515625" style="416" customWidth="1"/>
    <col min="7" max="7" width="11.42578125" style="417"/>
    <col min="8" max="9" width="11.42578125" style="416"/>
    <col min="10" max="10" width="19.28515625" style="416" customWidth="1"/>
    <col min="11" max="16381" width="11.42578125" style="416"/>
  </cols>
  <sheetData>
    <row r="1" spans="1:22" ht="23.25" x14ac:dyDescent="0.25">
      <c r="A1" s="419"/>
      <c r="B1" s="420"/>
      <c r="C1" s="420"/>
      <c r="D1" s="420"/>
      <c r="E1" s="424" t="s">
        <v>139</v>
      </c>
      <c r="F1" s="426"/>
      <c r="G1" s="426"/>
      <c r="H1" s="426"/>
      <c r="I1" s="426"/>
      <c r="J1" s="426"/>
      <c r="K1" s="426"/>
      <c r="L1" s="426"/>
      <c r="M1" s="426"/>
      <c r="N1" s="426"/>
      <c r="O1" s="426"/>
      <c r="P1" s="426"/>
      <c r="Q1" s="426"/>
      <c r="R1" s="426"/>
      <c r="S1" s="426"/>
      <c r="T1" s="426"/>
      <c r="U1" s="426"/>
      <c r="V1" s="425"/>
    </row>
    <row r="2" spans="1:22" ht="23.25" x14ac:dyDescent="0.25">
      <c r="A2" s="423"/>
      <c r="B2" s="418"/>
      <c r="C2" s="418"/>
      <c r="D2" s="418"/>
      <c r="E2" s="427" t="s">
        <v>138</v>
      </c>
      <c r="F2" s="429"/>
      <c r="G2" s="429"/>
      <c r="H2" s="429"/>
      <c r="I2" s="429"/>
      <c r="J2" s="429"/>
      <c r="K2" s="429"/>
      <c r="L2" s="429"/>
      <c r="M2" s="429"/>
      <c r="N2" s="429"/>
      <c r="O2" s="429"/>
      <c r="P2" s="429"/>
      <c r="Q2" s="429"/>
      <c r="R2" s="429"/>
      <c r="S2" s="429"/>
      <c r="T2" s="429"/>
      <c r="U2" s="429"/>
      <c r="V2" s="428"/>
    </row>
    <row r="3" spans="1:22" ht="27" thickBot="1" x14ac:dyDescent="0.3">
      <c r="A3" s="421"/>
      <c r="B3" s="422"/>
      <c r="C3" s="422"/>
      <c r="D3" s="422"/>
      <c r="E3" s="430" t="s">
        <v>127</v>
      </c>
      <c r="F3" s="432"/>
      <c r="G3" s="432"/>
      <c r="H3" s="432"/>
      <c r="I3" s="432"/>
      <c r="J3" s="432"/>
      <c r="K3" s="432"/>
      <c r="L3" s="432"/>
      <c r="M3" s="432"/>
      <c r="N3" s="432"/>
      <c r="O3" s="431"/>
      <c r="P3" s="433" t="s">
        <v>128</v>
      </c>
      <c r="Q3" s="435"/>
      <c r="R3" s="435"/>
      <c r="S3" s="435"/>
      <c r="T3" s="435"/>
      <c r="U3" s="435"/>
      <c r="V3" s="434"/>
    </row>
    <row r="4" spans="1:22" ht="18" x14ac:dyDescent="0.25">
      <c r="A4" s="436" t="s">
        <v>32</v>
      </c>
      <c r="B4" s="438"/>
      <c r="C4" s="438"/>
      <c r="D4" s="437"/>
      <c r="E4" s="439" t="s">
        <v>232</v>
      </c>
      <c r="F4" s="441"/>
      <c r="G4" s="441"/>
      <c r="H4" s="441"/>
      <c r="I4" s="441"/>
      <c r="J4" s="441"/>
      <c r="K4" s="441"/>
      <c r="L4" s="441"/>
      <c r="M4" s="441"/>
      <c r="N4" s="441"/>
      <c r="O4" s="441"/>
      <c r="P4" s="441"/>
      <c r="Q4" s="441"/>
      <c r="R4" s="441"/>
      <c r="S4" s="441"/>
      <c r="T4" s="441"/>
      <c r="U4" s="441"/>
      <c r="V4" s="440"/>
    </row>
    <row r="5" spans="1:22" ht="18.75" thickBot="1" x14ac:dyDescent="0.3">
      <c r="A5" s="442" t="s">
        <v>33</v>
      </c>
      <c r="B5" s="444"/>
      <c r="C5" s="444"/>
      <c r="D5" s="443"/>
      <c r="E5" s="445" t="s">
        <v>146</v>
      </c>
      <c r="F5" s="447"/>
      <c r="G5" s="447"/>
      <c r="H5" s="447"/>
      <c r="I5" s="447"/>
      <c r="J5" s="447"/>
      <c r="K5" s="447"/>
      <c r="L5" s="447"/>
      <c r="M5" s="447"/>
      <c r="N5" s="447"/>
      <c r="O5" s="447"/>
      <c r="P5" s="447"/>
      <c r="Q5" s="447"/>
      <c r="R5" s="447"/>
      <c r="S5" s="447"/>
      <c r="T5" s="447"/>
      <c r="U5" s="447"/>
      <c r="V5" s="446"/>
    </row>
    <row r="6" spans="1:22" x14ac:dyDescent="0.25">
      <c r="A6" s="449" t="s">
        <v>40</v>
      </c>
      <c r="B6" s="451" t="s">
        <v>41</v>
      </c>
      <c r="C6" s="451" t="s">
        <v>113</v>
      </c>
      <c r="D6" s="451" t="s">
        <v>42</v>
      </c>
      <c r="E6" s="451" t="s">
        <v>43</v>
      </c>
      <c r="F6" s="453" t="s">
        <v>112</v>
      </c>
      <c r="G6" s="454"/>
      <c r="H6" s="454"/>
      <c r="I6" s="454"/>
      <c r="J6" s="455" t="s">
        <v>213</v>
      </c>
      <c r="K6" s="453" t="s">
        <v>44</v>
      </c>
      <c r="L6" s="454"/>
      <c r="M6" s="454"/>
      <c r="N6" s="454"/>
      <c r="O6" s="456"/>
      <c r="P6" s="453" t="s">
        <v>50</v>
      </c>
      <c r="Q6" s="454"/>
      <c r="R6" s="454"/>
      <c r="S6" s="454"/>
      <c r="T6" s="454"/>
      <c r="U6" s="454"/>
      <c r="V6" s="457"/>
    </row>
    <row r="7" spans="1:22" ht="45.75" thickBot="1" x14ac:dyDescent="0.3">
      <c r="A7" s="450"/>
      <c r="B7" s="452"/>
      <c r="C7" s="452"/>
      <c r="D7" s="452"/>
      <c r="E7" s="452"/>
      <c r="F7" s="458" t="s">
        <v>111</v>
      </c>
      <c r="G7" s="458" t="s">
        <v>110</v>
      </c>
      <c r="H7" s="458" t="s">
        <v>109</v>
      </c>
      <c r="I7" s="458" t="s">
        <v>108</v>
      </c>
      <c r="J7" s="458" t="s">
        <v>111</v>
      </c>
      <c r="K7" s="459" t="s">
        <v>45</v>
      </c>
      <c r="L7" s="459" t="s">
        <v>46</v>
      </c>
      <c r="M7" s="459" t="s">
        <v>47</v>
      </c>
      <c r="N7" s="459" t="s">
        <v>48</v>
      </c>
      <c r="O7" s="459" t="s">
        <v>49</v>
      </c>
      <c r="P7" s="459" t="s">
        <v>51</v>
      </c>
      <c r="Q7" s="459" t="s">
        <v>52</v>
      </c>
      <c r="R7" s="459" t="s">
        <v>107</v>
      </c>
      <c r="S7" s="459" t="s">
        <v>53</v>
      </c>
      <c r="T7" s="459" t="s">
        <v>54</v>
      </c>
      <c r="U7" s="460" t="s">
        <v>55</v>
      </c>
      <c r="V7" s="461" t="s">
        <v>56</v>
      </c>
    </row>
    <row r="8" spans="1:22" x14ac:dyDescent="0.25">
      <c r="A8" s="462">
        <v>1</v>
      </c>
      <c r="B8" s="465" t="s">
        <v>233</v>
      </c>
      <c r="C8" s="468" t="s">
        <v>185</v>
      </c>
      <c r="D8" s="470" t="s">
        <v>34</v>
      </c>
      <c r="E8" s="471">
        <v>3</v>
      </c>
      <c r="F8" s="472">
        <v>13.190000000000001</v>
      </c>
      <c r="G8" s="472"/>
      <c r="H8" s="472"/>
      <c r="I8" s="472"/>
      <c r="J8" s="472">
        <v>6.96</v>
      </c>
      <c r="K8" s="473" t="s">
        <v>186</v>
      </c>
      <c r="L8" s="476" t="s">
        <v>187</v>
      </c>
      <c r="M8" s="476" t="s">
        <v>152</v>
      </c>
      <c r="N8" s="479" t="s">
        <v>188</v>
      </c>
      <c r="O8" s="476" t="s">
        <v>189</v>
      </c>
      <c r="P8" s="481">
        <v>3939</v>
      </c>
      <c r="Q8" s="481">
        <v>3772</v>
      </c>
      <c r="R8" s="484" t="s">
        <v>190</v>
      </c>
      <c r="S8" s="486" t="s">
        <v>190</v>
      </c>
      <c r="T8" s="486" t="s">
        <v>190</v>
      </c>
      <c r="U8" s="486" t="s">
        <v>190</v>
      </c>
      <c r="V8" s="488">
        <v>7711</v>
      </c>
    </row>
    <row r="9" spans="1:22" x14ac:dyDescent="0.25">
      <c r="A9" s="464"/>
      <c r="B9" s="467"/>
      <c r="C9" s="469"/>
      <c r="D9" s="490" t="s">
        <v>35</v>
      </c>
      <c r="E9" s="491">
        <v>167888400</v>
      </c>
      <c r="F9" s="492">
        <v>167888400</v>
      </c>
      <c r="G9" s="493"/>
      <c r="H9" s="493"/>
      <c r="I9" s="494"/>
      <c r="J9" s="492">
        <v>21279800</v>
      </c>
      <c r="K9" s="475"/>
      <c r="L9" s="478"/>
      <c r="M9" s="478"/>
      <c r="N9" s="475"/>
      <c r="O9" s="478"/>
      <c r="P9" s="483"/>
      <c r="Q9" s="483"/>
      <c r="R9" s="485"/>
      <c r="S9" s="485"/>
      <c r="T9" s="485"/>
      <c r="U9" s="485"/>
      <c r="V9" s="489"/>
    </row>
    <row r="10" spans="1:22" x14ac:dyDescent="0.25">
      <c r="A10" s="464"/>
      <c r="B10" s="467"/>
      <c r="C10" s="469"/>
      <c r="D10" s="495" t="s">
        <v>36</v>
      </c>
      <c r="E10" s="496"/>
      <c r="F10" s="497"/>
      <c r="G10" s="497"/>
      <c r="H10" s="497"/>
      <c r="I10" s="494"/>
      <c r="J10" s="494"/>
      <c r="K10" s="475"/>
      <c r="L10" s="478"/>
      <c r="M10" s="478"/>
      <c r="N10" s="475"/>
      <c r="O10" s="478"/>
      <c r="P10" s="483"/>
      <c r="Q10" s="483"/>
      <c r="R10" s="485"/>
      <c r="S10" s="485"/>
      <c r="T10" s="485"/>
      <c r="U10" s="485"/>
      <c r="V10" s="489"/>
    </row>
    <row r="11" spans="1:22" x14ac:dyDescent="0.25">
      <c r="A11" s="464"/>
      <c r="B11" s="467"/>
      <c r="C11" s="469"/>
      <c r="D11" s="498" t="s">
        <v>37</v>
      </c>
      <c r="E11" s="499">
        <v>81728108.599999994</v>
      </c>
      <c r="F11" s="492">
        <v>81728108.599999994</v>
      </c>
      <c r="G11" s="497"/>
      <c r="H11" s="500"/>
      <c r="I11" s="494"/>
      <c r="J11" s="492">
        <v>11012453.199999999</v>
      </c>
      <c r="K11" s="474"/>
      <c r="L11" s="477"/>
      <c r="M11" s="477"/>
      <c r="N11" s="480"/>
      <c r="O11" s="478"/>
      <c r="P11" s="482"/>
      <c r="Q11" s="482"/>
      <c r="R11" s="485"/>
      <c r="S11" s="485"/>
      <c r="T11" s="485"/>
      <c r="U11" s="487"/>
      <c r="V11" s="489"/>
    </row>
    <row r="12" spans="1:22" x14ac:dyDescent="0.25">
      <c r="A12" s="464"/>
      <c r="B12" s="467"/>
      <c r="C12" s="501" t="s">
        <v>191</v>
      </c>
      <c r="D12" s="503" t="s">
        <v>34</v>
      </c>
      <c r="E12" s="504">
        <v>3</v>
      </c>
      <c r="F12" s="472">
        <v>56.12</v>
      </c>
      <c r="G12" s="494"/>
      <c r="H12" s="494"/>
      <c r="I12" s="494"/>
      <c r="J12" s="505">
        <v>56.099999999999994</v>
      </c>
      <c r="K12" s="506" t="s">
        <v>144</v>
      </c>
      <c r="L12" s="507" t="s">
        <v>192</v>
      </c>
      <c r="M12" s="507" t="s">
        <v>152</v>
      </c>
      <c r="N12" s="475" t="s">
        <v>188</v>
      </c>
      <c r="O12" s="507" t="s">
        <v>193</v>
      </c>
      <c r="P12" s="483">
        <v>168989</v>
      </c>
      <c r="Q12" s="483">
        <v>176700</v>
      </c>
      <c r="R12" s="485" t="s">
        <v>190</v>
      </c>
      <c r="S12" s="484" t="s">
        <v>190</v>
      </c>
      <c r="T12" s="484" t="s">
        <v>190</v>
      </c>
      <c r="U12" s="485" t="s">
        <v>190</v>
      </c>
      <c r="V12" s="509">
        <v>345689</v>
      </c>
    </row>
    <row r="13" spans="1:22" x14ac:dyDescent="0.25">
      <c r="A13" s="464"/>
      <c r="B13" s="467"/>
      <c r="C13" s="469"/>
      <c r="D13" s="498" t="s">
        <v>35</v>
      </c>
      <c r="E13" s="491">
        <v>167888400</v>
      </c>
      <c r="F13" s="492">
        <v>167888400</v>
      </c>
      <c r="G13" s="493"/>
      <c r="H13" s="493"/>
      <c r="I13" s="494"/>
      <c r="J13" s="492">
        <v>21279800</v>
      </c>
      <c r="K13" s="475"/>
      <c r="L13" s="478"/>
      <c r="M13" s="478"/>
      <c r="N13" s="475"/>
      <c r="O13" s="478"/>
      <c r="P13" s="483"/>
      <c r="Q13" s="483"/>
      <c r="R13" s="485"/>
      <c r="S13" s="485"/>
      <c r="T13" s="485"/>
      <c r="U13" s="485"/>
      <c r="V13" s="489"/>
    </row>
    <row r="14" spans="1:22" x14ac:dyDescent="0.25">
      <c r="A14" s="464"/>
      <c r="B14" s="467"/>
      <c r="C14" s="469"/>
      <c r="D14" s="511" t="s">
        <v>36</v>
      </c>
      <c r="E14" s="491"/>
      <c r="F14" s="497"/>
      <c r="G14" s="497"/>
      <c r="H14" s="497"/>
      <c r="I14" s="494"/>
      <c r="J14" s="494"/>
      <c r="K14" s="475"/>
      <c r="L14" s="478"/>
      <c r="M14" s="478"/>
      <c r="N14" s="475"/>
      <c r="O14" s="478"/>
      <c r="P14" s="483"/>
      <c r="Q14" s="483"/>
      <c r="R14" s="485"/>
      <c r="S14" s="485"/>
      <c r="T14" s="485"/>
      <c r="U14" s="485"/>
      <c r="V14" s="489"/>
    </row>
    <row r="15" spans="1:22" x14ac:dyDescent="0.25">
      <c r="A15" s="464"/>
      <c r="B15" s="467"/>
      <c r="C15" s="502"/>
      <c r="D15" s="498" t="s">
        <v>37</v>
      </c>
      <c r="E15" s="499">
        <v>81728108.599999994</v>
      </c>
      <c r="F15" s="497">
        <v>81728108.599999994</v>
      </c>
      <c r="G15" s="497"/>
      <c r="H15" s="500"/>
      <c r="I15" s="494"/>
      <c r="J15" s="492">
        <v>11012453.199999999</v>
      </c>
      <c r="K15" s="474"/>
      <c r="L15" s="477"/>
      <c r="M15" s="477"/>
      <c r="N15" s="474"/>
      <c r="O15" s="477"/>
      <c r="P15" s="482"/>
      <c r="Q15" s="482"/>
      <c r="R15" s="508"/>
      <c r="S15" s="508"/>
      <c r="T15" s="508"/>
      <c r="U15" s="508"/>
      <c r="V15" s="510"/>
    </row>
    <row r="16" spans="1:22" x14ac:dyDescent="0.25">
      <c r="A16" s="464"/>
      <c r="B16" s="467"/>
      <c r="C16" s="501" t="s">
        <v>194</v>
      </c>
      <c r="D16" s="503" t="s">
        <v>34</v>
      </c>
      <c r="E16" s="504">
        <v>3</v>
      </c>
      <c r="F16" s="505">
        <v>90.57</v>
      </c>
      <c r="G16" s="497"/>
      <c r="H16" s="497"/>
      <c r="I16" s="497"/>
      <c r="J16" s="512">
        <v>88.13</v>
      </c>
      <c r="K16" s="506" t="s">
        <v>195</v>
      </c>
      <c r="L16" s="507" t="s">
        <v>192</v>
      </c>
      <c r="M16" s="507" t="s">
        <v>152</v>
      </c>
      <c r="N16" s="506" t="s">
        <v>188</v>
      </c>
      <c r="O16" s="507" t="s">
        <v>196</v>
      </c>
      <c r="P16" s="481">
        <v>371732</v>
      </c>
      <c r="Q16" s="481">
        <v>390452</v>
      </c>
      <c r="R16" s="484" t="s">
        <v>190</v>
      </c>
      <c r="S16" s="484" t="s">
        <v>190</v>
      </c>
      <c r="T16" s="484" t="s">
        <v>190</v>
      </c>
      <c r="U16" s="484" t="s">
        <v>190</v>
      </c>
      <c r="V16" s="509">
        <v>762184</v>
      </c>
    </row>
    <row r="17" spans="1:22" x14ac:dyDescent="0.25">
      <c r="A17" s="464"/>
      <c r="B17" s="467"/>
      <c r="C17" s="469"/>
      <c r="D17" s="498" t="s">
        <v>35</v>
      </c>
      <c r="E17" s="491">
        <v>167888400</v>
      </c>
      <c r="F17" s="492">
        <v>167888400</v>
      </c>
      <c r="G17" s="493"/>
      <c r="H17" s="493"/>
      <c r="I17" s="492"/>
      <c r="J17" s="492">
        <v>21279800</v>
      </c>
      <c r="K17" s="475"/>
      <c r="L17" s="478"/>
      <c r="M17" s="478"/>
      <c r="N17" s="475"/>
      <c r="O17" s="478"/>
      <c r="P17" s="483"/>
      <c r="Q17" s="483"/>
      <c r="R17" s="485"/>
      <c r="S17" s="485"/>
      <c r="T17" s="485"/>
      <c r="U17" s="485"/>
      <c r="V17" s="489"/>
    </row>
    <row r="18" spans="1:22" x14ac:dyDescent="0.25">
      <c r="A18" s="464"/>
      <c r="B18" s="467"/>
      <c r="C18" s="469"/>
      <c r="D18" s="511" t="s">
        <v>36</v>
      </c>
      <c r="E18" s="491"/>
      <c r="F18" s="513"/>
      <c r="G18" s="497"/>
      <c r="H18" s="497"/>
      <c r="I18" s="492"/>
      <c r="J18" s="492"/>
      <c r="K18" s="475"/>
      <c r="L18" s="478"/>
      <c r="M18" s="478"/>
      <c r="N18" s="475"/>
      <c r="O18" s="478"/>
      <c r="P18" s="483"/>
      <c r="Q18" s="483"/>
      <c r="R18" s="485"/>
      <c r="S18" s="485"/>
      <c r="T18" s="485"/>
      <c r="U18" s="485"/>
      <c r="V18" s="489"/>
    </row>
    <row r="19" spans="1:22" x14ac:dyDescent="0.25">
      <c r="A19" s="464"/>
      <c r="B19" s="467"/>
      <c r="C19" s="502"/>
      <c r="D19" s="498" t="s">
        <v>37</v>
      </c>
      <c r="E19" s="491">
        <v>81728108.599999994</v>
      </c>
      <c r="F19" s="513">
        <v>81728108.599999994</v>
      </c>
      <c r="G19" s="497"/>
      <c r="H19" s="500"/>
      <c r="I19" s="492"/>
      <c r="J19" s="492">
        <v>11012453.199999999</v>
      </c>
      <c r="K19" s="474"/>
      <c r="L19" s="477"/>
      <c r="M19" s="477"/>
      <c r="N19" s="474"/>
      <c r="O19" s="477"/>
      <c r="P19" s="482"/>
      <c r="Q19" s="482"/>
      <c r="R19" s="508"/>
      <c r="S19" s="508"/>
      <c r="T19" s="508"/>
      <c r="U19" s="508"/>
      <c r="V19" s="510"/>
    </row>
    <row r="20" spans="1:22" x14ac:dyDescent="0.25">
      <c r="A20" s="464"/>
      <c r="B20" s="467"/>
      <c r="C20" s="501" t="s">
        <v>197</v>
      </c>
      <c r="D20" s="503" t="s">
        <v>34</v>
      </c>
      <c r="E20" s="514">
        <v>3</v>
      </c>
      <c r="F20" s="505">
        <v>34.620000000000005</v>
      </c>
      <c r="G20" s="515"/>
      <c r="H20" s="515"/>
      <c r="I20" s="515"/>
      <c r="J20" s="505">
        <v>34.620000000000005</v>
      </c>
      <c r="K20" s="506" t="s">
        <v>198</v>
      </c>
      <c r="L20" s="507" t="s">
        <v>199</v>
      </c>
      <c r="M20" s="507" t="s">
        <v>152</v>
      </c>
      <c r="N20" s="506" t="s">
        <v>188</v>
      </c>
      <c r="O20" s="507" t="s">
        <v>200</v>
      </c>
      <c r="P20" s="481">
        <v>46763</v>
      </c>
      <c r="Q20" s="481">
        <v>45727</v>
      </c>
      <c r="R20" s="484" t="s">
        <v>190</v>
      </c>
      <c r="S20" s="484" t="s">
        <v>190</v>
      </c>
      <c r="T20" s="484" t="s">
        <v>190</v>
      </c>
      <c r="U20" s="484" t="s">
        <v>190</v>
      </c>
      <c r="V20" s="509">
        <v>92490</v>
      </c>
    </row>
    <row r="21" spans="1:22" x14ac:dyDescent="0.25">
      <c r="A21" s="464"/>
      <c r="B21" s="467"/>
      <c r="C21" s="469"/>
      <c r="D21" s="498" t="s">
        <v>35</v>
      </c>
      <c r="E21" s="491">
        <v>167888400</v>
      </c>
      <c r="F21" s="492">
        <v>167888400</v>
      </c>
      <c r="G21" s="516"/>
      <c r="H21" s="493"/>
      <c r="I21" s="492"/>
      <c r="J21" s="492">
        <v>21279800</v>
      </c>
      <c r="K21" s="475"/>
      <c r="L21" s="478"/>
      <c r="M21" s="478"/>
      <c r="N21" s="475"/>
      <c r="O21" s="478"/>
      <c r="P21" s="483"/>
      <c r="Q21" s="483"/>
      <c r="R21" s="485"/>
      <c r="S21" s="485"/>
      <c r="T21" s="485"/>
      <c r="U21" s="485"/>
      <c r="V21" s="489"/>
    </row>
    <row r="22" spans="1:22" x14ac:dyDescent="0.25">
      <c r="A22" s="464"/>
      <c r="B22" s="467"/>
      <c r="C22" s="469"/>
      <c r="D22" s="511" t="s">
        <v>36</v>
      </c>
      <c r="E22" s="491"/>
      <c r="F22" s="513"/>
      <c r="G22" s="497"/>
      <c r="H22" s="497"/>
      <c r="I22" s="492"/>
      <c r="J22" s="492"/>
      <c r="K22" s="475"/>
      <c r="L22" s="478"/>
      <c r="M22" s="478"/>
      <c r="N22" s="475"/>
      <c r="O22" s="478"/>
      <c r="P22" s="483"/>
      <c r="Q22" s="483"/>
      <c r="R22" s="485"/>
      <c r="S22" s="485"/>
      <c r="T22" s="485"/>
      <c r="U22" s="485"/>
      <c r="V22" s="489"/>
    </row>
    <row r="23" spans="1:22" ht="15.75" thickBot="1" x14ac:dyDescent="0.3">
      <c r="A23" s="464"/>
      <c r="B23" s="467"/>
      <c r="C23" s="502"/>
      <c r="D23" s="498" t="s">
        <v>37</v>
      </c>
      <c r="E23" s="491">
        <v>81728108.599999994</v>
      </c>
      <c r="F23" s="513">
        <v>81728108.599999994</v>
      </c>
      <c r="G23" s="497"/>
      <c r="H23" s="500"/>
      <c r="I23" s="492"/>
      <c r="J23" s="492">
        <v>11012453.199999999</v>
      </c>
      <c r="K23" s="474"/>
      <c r="L23" s="477"/>
      <c r="M23" s="477"/>
      <c r="N23" s="474"/>
      <c r="O23" s="477"/>
      <c r="P23" s="483"/>
      <c r="Q23" s="483"/>
      <c r="R23" s="485"/>
      <c r="S23" s="485"/>
      <c r="T23" s="485"/>
      <c r="U23" s="485"/>
      <c r="V23" s="489"/>
    </row>
    <row r="24" spans="1:22" x14ac:dyDescent="0.25">
      <c r="A24" s="464"/>
      <c r="B24" s="467"/>
      <c r="C24" s="501" t="s">
        <v>201</v>
      </c>
      <c r="D24" s="517" t="s">
        <v>34</v>
      </c>
      <c r="E24" s="514">
        <v>2.99</v>
      </c>
      <c r="F24" s="472">
        <v>0.5</v>
      </c>
      <c r="G24" s="515"/>
      <c r="H24" s="515"/>
      <c r="I24" s="515"/>
      <c r="J24" s="472">
        <v>0</v>
      </c>
      <c r="K24" s="506" t="s">
        <v>145</v>
      </c>
      <c r="L24" s="507" t="s">
        <v>199</v>
      </c>
      <c r="M24" s="507" t="s">
        <v>152</v>
      </c>
      <c r="N24" s="506" t="s">
        <v>188</v>
      </c>
      <c r="O24" s="507" t="s">
        <v>200</v>
      </c>
      <c r="P24" s="481">
        <v>60592</v>
      </c>
      <c r="Q24" s="481">
        <v>65158</v>
      </c>
      <c r="R24" s="484" t="s">
        <v>190</v>
      </c>
      <c r="S24" s="484" t="s">
        <v>190</v>
      </c>
      <c r="T24" s="484" t="s">
        <v>190</v>
      </c>
      <c r="U24" s="484" t="s">
        <v>190</v>
      </c>
      <c r="V24" s="509">
        <v>125750</v>
      </c>
    </row>
    <row r="25" spans="1:22" x14ac:dyDescent="0.25">
      <c r="A25" s="464"/>
      <c r="B25" s="467"/>
      <c r="C25" s="469"/>
      <c r="D25" s="498" t="s">
        <v>35</v>
      </c>
      <c r="E25" s="491">
        <v>167888400</v>
      </c>
      <c r="F25" s="492">
        <v>167888400</v>
      </c>
      <c r="G25" s="516"/>
      <c r="H25" s="493"/>
      <c r="I25" s="492"/>
      <c r="J25" s="492">
        <v>21279800</v>
      </c>
      <c r="K25" s="475"/>
      <c r="L25" s="478"/>
      <c r="M25" s="478"/>
      <c r="N25" s="475"/>
      <c r="O25" s="478"/>
      <c r="P25" s="483"/>
      <c r="Q25" s="483"/>
      <c r="R25" s="485"/>
      <c r="S25" s="485"/>
      <c r="T25" s="485"/>
      <c r="U25" s="485"/>
      <c r="V25" s="489"/>
    </row>
    <row r="26" spans="1:22" x14ac:dyDescent="0.25">
      <c r="A26" s="464"/>
      <c r="B26" s="467"/>
      <c r="C26" s="469"/>
      <c r="D26" s="511" t="s">
        <v>36</v>
      </c>
      <c r="E26" s="491"/>
      <c r="F26" s="513"/>
      <c r="G26" s="497"/>
      <c r="H26" s="497"/>
      <c r="I26" s="492"/>
      <c r="J26" s="492"/>
      <c r="K26" s="475"/>
      <c r="L26" s="478"/>
      <c r="M26" s="478"/>
      <c r="N26" s="475"/>
      <c r="O26" s="478"/>
      <c r="P26" s="483"/>
      <c r="Q26" s="483"/>
      <c r="R26" s="485"/>
      <c r="S26" s="485"/>
      <c r="T26" s="485"/>
      <c r="U26" s="485"/>
      <c r="V26" s="489"/>
    </row>
    <row r="27" spans="1:22" x14ac:dyDescent="0.25">
      <c r="A27" s="464"/>
      <c r="B27" s="467"/>
      <c r="C27" s="502"/>
      <c r="D27" s="498" t="s">
        <v>37</v>
      </c>
      <c r="E27" s="491">
        <v>81728108.599999994</v>
      </c>
      <c r="F27" s="513">
        <v>81728108.599999994</v>
      </c>
      <c r="G27" s="497"/>
      <c r="H27" s="500"/>
      <c r="I27" s="492"/>
      <c r="J27" s="492">
        <v>11012453.199999999</v>
      </c>
      <c r="K27" s="474"/>
      <c r="L27" s="477"/>
      <c r="M27" s="477"/>
      <c r="N27" s="474"/>
      <c r="O27" s="477"/>
      <c r="P27" s="483"/>
      <c r="Q27" s="483"/>
      <c r="R27" s="485"/>
      <c r="S27" s="485"/>
      <c r="T27" s="485"/>
      <c r="U27" s="485"/>
      <c r="V27" s="489"/>
    </row>
    <row r="28" spans="1:22" x14ac:dyDescent="0.25">
      <c r="A28" s="464"/>
      <c r="B28" s="467"/>
      <c r="C28" s="518" t="s">
        <v>38</v>
      </c>
      <c r="D28" s="520" t="s">
        <v>106</v>
      </c>
      <c r="E28" s="521">
        <v>14.99</v>
      </c>
      <c r="F28" s="522">
        <v>195</v>
      </c>
      <c r="G28" s="523"/>
      <c r="H28" s="524"/>
      <c r="I28" s="523"/>
      <c r="J28" s="522">
        <v>185.81</v>
      </c>
      <c r="K28" s="525"/>
      <c r="L28" s="525"/>
      <c r="M28" s="525"/>
      <c r="N28" s="525"/>
      <c r="O28" s="526"/>
      <c r="P28" s="528"/>
      <c r="Q28" s="528"/>
      <c r="R28" s="528"/>
      <c r="S28" s="528"/>
      <c r="T28" s="528"/>
      <c r="U28" s="528"/>
      <c r="V28" s="531"/>
    </row>
    <row r="29" spans="1:22" ht="27.75" thickBot="1" x14ac:dyDescent="0.3">
      <c r="A29" s="463"/>
      <c r="B29" s="466"/>
      <c r="C29" s="519"/>
      <c r="D29" s="533" t="s">
        <v>105</v>
      </c>
      <c r="E29" s="534">
        <v>839442000</v>
      </c>
      <c r="F29" s="534">
        <v>839442000</v>
      </c>
      <c r="G29" s="534"/>
      <c r="H29" s="535"/>
      <c r="I29" s="534"/>
      <c r="J29" s="534">
        <v>106399000</v>
      </c>
      <c r="K29" s="466"/>
      <c r="L29" s="467"/>
      <c r="M29" s="467"/>
      <c r="N29" s="467"/>
      <c r="O29" s="527"/>
      <c r="P29" s="529"/>
      <c r="Q29" s="529"/>
      <c r="R29" s="529"/>
      <c r="S29" s="530"/>
      <c r="T29" s="530"/>
      <c r="U29" s="529"/>
      <c r="V29" s="532"/>
    </row>
    <row r="30" spans="1:22" x14ac:dyDescent="0.25">
      <c r="A30" s="462">
        <v>2</v>
      </c>
      <c r="B30" s="465" t="s">
        <v>178</v>
      </c>
      <c r="C30" s="468" t="s">
        <v>202</v>
      </c>
      <c r="D30" s="470" t="s">
        <v>34</v>
      </c>
      <c r="E30" s="538">
        <v>12</v>
      </c>
      <c r="F30" s="539">
        <v>12</v>
      </c>
      <c r="G30" s="540"/>
      <c r="H30" s="540"/>
      <c r="I30" s="540"/>
      <c r="J30" s="539">
        <v>2</v>
      </c>
      <c r="K30" s="541" t="s">
        <v>144</v>
      </c>
      <c r="L30" s="541" t="s">
        <v>192</v>
      </c>
      <c r="M30" s="541" t="s">
        <v>152</v>
      </c>
      <c r="N30" s="465" t="s">
        <v>188</v>
      </c>
      <c r="O30" s="541" t="s">
        <v>203</v>
      </c>
      <c r="P30" s="544">
        <v>168989</v>
      </c>
      <c r="Q30" s="544">
        <v>176700</v>
      </c>
      <c r="R30" s="547" t="s">
        <v>190</v>
      </c>
      <c r="S30" s="547" t="s">
        <v>190</v>
      </c>
      <c r="T30" s="547" t="s">
        <v>190</v>
      </c>
      <c r="U30" s="547" t="s">
        <v>190</v>
      </c>
      <c r="V30" s="550">
        <v>345689</v>
      </c>
    </row>
    <row r="31" spans="1:22" x14ac:dyDescent="0.25">
      <c r="A31" s="464"/>
      <c r="B31" s="467"/>
      <c r="C31" s="469"/>
      <c r="D31" s="490" t="s">
        <v>35</v>
      </c>
      <c r="E31" s="553">
        <v>257973600</v>
      </c>
      <c r="F31" s="553">
        <v>257973600</v>
      </c>
      <c r="G31" s="554"/>
      <c r="H31" s="555"/>
      <c r="I31" s="555"/>
      <c r="J31" s="553">
        <v>50710000</v>
      </c>
      <c r="K31" s="543"/>
      <c r="L31" s="543"/>
      <c r="M31" s="543"/>
      <c r="N31" s="467"/>
      <c r="O31" s="543"/>
      <c r="P31" s="546"/>
      <c r="Q31" s="546"/>
      <c r="R31" s="549"/>
      <c r="S31" s="549"/>
      <c r="T31" s="549"/>
      <c r="U31" s="549"/>
      <c r="V31" s="552"/>
    </row>
    <row r="32" spans="1:22" x14ac:dyDescent="0.25">
      <c r="A32" s="464"/>
      <c r="B32" s="467"/>
      <c r="C32" s="469"/>
      <c r="D32" s="495" t="s">
        <v>36</v>
      </c>
      <c r="E32" s="556"/>
      <c r="F32" s="556"/>
      <c r="G32" s="557"/>
      <c r="H32" s="557"/>
      <c r="I32" s="558"/>
      <c r="J32" s="553"/>
      <c r="K32" s="543"/>
      <c r="L32" s="543"/>
      <c r="M32" s="543"/>
      <c r="N32" s="467"/>
      <c r="O32" s="543"/>
      <c r="P32" s="546"/>
      <c r="Q32" s="546"/>
      <c r="R32" s="549"/>
      <c r="S32" s="549"/>
      <c r="T32" s="549"/>
      <c r="U32" s="549"/>
      <c r="V32" s="552"/>
    </row>
    <row r="33" spans="1:22" ht="15.75" thickBot="1" x14ac:dyDescent="0.3">
      <c r="A33" s="464"/>
      <c r="B33" s="467"/>
      <c r="C33" s="502"/>
      <c r="D33" s="490" t="s">
        <v>37</v>
      </c>
      <c r="E33" s="553">
        <v>101860186.90000001</v>
      </c>
      <c r="F33" s="553">
        <v>101860186.90000001</v>
      </c>
      <c r="G33" s="553"/>
      <c r="H33" s="558"/>
      <c r="I33" s="559"/>
      <c r="J33" s="553">
        <v>15604430</v>
      </c>
      <c r="K33" s="542"/>
      <c r="L33" s="542"/>
      <c r="M33" s="542"/>
      <c r="N33" s="466"/>
      <c r="O33" s="542"/>
      <c r="P33" s="545"/>
      <c r="Q33" s="545"/>
      <c r="R33" s="548"/>
      <c r="S33" s="548"/>
      <c r="T33" s="548"/>
      <c r="U33" s="548"/>
      <c r="V33" s="551"/>
    </row>
    <row r="34" spans="1:22" x14ac:dyDescent="0.25">
      <c r="A34" s="464"/>
      <c r="B34" s="467"/>
      <c r="C34" s="501" t="s">
        <v>204</v>
      </c>
      <c r="D34" s="470" t="s">
        <v>34</v>
      </c>
      <c r="E34" s="523">
        <v>13</v>
      </c>
      <c r="F34" s="554">
        <v>13</v>
      </c>
      <c r="G34" s="554"/>
      <c r="H34" s="555"/>
      <c r="I34" s="560"/>
      <c r="J34" s="554">
        <v>3</v>
      </c>
      <c r="K34" s="561" t="s">
        <v>195</v>
      </c>
      <c r="L34" s="561" t="s">
        <v>192</v>
      </c>
      <c r="M34" s="561" t="s">
        <v>152</v>
      </c>
      <c r="N34" s="561" t="s">
        <v>188</v>
      </c>
      <c r="O34" s="561" t="s">
        <v>203</v>
      </c>
      <c r="P34" s="561">
        <v>371732</v>
      </c>
      <c r="Q34" s="561">
        <v>390452</v>
      </c>
      <c r="R34" s="561" t="s">
        <v>190</v>
      </c>
      <c r="S34" s="561" t="s">
        <v>190</v>
      </c>
      <c r="T34" s="561" t="s">
        <v>190</v>
      </c>
      <c r="U34" s="561" t="s">
        <v>190</v>
      </c>
      <c r="V34" s="561">
        <v>762184</v>
      </c>
    </row>
    <row r="35" spans="1:22" x14ac:dyDescent="0.25">
      <c r="A35" s="464"/>
      <c r="B35" s="467"/>
      <c r="C35" s="469"/>
      <c r="D35" s="490" t="s">
        <v>35</v>
      </c>
      <c r="E35" s="553">
        <v>257973600</v>
      </c>
      <c r="F35" s="553">
        <v>257973600</v>
      </c>
      <c r="G35" s="534"/>
      <c r="H35" s="562"/>
      <c r="I35" s="563"/>
      <c r="J35" s="553">
        <v>50710000</v>
      </c>
      <c r="K35" s="543"/>
      <c r="L35" s="543"/>
      <c r="M35" s="543"/>
      <c r="N35" s="543"/>
      <c r="O35" s="543"/>
      <c r="P35" s="543"/>
      <c r="Q35" s="543"/>
      <c r="R35" s="543"/>
      <c r="S35" s="543"/>
      <c r="T35" s="543"/>
      <c r="U35" s="543"/>
      <c r="V35" s="543"/>
    </row>
    <row r="36" spans="1:22" x14ac:dyDescent="0.25">
      <c r="A36" s="464"/>
      <c r="B36" s="467"/>
      <c r="C36" s="469"/>
      <c r="D36" s="495" t="s">
        <v>36</v>
      </c>
      <c r="E36" s="523"/>
      <c r="F36" s="523"/>
      <c r="G36" s="564"/>
      <c r="H36" s="557"/>
      <c r="I36" s="563"/>
      <c r="J36" s="565"/>
      <c r="K36" s="543"/>
      <c r="L36" s="543"/>
      <c r="M36" s="543"/>
      <c r="N36" s="543"/>
      <c r="O36" s="543"/>
      <c r="P36" s="543"/>
      <c r="Q36" s="543"/>
      <c r="R36" s="543"/>
      <c r="S36" s="543"/>
      <c r="T36" s="543"/>
      <c r="U36" s="543"/>
      <c r="V36" s="543"/>
    </row>
    <row r="37" spans="1:22" x14ac:dyDescent="0.25">
      <c r="A37" s="464"/>
      <c r="B37" s="467"/>
      <c r="C37" s="502"/>
      <c r="D37" s="566" t="s">
        <v>37</v>
      </c>
      <c r="E37" s="553">
        <v>101860186.90000001</v>
      </c>
      <c r="F37" s="553">
        <v>101860186.90000001</v>
      </c>
      <c r="G37" s="564"/>
      <c r="H37" s="557"/>
      <c r="I37" s="563"/>
      <c r="J37" s="553">
        <v>15604430</v>
      </c>
      <c r="K37" s="542"/>
      <c r="L37" s="542"/>
      <c r="M37" s="542"/>
      <c r="N37" s="542"/>
      <c r="O37" s="542"/>
      <c r="P37" s="542"/>
      <c r="Q37" s="542"/>
      <c r="R37" s="542"/>
      <c r="S37" s="542"/>
      <c r="T37" s="542"/>
      <c r="U37" s="542"/>
      <c r="V37" s="542"/>
    </row>
    <row r="38" spans="1:22" x14ac:dyDescent="0.25">
      <c r="A38" s="464"/>
      <c r="B38" s="467"/>
      <c r="C38" s="501" t="s">
        <v>205</v>
      </c>
      <c r="D38" s="567" t="s">
        <v>34</v>
      </c>
      <c r="E38" s="554">
        <v>13</v>
      </c>
      <c r="F38" s="554">
        <v>13</v>
      </c>
      <c r="G38" s="554"/>
      <c r="H38" s="555"/>
      <c r="I38" s="560"/>
      <c r="J38" s="554">
        <v>1</v>
      </c>
      <c r="K38" s="561" t="s">
        <v>145</v>
      </c>
      <c r="L38" s="561" t="s">
        <v>206</v>
      </c>
      <c r="M38" s="561" t="s">
        <v>152</v>
      </c>
      <c r="N38" s="561" t="s">
        <v>188</v>
      </c>
      <c r="O38" s="561" t="s">
        <v>207</v>
      </c>
      <c r="P38" s="561">
        <v>60592</v>
      </c>
      <c r="Q38" s="561">
        <v>65158</v>
      </c>
      <c r="R38" s="561" t="s">
        <v>190</v>
      </c>
      <c r="S38" s="561" t="s">
        <v>190</v>
      </c>
      <c r="T38" s="561" t="s">
        <v>190</v>
      </c>
      <c r="U38" s="561" t="s">
        <v>190</v>
      </c>
      <c r="V38" s="561">
        <v>125750</v>
      </c>
    </row>
    <row r="39" spans="1:22" x14ac:dyDescent="0.25">
      <c r="A39" s="464"/>
      <c r="B39" s="467"/>
      <c r="C39" s="469"/>
      <c r="D39" s="490" t="s">
        <v>35</v>
      </c>
      <c r="E39" s="553">
        <v>257973600</v>
      </c>
      <c r="F39" s="553">
        <v>257973600</v>
      </c>
      <c r="G39" s="534"/>
      <c r="H39" s="562"/>
      <c r="I39" s="563"/>
      <c r="J39" s="553">
        <v>17534000</v>
      </c>
      <c r="K39" s="543"/>
      <c r="L39" s="543"/>
      <c r="M39" s="543"/>
      <c r="N39" s="543"/>
      <c r="O39" s="543"/>
      <c r="P39" s="543"/>
      <c r="Q39" s="543"/>
      <c r="R39" s="543"/>
      <c r="S39" s="543"/>
      <c r="T39" s="543"/>
      <c r="U39" s="543"/>
      <c r="V39" s="543"/>
    </row>
    <row r="40" spans="1:22" x14ac:dyDescent="0.25">
      <c r="A40" s="464"/>
      <c r="B40" s="467"/>
      <c r="C40" s="469"/>
      <c r="D40" s="495" t="s">
        <v>36</v>
      </c>
      <c r="E40" s="553"/>
      <c r="F40" s="553"/>
      <c r="G40" s="564"/>
      <c r="H40" s="557"/>
      <c r="I40" s="563"/>
      <c r="J40" s="565"/>
      <c r="K40" s="543"/>
      <c r="L40" s="543"/>
      <c r="M40" s="543"/>
      <c r="N40" s="543"/>
      <c r="O40" s="543"/>
      <c r="P40" s="543"/>
      <c r="Q40" s="543"/>
      <c r="R40" s="543"/>
      <c r="S40" s="543"/>
      <c r="T40" s="543"/>
      <c r="U40" s="543"/>
      <c r="V40" s="543"/>
    </row>
    <row r="41" spans="1:22" x14ac:dyDescent="0.25">
      <c r="A41" s="464"/>
      <c r="B41" s="467"/>
      <c r="C41" s="502"/>
      <c r="D41" s="566" t="s">
        <v>37</v>
      </c>
      <c r="E41" s="553">
        <v>107989270.40000001</v>
      </c>
      <c r="F41" s="553">
        <v>107989270.40000001</v>
      </c>
      <c r="G41" s="564"/>
      <c r="H41" s="557"/>
      <c r="I41" s="563"/>
      <c r="J41" s="553">
        <v>19702564</v>
      </c>
      <c r="K41" s="542"/>
      <c r="L41" s="542"/>
      <c r="M41" s="542"/>
      <c r="N41" s="542"/>
      <c r="O41" s="542"/>
      <c r="P41" s="542"/>
      <c r="Q41" s="542"/>
      <c r="R41" s="542"/>
      <c r="S41" s="542"/>
      <c r="T41" s="542"/>
      <c r="U41" s="542"/>
      <c r="V41" s="542"/>
    </row>
    <row r="42" spans="1:22" x14ac:dyDescent="0.25">
      <c r="A42" s="464"/>
      <c r="B42" s="467"/>
      <c r="C42" s="501" t="s">
        <v>208</v>
      </c>
      <c r="D42" s="567" t="s">
        <v>34</v>
      </c>
      <c r="E42" s="554">
        <v>12</v>
      </c>
      <c r="F42" s="554">
        <v>12</v>
      </c>
      <c r="G42" s="554"/>
      <c r="H42" s="555"/>
      <c r="I42" s="560"/>
      <c r="J42" s="554">
        <v>5</v>
      </c>
      <c r="K42" s="561" t="s">
        <v>198</v>
      </c>
      <c r="L42" s="561" t="s">
        <v>206</v>
      </c>
      <c r="M42" s="561" t="s">
        <v>152</v>
      </c>
      <c r="N42" s="561" t="s">
        <v>188</v>
      </c>
      <c r="O42" s="561" t="s">
        <v>207</v>
      </c>
      <c r="P42" s="561">
        <v>46763</v>
      </c>
      <c r="Q42" s="561">
        <v>45727</v>
      </c>
      <c r="R42" s="561" t="s">
        <v>190</v>
      </c>
      <c r="S42" s="561" t="s">
        <v>190</v>
      </c>
      <c r="T42" s="561" t="s">
        <v>190</v>
      </c>
      <c r="U42" s="561" t="s">
        <v>190</v>
      </c>
      <c r="V42" s="561">
        <v>92490</v>
      </c>
    </row>
    <row r="43" spans="1:22" x14ac:dyDescent="0.25">
      <c r="A43" s="464"/>
      <c r="B43" s="467"/>
      <c r="C43" s="469"/>
      <c r="D43" s="490" t="s">
        <v>35</v>
      </c>
      <c r="E43" s="553">
        <v>257973600</v>
      </c>
      <c r="F43" s="553">
        <v>257973600</v>
      </c>
      <c r="G43" s="534"/>
      <c r="H43" s="562"/>
      <c r="I43" s="563"/>
      <c r="J43" s="553">
        <v>17534000</v>
      </c>
      <c r="K43" s="543"/>
      <c r="L43" s="543"/>
      <c r="M43" s="543"/>
      <c r="N43" s="543"/>
      <c r="O43" s="543"/>
      <c r="P43" s="543"/>
      <c r="Q43" s="543"/>
      <c r="R43" s="543"/>
      <c r="S43" s="543"/>
      <c r="T43" s="543"/>
      <c r="U43" s="543"/>
      <c r="V43" s="543"/>
    </row>
    <row r="44" spans="1:22" x14ac:dyDescent="0.25">
      <c r="A44" s="464"/>
      <c r="B44" s="467"/>
      <c r="C44" s="469"/>
      <c r="D44" s="495" t="s">
        <v>36</v>
      </c>
      <c r="E44" s="523"/>
      <c r="F44" s="523"/>
      <c r="G44" s="564"/>
      <c r="H44" s="557"/>
      <c r="I44" s="563"/>
      <c r="J44" s="565"/>
      <c r="K44" s="543"/>
      <c r="L44" s="543"/>
      <c r="M44" s="543"/>
      <c r="N44" s="543"/>
      <c r="O44" s="543"/>
      <c r="P44" s="543"/>
      <c r="Q44" s="543"/>
      <c r="R44" s="543"/>
      <c r="S44" s="543"/>
      <c r="T44" s="543"/>
      <c r="U44" s="543"/>
      <c r="V44" s="543"/>
    </row>
    <row r="45" spans="1:22" x14ac:dyDescent="0.25">
      <c r="A45" s="464"/>
      <c r="B45" s="467"/>
      <c r="C45" s="502"/>
      <c r="D45" s="490" t="s">
        <v>37</v>
      </c>
      <c r="E45" s="553">
        <v>107989270.40000001</v>
      </c>
      <c r="F45" s="553">
        <v>107989270.40000001</v>
      </c>
      <c r="G45" s="564"/>
      <c r="H45" s="557"/>
      <c r="I45" s="563"/>
      <c r="J45" s="553">
        <v>19702563</v>
      </c>
      <c r="K45" s="542"/>
      <c r="L45" s="542"/>
      <c r="M45" s="542"/>
      <c r="N45" s="542"/>
      <c r="O45" s="542"/>
      <c r="P45" s="542"/>
      <c r="Q45" s="542"/>
      <c r="R45" s="542"/>
      <c r="S45" s="542"/>
      <c r="T45" s="542"/>
      <c r="U45" s="542"/>
      <c r="V45" s="542"/>
    </row>
    <row r="46" spans="1:22" x14ac:dyDescent="0.25">
      <c r="A46" s="464"/>
      <c r="B46" s="467"/>
      <c r="C46" s="501" t="s">
        <v>209</v>
      </c>
      <c r="D46" s="495" t="s">
        <v>34</v>
      </c>
      <c r="E46" s="568">
        <v>75</v>
      </c>
      <c r="F46" s="568">
        <v>75</v>
      </c>
      <c r="G46" s="568"/>
      <c r="H46" s="554"/>
      <c r="I46" s="554"/>
      <c r="J46" s="554">
        <v>17</v>
      </c>
      <c r="K46" s="561" t="s">
        <v>210</v>
      </c>
      <c r="L46" s="561" t="s">
        <v>211</v>
      </c>
      <c r="M46" s="561" t="s">
        <v>152</v>
      </c>
      <c r="N46" s="525" t="s">
        <v>188</v>
      </c>
      <c r="O46" s="561" t="s">
        <v>212</v>
      </c>
      <c r="P46" s="569">
        <v>3939</v>
      </c>
      <c r="Q46" s="569">
        <v>3772</v>
      </c>
      <c r="R46" s="570" t="s">
        <v>190</v>
      </c>
      <c r="S46" s="570" t="s">
        <v>190</v>
      </c>
      <c r="T46" s="570" t="s">
        <v>190</v>
      </c>
      <c r="U46" s="570" t="s">
        <v>190</v>
      </c>
      <c r="V46" s="571">
        <v>7711</v>
      </c>
    </row>
    <row r="47" spans="1:22" x14ac:dyDescent="0.25">
      <c r="A47" s="464"/>
      <c r="B47" s="467"/>
      <c r="C47" s="469"/>
      <c r="D47" s="490" t="s">
        <v>35</v>
      </c>
      <c r="E47" s="553">
        <v>257973600</v>
      </c>
      <c r="F47" s="553">
        <v>257973600</v>
      </c>
      <c r="G47" s="534"/>
      <c r="H47" s="562"/>
      <c r="I47" s="556"/>
      <c r="J47" s="553">
        <v>9438000</v>
      </c>
      <c r="K47" s="543"/>
      <c r="L47" s="543"/>
      <c r="M47" s="543"/>
      <c r="N47" s="467"/>
      <c r="O47" s="543"/>
      <c r="P47" s="546"/>
      <c r="Q47" s="546"/>
      <c r="R47" s="549"/>
      <c r="S47" s="549"/>
      <c r="T47" s="549"/>
      <c r="U47" s="549"/>
      <c r="V47" s="552"/>
    </row>
    <row r="48" spans="1:22" x14ac:dyDescent="0.25">
      <c r="A48" s="464"/>
      <c r="B48" s="467"/>
      <c r="C48" s="469"/>
      <c r="D48" s="495" t="s">
        <v>36</v>
      </c>
      <c r="E48" s="524"/>
      <c r="F48" s="524"/>
      <c r="G48" s="557"/>
      <c r="H48" s="557"/>
      <c r="I48" s="556"/>
      <c r="J48" s="565"/>
      <c r="K48" s="543"/>
      <c r="L48" s="543"/>
      <c r="M48" s="543"/>
      <c r="N48" s="467"/>
      <c r="O48" s="543"/>
      <c r="P48" s="546"/>
      <c r="Q48" s="546"/>
      <c r="R48" s="549"/>
      <c r="S48" s="549"/>
      <c r="T48" s="549"/>
      <c r="U48" s="549"/>
      <c r="V48" s="552"/>
    </row>
    <row r="49" spans="1:22" x14ac:dyDescent="0.25">
      <c r="A49" s="464"/>
      <c r="B49" s="467"/>
      <c r="C49" s="469"/>
      <c r="D49" s="490" t="s">
        <v>37</v>
      </c>
      <c r="E49" s="553">
        <v>134797487.39999998</v>
      </c>
      <c r="F49" s="553">
        <v>134797487.40000001</v>
      </c>
      <c r="G49" s="564"/>
      <c r="H49" s="557"/>
      <c r="I49" s="563"/>
      <c r="J49" s="553">
        <v>33870030</v>
      </c>
      <c r="K49" s="542"/>
      <c r="L49" s="542"/>
      <c r="M49" s="542"/>
      <c r="N49" s="466"/>
      <c r="O49" s="542"/>
      <c r="P49" s="545"/>
      <c r="Q49" s="545"/>
      <c r="R49" s="548"/>
      <c r="S49" s="548"/>
      <c r="T49" s="548"/>
      <c r="U49" s="548"/>
      <c r="V49" s="551"/>
    </row>
    <row r="50" spans="1:22" x14ac:dyDescent="0.25">
      <c r="A50" s="464"/>
      <c r="B50" s="467"/>
      <c r="C50" s="525" t="s">
        <v>38</v>
      </c>
      <c r="D50" s="520" t="s">
        <v>106</v>
      </c>
      <c r="E50" s="521">
        <v>125</v>
      </c>
      <c r="F50" s="522">
        <v>125</v>
      </c>
      <c r="G50" s="564"/>
      <c r="H50" s="564"/>
      <c r="I50" s="564"/>
      <c r="J50" s="522">
        <v>28</v>
      </c>
      <c r="K50" s="572"/>
      <c r="L50" s="572"/>
      <c r="M50" s="572"/>
      <c r="N50" s="572"/>
      <c r="O50" s="572"/>
      <c r="P50" s="572"/>
      <c r="Q50" s="572"/>
      <c r="R50" s="572"/>
      <c r="S50" s="572"/>
      <c r="T50" s="572"/>
      <c r="U50" s="572"/>
      <c r="V50" s="574"/>
    </row>
    <row r="51" spans="1:22" x14ac:dyDescent="0.25">
      <c r="A51" s="464"/>
      <c r="B51" s="467"/>
      <c r="C51" s="467"/>
      <c r="D51" s="576" t="s">
        <v>234</v>
      </c>
      <c r="E51" s="577"/>
      <c r="F51" s="553">
        <v>1289868000</v>
      </c>
      <c r="G51" s="578"/>
      <c r="H51" s="578"/>
      <c r="I51" s="578"/>
      <c r="J51" s="579"/>
      <c r="K51" s="573"/>
      <c r="L51" s="573"/>
      <c r="M51" s="573"/>
      <c r="N51" s="573"/>
      <c r="O51" s="573"/>
      <c r="P51" s="573"/>
      <c r="Q51" s="573"/>
      <c r="R51" s="573"/>
      <c r="S51" s="573"/>
      <c r="T51" s="573"/>
      <c r="U51" s="573"/>
      <c r="V51" s="575"/>
    </row>
    <row r="52" spans="1:22" x14ac:dyDescent="0.25">
      <c r="A52" s="464"/>
      <c r="B52" s="467"/>
      <c r="C52" s="467"/>
      <c r="D52" s="576" t="s">
        <v>235</v>
      </c>
      <c r="E52" s="577"/>
      <c r="F52" s="553">
        <v>554496402</v>
      </c>
      <c r="G52" s="578"/>
      <c r="H52" s="578"/>
      <c r="I52" s="578"/>
      <c r="J52" s="579"/>
      <c r="K52" s="573"/>
      <c r="L52" s="573"/>
      <c r="M52" s="573"/>
      <c r="N52" s="573"/>
      <c r="O52" s="573"/>
      <c r="P52" s="573"/>
      <c r="Q52" s="573"/>
      <c r="R52" s="573"/>
      <c r="S52" s="573"/>
      <c r="T52" s="573"/>
      <c r="U52" s="573"/>
      <c r="V52" s="575"/>
    </row>
    <row r="53" spans="1:22" ht="27.75" thickBot="1" x14ac:dyDescent="0.3">
      <c r="A53" s="536"/>
      <c r="B53" s="537"/>
      <c r="C53" s="537"/>
      <c r="D53" s="580" t="s">
        <v>105</v>
      </c>
      <c r="E53" s="581">
        <v>1289868000</v>
      </c>
      <c r="F53" s="581">
        <v>1289868000</v>
      </c>
      <c r="G53" s="581"/>
      <c r="H53" s="581"/>
      <c r="I53" s="581"/>
      <c r="J53" s="581">
        <v>145926000</v>
      </c>
      <c r="K53" s="573"/>
      <c r="L53" s="573"/>
      <c r="M53" s="573"/>
      <c r="N53" s="573"/>
      <c r="O53" s="573"/>
      <c r="P53" s="573"/>
      <c r="Q53" s="573"/>
      <c r="R53" s="573"/>
      <c r="S53" s="573"/>
      <c r="T53" s="573"/>
      <c r="U53" s="573"/>
      <c r="V53" s="575"/>
    </row>
    <row r="54" spans="1:22" ht="36" x14ac:dyDescent="0.25">
      <c r="A54" s="582" t="s">
        <v>39</v>
      </c>
      <c r="B54" s="448"/>
      <c r="C54" s="583"/>
      <c r="D54" s="587" t="s">
        <v>104</v>
      </c>
      <c r="E54" s="588">
        <v>2129310000</v>
      </c>
      <c r="F54" s="588">
        <v>2129310000</v>
      </c>
      <c r="G54" s="588">
        <v>0</v>
      </c>
      <c r="H54" s="588">
        <v>0</v>
      </c>
      <c r="I54" s="588">
        <v>0</v>
      </c>
      <c r="J54" s="588">
        <v>252325000</v>
      </c>
      <c r="K54" s="590"/>
      <c r="L54" s="594"/>
      <c r="M54" s="594"/>
      <c r="N54" s="594"/>
      <c r="O54" s="594"/>
      <c r="P54" s="594"/>
      <c r="Q54" s="594"/>
      <c r="R54" s="594"/>
      <c r="S54" s="594"/>
      <c r="T54" s="594"/>
      <c r="U54" s="594"/>
      <c r="V54" s="591"/>
    </row>
    <row r="55" spans="1:22" ht="36" x14ac:dyDescent="0.25">
      <c r="A55" s="582"/>
      <c r="B55" s="448"/>
      <c r="C55" s="583"/>
      <c r="D55" s="598" t="s">
        <v>103</v>
      </c>
      <c r="E55" s="599">
        <v>963136944.99999988</v>
      </c>
      <c r="F55" s="599">
        <v>963136944.99999988</v>
      </c>
      <c r="G55" s="599">
        <v>0</v>
      </c>
      <c r="H55" s="599">
        <v>0</v>
      </c>
      <c r="I55" s="599">
        <v>0</v>
      </c>
      <c r="J55" s="599">
        <v>159546283</v>
      </c>
      <c r="K55" s="596"/>
      <c r="L55" s="589"/>
      <c r="M55" s="589"/>
      <c r="N55" s="589"/>
      <c r="O55" s="589"/>
      <c r="P55" s="589"/>
      <c r="Q55" s="589"/>
      <c r="R55" s="589"/>
      <c r="S55" s="589"/>
      <c r="T55" s="589"/>
      <c r="U55" s="589"/>
      <c r="V55" s="597"/>
    </row>
    <row r="56" spans="1:22" ht="36.75" thickBot="1" x14ac:dyDescent="0.3">
      <c r="A56" s="584"/>
      <c r="B56" s="586"/>
      <c r="C56" s="585"/>
      <c r="D56" s="600" t="s">
        <v>102</v>
      </c>
      <c r="E56" s="601">
        <v>3092446945</v>
      </c>
      <c r="F56" s="601">
        <v>3092446945</v>
      </c>
      <c r="G56" s="601">
        <v>0</v>
      </c>
      <c r="H56" s="601">
        <v>0</v>
      </c>
      <c r="I56" s="601">
        <v>0</v>
      </c>
      <c r="J56" s="601">
        <v>411871283</v>
      </c>
      <c r="K56" s="592"/>
      <c r="L56" s="595"/>
      <c r="M56" s="595"/>
      <c r="N56" s="595"/>
      <c r="O56" s="595"/>
      <c r="P56" s="595"/>
      <c r="Q56" s="595"/>
      <c r="R56" s="595"/>
      <c r="S56" s="595"/>
      <c r="T56" s="595"/>
      <c r="U56" s="595"/>
      <c r="V56" s="593"/>
    </row>
    <row r="57" spans="1:22" x14ac:dyDescent="0.25">
      <c r="A57" s="602"/>
      <c r="B57" s="602"/>
      <c r="C57" s="602"/>
      <c r="D57" s="602"/>
      <c r="E57" s="602"/>
      <c r="F57" s="602"/>
      <c r="G57" s="602"/>
      <c r="H57" s="602"/>
      <c r="I57" s="602"/>
      <c r="J57" s="602"/>
      <c r="K57" s="602"/>
      <c r="L57" s="602"/>
      <c r="M57" s="602"/>
      <c r="N57" s="602"/>
      <c r="O57" s="602"/>
      <c r="P57" s="602"/>
      <c r="Q57" s="602"/>
      <c r="R57" s="602"/>
      <c r="S57" s="602"/>
      <c r="T57" s="602"/>
      <c r="U57" s="602"/>
      <c r="V57" s="602"/>
    </row>
    <row r="58" spans="1:22" ht="18" x14ac:dyDescent="0.25">
      <c r="A58" s="602"/>
      <c r="B58" s="602"/>
      <c r="C58" s="602"/>
      <c r="D58" s="602"/>
      <c r="E58" s="602"/>
      <c r="F58" s="602"/>
      <c r="G58" s="602"/>
      <c r="H58" s="602"/>
      <c r="I58" s="602"/>
      <c r="J58" s="602"/>
      <c r="K58" s="602"/>
      <c r="L58" s="602"/>
      <c r="M58" s="602"/>
      <c r="N58" s="603"/>
      <c r="O58" s="603"/>
      <c r="P58" s="603"/>
      <c r="Q58" s="603"/>
      <c r="R58" s="603"/>
      <c r="S58" s="604"/>
      <c r="T58" s="604"/>
      <c r="U58" s="604"/>
      <c r="V58" s="604"/>
    </row>
    <row r="59" spans="1:22" ht="18" x14ac:dyDescent="0.25">
      <c r="A59" s="605" t="s">
        <v>129</v>
      </c>
      <c r="B59" s="602"/>
      <c r="C59" s="602"/>
      <c r="D59" s="602"/>
      <c r="E59" s="602"/>
      <c r="F59" s="602"/>
      <c r="G59" s="602"/>
      <c r="H59" s="602"/>
      <c r="I59" s="602"/>
      <c r="J59" s="602"/>
      <c r="K59" s="602"/>
      <c r="L59" s="602"/>
      <c r="M59" s="602"/>
      <c r="N59" s="603"/>
      <c r="O59" s="603"/>
      <c r="P59" s="603"/>
      <c r="Q59" s="603"/>
      <c r="R59" s="603"/>
      <c r="S59" s="606"/>
      <c r="T59" s="606"/>
      <c r="U59" s="606"/>
      <c r="V59" s="606"/>
    </row>
    <row r="60" spans="1:22" ht="18" x14ac:dyDescent="0.25">
      <c r="A60" s="607" t="s">
        <v>130</v>
      </c>
      <c r="B60" s="608" t="s">
        <v>131</v>
      </c>
      <c r="C60" s="610"/>
      <c r="D60" s="610"/>
      <c r="E60" s="609"/>
      <c r="F60" s="611" t="s">
        <v>132</v>
      </c>
      <c r="G60" s="613"/>
      <c r="H60" s="612"/>
      <c r="I60" s="602"/>
      <c r="J60" s="602"/>
      <c r="K60" s="602"/>
      <c r="L60" s="602"/>
      <c r="M60" s="602"/>
      <c r="N60" s="603"/>
      <c r="O60" s="603"/>
      <c r="P60" s="603"/>
      <c r="Q60" s="603"/>
      <c r="R60" s="603"/>
      <c r="S60" s="603"/>
      <c r="T60" s="603"/>
      <c r="U60" s="603"/>
      <c r="V60" s="603"/>
    </row>
    <row r="61" spans="1:22" x14ac:dyDescent="0.25">
      <c r="A61" s="614">
        <v>11</v>
      </c>
      <c r="B61" s="615" t="s">
        <v>133</v>
      </c>
      <c r="C61" s="617"/>
      <c r="D61" s="617"/>
      <c r="E61" s="616"/>
      <c r="F61" s="615" t="s">
        <v>135</v>
      </c>
      <c r="G61" s="617"/>
      <c r="H61" s="616"/>
      <c r="I61" s="602"/>
      <c r="J61" s="602"/>
      <c r="K61" s="602"/>
      <c r="L61" s="602"/>
      <c r="M61" s="602"/>
      <c r="N61" s="602"/>
      <c r="O61" s="602"/>
      <c r="P61" s="602"/>
      <c r="Q61" s="602"/>
      <c r="R61" s="602"/>
      <c r="S61" s="602"/>
      <c r="T61" s="602"/>
      <c r="U61" s="602"/>
      <c r="V61" s="602"/>
    </row>
    <row r="62" spans="1:22" x14ac:dyDescent="0.25">
      <c r="G62" s="416"/>
    </row>
    <row r="63" spans="1:22" x14ac:dyDescent="0.25">
      <c r="G63" s="416"/>
    </row>
    <row r="64" spans="1:22" x14ac:dyDescent="0.25">
      <c r="G64" s="416"/>
    </row>
    <row r="65" spans="7:7" x14ac:dyDescent="0.25">
      <c r="G65" s="416"/>
    </row>
    <row r="66" spans="7:7" x14ac:dyDescent="0.25">
      <c r="G66" s="416"/>
    </row>
    <row r="67" spans="7:7" x14ac:dyDescent="0.25">
      <c r="G67" s="416"/>
    </row>
    <row r="68" spans="7:7" x14ac:dyDescent="0.25">
      <c r="G68" s="416"/>
    </row>
    <row r="69" spans="7:7" x14ac:dyDescent="0.25">
      <c r="G69" s="416"/>
    </row>
    <row r="70" spans="7:7" x14ac:dyDescent="0.25">
      <c r="G70" s="416"/>
    </row>
    <row r="71" spans="7:7" x14ac:dyDescent="0.25">
      <c r="G71" s="416"/>
    </row>
    <row r="72" spans="7:7" x14ac:dyDescent="0.25">
      <c r="G72" s="416"/>
    </row>
    <row r="73" spans="7:7" x14ac:dyDescent="0.25">
      <c r="G73" s="416"/>
    </row>
    <row r="74" spans="7:7" x14ac:dyDescent="0.25">
      <c r="G74" s="416"/>
    </row>
    <row r="75" spans="7:7" x14ac:dyDescent="0.25">
      <c r="G75" s="416"/>
    </row>
    <row r="76" spans="7:7" x14ac:dyDescent="0.25">
      <c r="G76" s="416"/>
    </row>
    <row r="77" spans="7:7" x14ac:dyDescent="0.25">
      <c r="G77" s="416"/>
    </row>
    <row r="78" spans="7:7" x14ac:dyDescent="0.25">
      <c r="G78" s="416"/>
    </row>
    <row r="79" spans="7:7" x14ac:dyDescent="0.25">
      <c r="G79" s="416"/>
    </row>
    <row r="80" spans="7:7" x14ac:dyDescent="0.25">
      <c r="G80" s="416"/>
    </row>
    <row r="81" spans="7:7" x14ac:dyDescent="0.25">
      <c r="G81" s="416"/>
    </row>
    <row r="82" spans="7:7" x14ac:dyDescent="0.25">
      <c r="G82" s="416"/>
    </row>
    <row r="83" spans="7:7" x14ac:dyDescent="0.25">
      <c r="G83" s="416"/>
    </row>
    <row r="84" spans="7:7" x14ac:dyDescent="0.25">
      <c r="G84" s="416"/>
    </row>
    <row r="85" spans="7:7" x14ac:dyDescent="0.25">
      <c r="G85" s="416"/>
    </row>
    <row r="86" spans="7:7" x14ac:dyDescent="0.25">
      <c r="G86" s="416"/>
    </row>
    <row r="87" spans="7:7" x14ac:dyDescent="0.25">
      <c r="G87" s="416"/>
    </row>
    <row r="88" spans="7:7" x14ac:dyDescent="0.25">
      <c r="G88" s="416"/>
    </row>
    <row r="89" spans="7:7" x14ac:dyDescent="0.25">
      <c r="G89" s="416"/>
    </row>
    <row r="90" spans="7:7" x14ac:dyDescent="0.25">
      <c r="G90" s="416"/>
    </row>
    <row r="91" spans="7:7" x14ac:dyDescent="0.25">
      <c r="G91" s="416"/>
    </row>
    <row r="92" spans="7:7" x14ac:dyDescent="0.25">
      <c r="G92" s="416"/>
    </row>
    <row r="93" spans="7:7" x14ac:dyDescent="0.25">
      <c r="G93" s="416"/>
    </row>
    <row r="94" spans="7:7" x14ac:dyDescent="0.25">
      <c r="G94" s="416"/>
    </row>
    <row r="95" spans="7:7" x14ac:dyDescent="0.25">
      <c r="G95" s="416"/>
    </row>
    <row r="96" spans="7:7" x14ac:dyDescent="0.25">
      <c r="G96" s="416"/>
    </row>
    <row r="97" spans="7:7" x14ac:dyDescent="0.25">
      <c r="G97" s="416"/>
    </row>
    <row r="98" spans="7:7" x14ac:dyDescent="0.25">
      <c r="G98" s="416"/>
    </row>
    <row r="99" spans="7:7" x14ac:dyDescent="0.25">
      <c r="G99" s="416"/>
    </row>
    <row r="100" spans="7:7" x14ac:dyDescent="0.25">
      <c r="G100" s="416"/>
    </row>
    <row r="101" spans="7:7" x14ac:dyDescent="0.25">
      <c r="G101" s="416"/>
    </row>
    <row r="102" spans="7:7" x14ac:dyDescent="0.25">
      <c r="G102" s="416"/>
    </row>
    <row r="103" spans="7:7" x14ac:dyDescent="0.25">
      <c r="G103" s="416"/>
    </row>
    <row r="104" spans="7:7" x14ac:dyDescent="0.25">
      <c r="G104" s="416"/>
    </row>
    <row r="105" spans="7:7" x14ac:dyDescent="0.25">
      <c r="G105" s="416"/>
    </row>
    <row r="106" spans="7:7" x14ac:dyDescent="0.25">
      <c r="G106" s="416"/>
    </row>
    <row r="107" spans="7:7" x14ac:dyDescent="0.25">
      <c r="G107" s="416"/>
    </row>
    <row r="108" spans="7:7" x14ac:dyDescent="0.25">
      <c r="G108" s="416"/>
    </row>
    <row r="109" spans="7:7" x14ac:dyDescent="0.25">
      <c r="G109" s="416"/>
    </row>
    <row r="110" spans="7:7" x14ac:dyDescent="0.25">
      <c r="G110" s="416"/>
    </row>
    <row r="111" spans="7:7" x14ac:dyDescent="0.25">
      <c r="G111" s="416"/>
    </row>
    <row r="112" spans="7:7" x14ac:dyDescent="0.25">
      <c r="G112" s="416"/>
    </row>
    <row r="113" spans="7:7" x14ac:dyDescent="0.25">
      <c r="G113" s="416"/>
    </row>
    <row r="114" spans="7:7" x14ac:dyDescent="0.25">
      <c r="G114" s="416"/>
    </row>
    <row r="115" spans="7:7" x14ac:dyDescent="0.25">
      <c r="G115" s="416"/>
    </row>
    <row r="116" spans="7:7" x14ac:dyDescent="0.25">
      <c r="G116" s="416"/>
    </row>
    <row r="117" spans="7:7" x14ac:dyDescent="0.25">
      <c r="G117" s="416"/>
    </row>
    <row r="118" spans="7:7" x14ac:dyDescent="0.25">
      <c r="G118" s="416"/>
    </row>
    <row r="119" spans="7:7" x14ac:dyDescent="0.25">
      <c r="G119" s="416"/>
    </row>
    <row r="120" spans="7:7" x14ac:dyDescent="0.25">
      <c r="G120" s="416"/>
    </row>
    <row r="121" spans="7:7" x14ac:dyDescent="0.25">
      <c r="G121" s="416"/>
    </row>
    <row r="122" spans="7:7" x14ac:dyDescent="0.25">
      <c r="G122" s="416"/>
    </row>
    <row r="123" spans="7:7" x14ac:dyDescent="0.25">
      <c r="G123" s="416"/>
    </row>
    <row r="124" spans="7:7" x14ac:dyDescent="0.25">
      <c r="G124" s="416"/>
    </row>
    <row r="125" spans="7:7" x14ac:dyDescent="0.25">
      <c r="G125" s="416"/>
    </row>
    <row r="126" spans="7:7" x14ac:dyDescent="0.25">
      <c r="G126" s="416"/>
    </row>
    <row r="127" spans="7:7" x14ac:dyDescent="0.25">
      <c r="G127" s="416"/>
    </row>
    <row r="128" spans="7:7" x14ac:dyDescent="0.25">
      <c r="G128" s="416"/>
    </row>
    <row r="129" spans="7:7" x14ac:dyDescent="0.25">
      <c r="G129" s="416"/>
    </row>
    <row r="130" spans="7:7" x14ac:dyDescent="0.25">
      <c r="G130" s="416"/>
    </row>
    <row r="131" spans="7:7" x14ac:dyDescent="0.25">
      <c r="G131" s="416"/>
    </row>
    <row r="132" spans="7:7" x14ac:dyDescent="0.25">
      <c r="G132" s="416"/>
    </row>
    <row r="133" spans="7:7" x14ac:dyDescent="0.25">
      <c r="G133" s="416"/>
    </row>
    <row r="134" spans="7:7" x14ac:dyDescent="0.25">
      <c r="G134" s="416"/>
    </row>
    <row r="135" spans="7:7" x14ac:dyDescent="0.25">
      <c r="G135" s="416"/>
    </row>
    <row r="136" spans="7:7" x14ac:dyDescent="0.25">
      <c r="G136" s="416"/>
    </row>
    <row r="137" spans="7:7" x14ac:dyDescent="0.25">
      <c r="G137" s="416"/>
    </row>
    <row r="138" spans="7:7" x14ac:dyDescent="0.25">
      <c r="G138" s="416"/>
    </row>
    <row r="139" spans="7:7" x14ac:dyDescent="0.25">
      <c r="G139" s="416"/>
    </row>
    <row r="140" spans="7:7" x14ac:dyDescent="0.25">
      <c r="G140" s="416"/>
    </row>
    <row r="141" spans="7:7" x14ac:dyDescent="0.25">
      <c r="G141" s="416"/>
    </row>
    <row r="142" spans="7:7" x14ac:dyDescent="0.25">
      <c r="G142" s="416"/>
    </row>
    <row r="143" spans="7:7" x14ac:dyDescent="0.25">
      <c r="G143" s="416"/>
    </row>
    <row r="144" spans="7:7" x14ac:dyDescent="0.25">
      <c r="G144" s="416"/>
    </row>
    <row r="145" spans="7:7" x14ac:dyDescent="0.25">
      <c r="G145" s="416"/>
    </row>
    <row r="146" spans="7:7" x14ac:dyDescent="0.25">
      <c r="G146" s="416"/>
    </row>
    <row r="147" spans="7:7" x14ac:dyDescent="0.25">
      <c r="G147" s="416"/>
    </row>
    <row r="148" spans="7:7" x14ac:dyDescent="0.25">
      <c r="G148" s="416"/>
    </row>
    <row r="149" spans="7:7" x14ac:dyDescent="0.25">
      <c r="G149" s="416"/>
    </row>
    <row r="150" spans="7:7" x14ac:dyDescent="0.25">
      <c r="G150" s="416"/>
    </row>
    <row r="151" spans="7:7" x14ac:dyDescent="0.25">
      <c r="G151" s="416"/>
    </row>
    <row r="152" spans="7:7" x14ac:dyDescent="0.25">
      <c r="G152" s="416"/>
    </row>
    <row r="153" spans="7:7" x14ac:dyDescent="0.25">
      <c r="G153" s="416"/>
    </row>
    <row r="154" spans="7:7" x14ac:dyDescent="0.25">
      <c r="G154" s="416"/>
    </row>
    <row r="155" spans="7:7" x14ac:dyDescent="0.25">
      <c r="G155" s="416"/>
    </row>
    <row r="156" spans="7:7" x14ac:dyDescent="0.25">
      <c r="G156" s="416"/>
    </row>
    <row r="157" spans="7:7" x14ac:dyDescent="0.25">
      <c r="G157" s="416"/>
    </row>
    <row r="158" spans="7:7" x14ac:dyDescent="0.25">
      <c r="G158" s="416"/>
    </row>
    <row r="159" spans="7:7" x14ac:dyDescent="0.25">
      <c r="G159" s="416"/>
    </row>
    <row r="160" spans="7:7" x14ac:dyDescent="0.25">
      <c r="G160" s="416"/>
    </row>
    <row r="161" spans="7:7" x14ac:dyDescent="0.25">
      <c r="G161" s="416"/>
    </row>
    <row r="162" spans="7:7" x14ac:dyDescent="0.25">
      <c r="G162" s="416"/>
    </row>
    <row r="163" spans="7:7" x14ac:dyDescent="0.25">
      <c r="G163" s="416"/>
    </row>
    <row r="164" spans="7:7" x14ac:dyDescent="0.25">
      <c r="G164" s="416"/>
    </row>
    <row r="165" spans="7:7" x14ac:dyDescent="0.25">
      <c r="G165" s="416"/>
    </row>
    <row r="166" spans="7:7" x14ac:dyDescent="0.25">
      <c r="G166" s="416"/>
    </row>
    <row r="167" spans="7:7" x14ac:dyDescent="0.25">
      <c r="G167" s="416"/>
    </row>
    <row r="168" spans="7:7" x14ac:dyDescent="0.25">
      <c r="G168" s="416"/>
    </row>
    <row r="169" spans="7:7" x14ac:dyDescent="0.25">
      <c r="G169" s="416"/>
    </row>
    <row r="170" spans="7:7" x14ac:dyDescent="0.25">
      <c r="G170" s="416"/>
    </row>
    <row r="171" spans="7:7" x14ac:dyDescent="0.25">
      <c r="G171" s="416"/>
    </row>
    <row r="172" spans="7:7" x14ac:dyDescent="0.25">
      <c r="G172" s="416"/>
    </row>
    <row r="173" spans="7:7" x14ac:dyDescent="0.25">
      <c r="G173" s="416"/>
    </row>
    <row r="174" spans="7:7" x14ac:dyDescent="0.25">
      <c r="G174" s="416"/>
    </row>
    <row r="175" spans="7:7" x14ac:dyDescent="0.25">
      <c r="G175" s="416"/>
    </row>
    <row r="176" spans="7:7" x14ac:dyDescent="0.25">
      <c r="G176" s="416"/>
    </row>
    <row r="177" spans="7:7" x14ac:dyDescent="0.25">
      <c r="G177" s="416"/>
    </row>
    <row r="178" spans="7:7" x14ac:dyDescent="0.25">
      <c r="G178" s="416"/>
    </row>
    <row r="179" spans="7:7" x14ac:dyDescent="0.25">
      <c r="G179" s="416"/>
    </row>
    <row r="180" spans="7:7" x14ac:dyDescent="0.25">
      <c r="G180" s="416"/>
    </row>
    <row r="181" spans="7:7" x14ac:dyDescent="0.25">
      <c r="G181" s="416"/>
    </row>
    <row r="182" spans="7:7" x14ac:dyDescent="0.25">
      <c r="G182" s="416"/>
    </row>
    <row r="183" spans="7:7" x14ac:dyDescent="0.25">
      <c r="G183" s="416"/>
    </row>
    <row r="184" spans="7:7" x14ac:dyDescent="0.25">
      <c r="G184" s="416"/>
    </row>
    <row r="185" spans="7:7" x14ac:dyDescent="0.25">
      <c r="G185" s="416"/>
    </row>
    <row r="186" spans="7:7" x14ac:dyDescent="0.25">
      <c r="G186" s="416"/>
    </row>
    <row r="187" spans="7:7" x14ac:dyDescent="0.25">
      <c r="G187" s="416"/>
    </row>
    <row r="188" spans="7:7" x14ac:dyDescent="0.25">
      <c r="G188" s="416"/>
    </row>
    <row r="189" spans="7:7" x14ac:dyDescent="0.25">
      <c r="G189" s="416"/>
    </row>
    <row r="190" spans="7:7" x14ac:dyDescent="0.25">
      <c r="G190" s="416"/>
    </row>
    <row r="191" spans="7:7" x14ac:dyDescent="0.25">
      <c r="G191" s="416"/>
    </row>
    <row r="192" spans="7:7" x14ac:dyDescent="0.25">
      <c r="G192" s="416"/>
    </row>
    <row r="193" spans="7:7" x14ac:dyDescent="0.25">
      <c r="G193" s="416"/>
    </row>
    <row r="194" spans="7:7" x14ac:dyDescent="0.25">
      <c r="G194" s="416"/>
    </row>
    <row r="195" spans="7:7" x14ac:dyDescent="0.25">
      <c r="G195" s="416"/>
    </row>
    <row r="196" spans="7:7" x14ac:dyDescent="0.25">
      <c r="G196" s="416"/>
    </row>
    <row r="197" spans="7:7" x14ac:dyDescent="0.25">
      <c r="G197" s="416"/>
    </row>
    <row r="198" spans="7:7" x14ac:dyDescent="0.25">
      <c r="G198" s="416"/>
    </row>
    <row r="199" spans="7:7" x14ac:dyDescent="0.25">
      <c r="G199" s="416"/>
    </row>
    <row r="200" spans="7:7" x14ac:dyDescent="0.25">
      <c r="G200" s="416"/>
    </row>
    <row r="201" spans="7:7" x14ac:dyDescent="0.25">
      <c r="G201" s="416"/>
    </row>
    <row r="202" spans="7:7" x14ac:dyDescent="0.25">
      <c r="G202" s="416"/>
    </row>
    <row r="203" spans="7:7" x14ac:dyDescent="0.25">
      <c r="G203" s="416"/>
    </row>
    <row r="204" spans="7:7" x14ac:dyDescent="0.25">
      <c r="G204" s="416"/>
    </row>
    <row r="205" spans="7:7" x14ac:dyDescent="0.25">
      <c r="G205" s="416"/>
    </row>
    <row r="206" spans="7:7" x14ac:dyDescent="0.25">
      <c r="G206" s="416"/>
    </row>
    <row r="207" spans="7:7" x14ac:dyDescent="0.25">
      <c r="G207" s="416"/>
    </row>
    <row r="208" spans="7:7" x14ac:dyDescent="0.25">
      <c r="G208" s="416"/>
    </row>
    <row r="209" spans="7:7" x14ac:dyDescent="0.25">
      <c r="G209" s="416"/>
    </row>
    <row r="210" spans="7:7" x14ac:dyDescent="0.25">
      <c r="G210" s="416"/>
    </row>
    <row r="211" spans="7:7" x14ac:dyDescent="0.25">
      <c r="G211" s="416"/>
    </row>
    <row r="212" spans="7:7" x14ac:dyDescent="0.25">
      <c r="G212" s="416"/>
    </row>
    <row r="213" spans="7:7" x14ac:dyDescent="0.25">
      <c r="G213" s="416"/>
    </row>
    <row r="214" spans="7:7" x14ac:dyDescent="0.25">
      <c r="G214" s="416"/>
    </row>
    <row r="215" spans="7:7" x14ac:dyDescent="0.25">
      <c r="G215" s="416"/>
    </row>
    <row r="216" spans="7:7" x14ac:dyDescent="0.25">
      <c r="G216" s="416"/>
    </row>
    <row r="217" spans="7:7" x14ac:dyDescent="0.25">
      <c r="G217" s="416"/>
    </row>
    <row r="218" spans="7:7" x14ac:dyDescent="0.25">
      <c r="G218" s="416"/>
    </row>
    <row r="219" spans="7:7" x14ac:dyDescent="0.25">
      <c r="G219" s="416"/>
    </row>
    <row r="220" spans="7:7" x14ac:dyDescent="0.25">
      <c r="G220" s="416"/>
    </row>
    <row r="221" spans="7:7" x14ac:dyDescent="0.25">
      <c r="G221" s="416"/>
    </row>
    <row r="222" spans="7:7" x14ac:dyDescent="0.25">
      <c r="G222" s="416"/>
    </row>
    <row r="223" spans="7:7" x14ac:dyDescent="0.25">
      <c r="G223" s="416"/>
    </row>
    <row r="224" spans="7:7" x14ac:dyDescent="0.25">
      <c r="G224" s="416"/>
    </row>
    <row r="225" spans="7:7" x14ac:dyDescent="0.25">
      <c r="G225" s="416"/>
    </row>
    <row r="226" spans="7:7" x14ac:dyDescent="0.25">
      <c r="G226" s="416"/>
    </row>
    <row r="227" spans="7:7" x14ac:dyDescent="0.25">
      <c r="G227" s="416"/>
    </row>
    <row r="228" spans="7:7" x14ac:dyDescent="0.25">
      <c r="G228" s="416"/>
    </row>
    <row r="229" spans="7:7" x14ac:dyDescent="0.25">
      <c r="G229" s="416"/>
    </row>
    <row r="230" spans="7:7" x14ac:dyDescent="0.25">
      <c r="G230" s="416"/>
    </row>
    <row r="231" spans="7:7" x14ac:dyDescent="0.25">
      <c r="G231" s="416"/>
    </row>
    <row r="232" spans="7:7" x14ac:dyDescent="0.25">
      <c r="G232" s="416"/>
    </row>
    <row r="233" spans="7:7" x14ac:dyDescent="0.25">
      <c r="G233" s="416"/>
    </row>
    <row r="234" spans="7:7" x14ac:dyDescent="0.25">
      <c r="G234" s="416"/>
    </row>
    <row r="235" spans="7:7" x14ac:dyDescent="0.25">
      <c r="G235" s="416"/>
    </row>
    <row r="236" spans="7:7" x14ac:dyDescent="0.25">
      <c r="G236" s="416"/>
    </row>
    <row r="237" spans="7:7" x14ac:dyDescent="0.25">
      <c r="G237" s="416"/>
    </row>
    <row r="238" spans="7:7" x14ac:dyDescent="0.25">
      <c r="G238" s="416"/>
    </row>
    <row r="239" spans="7:7" x14ac:dyDescent="0.25">
      <c r="G239" s="416"/>
    </row>
    <row r="240" spans="7:7" x14ac:dyDescent="0.25">
      <c r="G240" s="416"/>
    </row>
    <row r="241" spans="7:7" x14ac:dyDescent="0.25">
      <c r="G241" s="416"/>
    </row>
    <row r="242" spans="7:7" x14ac:dyDescent="0.25">
      <c r="G242" s="416"/>
    </row>
    <row r="243" spans="7:7" x14ac:dyDescent="0.25">
      <c r="G243" s="416"/>
    </row>
    <row r="244" spans="7:7" x14ac:dyDescent="0.25">
      <c r="G244" s="416"/>
    </row>
    <row r="245" spans="7:7" x14ac:dyDescent="0.25">
      <c r="G245" s="416"/>
    </row>
    <row r="246" spans="7:7" x14ac:dyDescent="0.25">
      <c r="G246" s="416"/>
    </row>
    <row r="247" spans="7:7" x14ac:dyDescent="0.25">
      <c r="G247" s="416"/>
    </row>
    <row r="248" spans="7:7" x14ac:dyDescent="0.25">
      <c r="G248" s="416"/>
    </row>
    <row r="249" spans="7:7" x14ac:dyDescent="0.25">
      <c r="G249" s="416"/>
    </row>
    <row r="250" spans="7:7" x14ac:dyDescent="0.25">
      <c r="G250" s="416"/>
    </row>
    <row r="251" spans="7:7" x14ac:dyDescent="0.25">
      <c r="G251" s="416"/>
    </row>
    <row r="252" spans="7:7" x14ac:dyDescent="0.25">
      <c r="G252" s="416"/>
    </row>
    <row r="253" spans="7:7" x14ac:dyDescent="0.25">
      <c r="G253" s="416"/>
    </row>
    <row r="254" spans="7:7" x14ac:dyDescent="0.25">
      <c r="G254" s="416"/>
    </row>
    <row r="255" spans="7:7" x14ac:dyDescent="0.25">
      <c r="G255" s="416"/>
    </row>
    <row r="256" spans="7:7" x14ac:dyDescent="0.25">
      <c r="G256" s="416"/>
    </row>
    <row r="257" spans="7:7" x14ac:dyDescent="0.25">
      <c r="G257" s="416"/>
    </row>
    <row r="258" spans="7:7" x14ac:dyDescent="0.25">
      <c r="G258" s="416"/>
    </row>
    <row r="259" spans="7:7" x14ac:dyDescent="0.25">
      <c r="G259" s="416"/>
    </row>
    <row r="260" spans="7:7" x14ac:dyDescent="0.25">
      <c r="G260" s="416"/>
    </row>
    <row r="261" spans="7:7" x14ac:dyDescent="0.25">
      <c r="G261" s="416"/>
    </row>
    <row r="262" spans="7:7" x14ac:dyDescent="0.25">
      <c r="G262" s="416"/>
    </row>
    <row r="263" spans="7:7" x14ac:dyDescent="0.25">
      <c r="G263" s="416"/>
    </row>
    <row r="264" spans="7:7" x14ac:dyDescent="0.25">
      <c r="G264" s="416"/>
    </row>
    <row r="265" spans="7:7" x14ac:dyDescent="0.25">
      <c r="G265" s="416"/>
    </row>
    <row r="266" spans="7:7" x14ac:dyDescent="0.25">
      <c r="G266" s="416"/>
    </row>
    <row r="267" spans="7:7" x14ac:dyDescent="0.25">
      <c r="G267" s="416"/>
    </row>
    <row r="268" spans="7:7" x14ac:dyDescent="0.25">
      <c r="G268" s="416"/>
    </row>
    <row r="269" spans="7:7" x14ac:dyDescent="0.25">
      <c r="G269" s="416"/>
    </row>
    <row r="270" spans="7:7" x14ac:dyDescent="0.25">
      <c r="G270" s="416"/>
    </row>
    <row r="271" spans="7:7" x14ac:dyDescent="0.25">
      <c r="G271" s="416"/>
    </row>
    <row r="272" spans="7:7" x14ac:dyDescent="0.25">
      <c r="G272" s="416"/>
    </row>
    <row r="273" spans="7:7" x14ac:dyDescent="0.25">
      <c r="G273" s="416"/>
    </row>
    <row r="274" spans="7:7" x14ac:dyDescent="0.25">
      <c r="G274" s="416"/>
    </row>
    <row r="275" spans="7:7" x14ac:dyDescent="0.25">
      <c r="G275" s="416"/>
    </row>
    <row r="276" spans="7:7" x14ac:dyDescent="0.25">
      <c r="G276" s="416"/>
    </row>
    <row r="277" spans="7:7" x14ac:dyDescent="0.25">
      <c r="G277" s="416"/>
    </row>
    <row r="278" spans="7:7" x14ac:dyDescent="0.25">
      <c r="G278" s="416"/>
    </row>
    <row r="279" spans="7:7" x14ac:dyDescent="0.25">
      <c r="G279" s="416"/>
    </row>
    <row r="280" spans="7:7" x14ac:dyDescent="0.25">
      <c r="G280" s="416"/>
    </row>
    <row r="281" spans="7:7" x14ac:dyDescent="0.25">
      <c r="G281" s="416"/>
    </row>
    <row r="282" spans="7:7" x14ac:dyDescent="0.25">
      <c r="G282" s="416"/>
    </row>
    <row r="283" spans="7:7" x14ac:dyDescent="0.25">
      <c r="G283" s="416"/>
    </row>
    <row r="284" spans="7:7" x14ac:dyDescent="0.25">
      <c r="G284" s="416"/>
    </row>
    <row r="285" spans="7:7" x14ac:dyDescent="0.25">
      <c r="G285" s="416"/>
    </row>
    <row r="286" spans="7:7" x14ac:dyDescent="0.25">
      <c r="G286" s="416"/>
    </row>
    <row r="287" spans="7:7" x14ac:dyDescent="0.25">
      <c r="G287" s="416"/>
    </row>
    <row r="288" spans="7:7" x14ac:dyDescent="0.25">
      <c r="G288" s="416"/>
    </row>
    <row r="289" spans="7:7" x14ac:dyDescent="0.25">
      <c r="G289" s="416"/>
    </row>
    <row r="290" spans="7:7" x14ac:dyDescent="0.25">
      <c r="G290" s="416"/>
    </row>
    <row r="291" spans="7:7" x14ac:dyDescent="0.25">
      <c r="G291" s="416"/>
    </row>
    <row r="292" spans="7:7" x14ac:dyDescent="0.25">
      <c r="G292" s="416"/>
    </row>
    <row r="293" spans="7:7" x14ac:dyDescent="0.25">
      <c r="G293" s="416"/>
    </row>
    <row r="294" spans="7:7" x14ac:dyDescent="0.25">
      <c r="G294" s="416"/>
    </row>
    <row r="295" spans="7:7" x14ac:dyDescent="0.25">
      <c r="G295" s="416"/>
    </row>
    <row r="296" spans="7:7" x14ac:dyDescent="0.25">
      <c r="G296" s="416"/>
    </row>
    <row r="297" spans="7:7" x14ac:dyDescent="0.25">
      <c r="G297" s="416"/>
    </row>
    <row r="298" spans="7:7" x14ac:dyDescent="0.25">
      <c r="G298" s="416"/>
    </row>
    <row r="299" spans="7:7" x14ac:dyDescent="0.25">
      <c r="G299" s="416"/>
    </row>
    <row r="300" spans="7:7" x14ac:dyDescent="0.25">
      <c r="G300" s="416"/>
    </row>
    <row r="301" spans="7:7" x14ac:dyDescent="0.25">
      <c r="G301" s="416"/>
    </row>
    <row r="302" spans="7:7" x14ac:dyDescent="0.25">
      <c r="G302" s="416"/>
    </row>
    <row r="303" spans="7:7" x14ac:dyDescent="0.25">
      <c r="G303" s="416"/>
    </row>
    <row r="304" spans="7:7" x14ac:dyDescent="0.25">
      <c r="G304" s="416"/>
    </row>
    <row r="305" spans="7:7" x14ac:dyDescent="0.25">
      <c r="G305" s="416"/>
    </row>
    <row r="306" spans="7:7" x14ac:dyDescent="0.25">
      <c r="G306" s="416"/>
    </row>
    <row r="307" spans="7:7" x14ac:dyDescent="0.25">
      <c r="G307" s="416"/>
    </row>
    <row r="308" spans="7:7" x14ac:dyDescent="0.25">
      <c r="G308" s="416"/>
    </row>
    <row r="309" spans="7:7" x14ac:dyDescent="0.25">
      <c r="G309" s="416"/>
    </row>
    <row r="310" spans="7:7" x14ac:dyDescent="0.25">
      <c r="G310" s="416"/>
    </row>
    <row r="311" spans="7:7" x14ac:dyDescent="0.25">
      <c r="G311" s="416"/>
    </row>
    <row r="312" spans="7:7" x14ac:dyDescent="0.25">
      <c r="G312" s="416"/>
    </row>
    <row r="313" spans="7:7" x14ac:dyDescent="0.25">
      <c r="G313" s="416"/>
    </row>
    <row r="314" spans="7:7" x14ac:dyDescent="0.25">
      <c r="G314" s="416"/>
    </row>
    <row r="315" spans="7:7" x14ac:dyDescent="0.25">
      <c r="G315" s="416"/>
    </row>
    <row r="316" spans="7:7" x14ac:dyDescent="0.25">
      <c r="G316" s="416"/>
    </row>
    <row r="317" spans="7:7" x14ac:dyDescent="0.25">
      <c r="G317" s="416"/>
    </row>
    <row r="318" spans="7:7" x14ac:dyDescent="0.25">
      <c r="G318" s="416"/>
    </row>
    <row r="319" spans="7:7" x14ac:dyDescent="0.25">
      <c r="G319" s="416"/>
    </row>
    <row r="320" spans="7:7" x14ac:dyDescent="0.25">
      <c r="G320" s="416"/>
    </row>
    <row r="321" spans="7:7" x14ac:dyDescent="0.25">
      <c r="G321" s="416"/>
    </row>
    <row r="322" spans="7:7" x14ac:dyDescent="0.25">
      <c r="G322" s="416"/>
    </row>
    <row r="323" spans="7:7" x14ac:dyDescent="0.25">
      <c r="G323" s="416"/>
    </row>
    <row r="324" spans="7:7" x14ac:dyDescent="0.25">
      <c r="G324" s="416"/>
    </row>
    <row r="325" spans="7:7" x14ac:dyDescent="0.25">
      <c r="G325" s="416"/>
    </row>
    <row r="326" spans="7:7" x14ac:dyDescent="0.25">
      <c r="G326" s="416"/>
    </row>
    <row r="327" spans="7:7" x14ac:dyDescent="0.25">
      <c r="G327" s="416"/>
    </row>
    <row r="328" spans="7:7" x14ac:dyDescent="0.25">
      <c r="G328" s="416"/>
    </row>
    <row r="329" spans="7:7" x14ac:dyDescent="0.25">
      <c r="G329" s="416"/>
    </row>
    <row r="330" spans="7:7" x14ac:dyDescent="0.25">
      <c r="G330" s="416"/>
    </row>
    <row r="331" spans="7:7" x14ac:dyDescent="0.25">
      <c r="G331" s="416"/>
    </row>
    <row r="332" spans="7:7" x14ac:dyDescent="0.25">
      <c r="G332" s="416"/>
    </row>
    <row r="333" spans="7:7" x14ac:dyDescent="0.25">
      <c r="G333" s="416"/>
    </row>
    <row r="334" spans="7:7" x14ac:dyDescent="0.25">
      <c r="G334" s="416"/>
    </row>
    <row r="335" spans="7:7" x14ac:dyDescent="0.25">
      <c r="G335" s="416"/>
    </row>
    <row r="336" spans="7:7" x14ac:dyDescent="0.25">
      <c r="G336" s="416"/>
    </row>
    <row r="337" spans="7:7" x14ac:dyDescent="0.25">
      <c r="G337" s="416"/>
    </row>
    <row r="338" spans="7:7" x14ac:dyDescent="0.25">
      <c r="G338" s="416"/>
    </row>
    <row r="339" spans="7:7" x14ac:dyDescent="0.25">
      <c r="G339" s="416"/>
    </row>
    <row r="340" spans="7:7" x14ac:dyDescent="0.25">
      <c r="G340" s="416"/>
    </row>
    <row r="341" spans="7:7" x14ac:dyDescent="0.25">
      <c r="G341" s="416"/>
    </row>
    <row r="342" spans="7:7" x14ac:dyDescent="0.25">
      <c r="G342" s="416"/>
    </row>
    <row r="343" spans="7:7" x14ac:dyDescent="0.25">
      <c r="G343" s="416"/>
    </row>
    <row r="344" spans="7:7" x14ac:dyDescent="0.25">
      <c r="G344" s="416"/>
    </row>
    <row r="345" spans="7:7" x14ac:dyDescent="0.25">
      <c r="G345" s="416"/>
    </row>
    <row r="346" spans="7:7" x14ac:dyDescent="0.25">
      <c r="G346" s="416"/>
    </row>
    <row r="347" spans="7:7" x14ac:dyDescent="0.25">
      <c r="G347" s="416"/>
    </row>
    <row r="348" spans="7:7" x14ac:dyDescent="0.25">
      <c r="G348" s="416"/>
    </row>
    <row r="349" spans="7:7" x14ac:dyDescent="0.25">
      <c r="G349" s="416"/>
    </row>
    <row r="350" spans="7:7" x14ac:dyDescent="0.25">
      <c r="G350" s="416"/>
    </row>
    <row r="351" spans="7:7" x14ac:dyDescent="0.25">
      <c r="G351" s="416"/>
    </row>
    <row r="352" spans="7:7" x14ac:dyDescent="0.25">
      <c r="G352" s="416"/>
    </row>
    <row r="353" spans="7:7" x14ac:dyDescent="0.25">
      <c r="G353" s="416"/>
    </row>
    <row r="354" spans="7:7" x14ac:dyDescent="0.25">
      <c r="G354" s="416"/>
    </row>
    <row r="355" spans="7:7" x14ac:dyDescent="0.25">
      <c r="G355" s="416"/>
    </row>
    <row r="356" spans="7:7" x14ac:dyDescent="0.25">
      <c r="G356" s="416"/>
    </row>
    <row r="357" spans="7:7" x14ac:dyDescent="0.25">
      <c r="G357" s="416"/>
    </row>
    <row r="358" spans="7:7" x14ac:dyDescent="0.25">
      <c r="G358" s="416"/>
    </row>
    <row r="359" spans="7:7" x14ac:dyDescent="0.25">
      <c r="G359" s="416"/>
    </row>
    <row r="360" spans="7:7" x14ac:dyDescent="0.25">
      <c r="G360" s="416"/>
    </row>
    <row r="361" spans="7:7" x14ac:dyDescent="0.25">
      <c r="G361" s="416"/>
    </row>
    <row r="362" spans="7:7" x14ac:dyDescent="0.25">
      <c r="G362" s="416"/>
    </row>
    <row r="363" spans="7:7" x14ac:dyDescent="0.25">
      <c r="G363" s="416"/>
    </row>
    <row r="364" spans="7:7" x14ac:dyDescent="0.25">
      <c r="G364" s="416"/>
    </row>
    <row r="365" spans="7:7" x14ac:dyDescent="0.25">
      <c r="G365" s="416"/>
    </row>
    <row r="366" spans="7:7" x14ac:dyDescent="0.25">
      <c r="G366" s="416"/>
    </row>
    <row r="367" spans="7:7" x14ac:dyDescent="0.25">
      <c r="G367" s="416"/>
    </row>
    <row r="368" spans="7:7" x14ac:dyDescent="0.25">
      <c r="G368" s="416"/>
    </row>
    <row r="369" spans="7:7" x14ac:dyDescent="0.25">
      <c r="G369" s="416"/>
    </row>
    <row r="370" spans="7:7" x14ac:dyDescent="0.25">
      <c r="G370" s="416"/>
    </row>
    <row r="371" spans="7:7" x14ac:dyDescent="0.25">
      <c r="G371" s="416"/>
    </row>
    <row r="372" spans="7:7" x14ac:dyDescent="0.25">
      <c r="G372" s="416"/>
    </row>
    <row r="373" spans="7:7" x14ac:dyDescent="0.25">
      <c r="G373" s="416"/>
    </row>
    <row r="374" spans="7:7" x14ac:dyDescent="0.25">
      <c r="G374" s="416"/>
    </row>
    <row r="375" spans="7:7" x14ac:dyDescent="0.25">
      <c r="G375" s="416"/>
    </row>
    <row r="376" spans="7:7" x14ac:dyDescent="0.25">
      <c r="G376" s="416"/>
    </row>
    <row r="377" spans="7:7" x14ac:dyDescent="0.25">
      <c r="G377" s="416"/>
    </row>
    <row r="378" spans="7:7" x14ac:dyDescent="0.25">
      <c r="G378" s="416"/>
    </row>
    <row r="379" spans="7:7" x14ac:dyDescent="0.25">
      <c r="G379" s="416"/>
    </row>
    <row r="380" spans="7:7" x14ac:dyDescent="0.25">
      <c r="G380" s="416"/>
    </row>
    <row r="381" spans="7:7" x14ac:dyDescent="0.25">
      <c r="G381" s="416"/>
    </row>
    <row r="382" spans="7:7" x14ac:dyDescent="0.25">
      <c r="G382" s="416"/>
    </row>
    <row r="383" spans="7:7" x14ac:dyDescent="0.25">
      <c r="G383" s="416"/>
    </row>
    <row r="384" spans="7:7" x14ac:dyDescent="0.25">
      <c r="G384" s="416"/>
    </row>
    <row r="385" spans="7:7" x14ac:dyDescent="0.25">
      <c r="G385" s="416"/>
    </row>
    <row r="386" spans="7:7" x14ac:dyDescent="0.25">
      <c r="G386" s="416"/>
    </row>
    <row r="387" spans="7:7" x14ac:dyDescent="0.25">
      <c r="G387" s="416"/>
    </row>
    <row r="388" spans="7:7" x14ac:dyDescent="0.25">
      <c r="G388" s="416"/>
    </row>
    <row r="389" spans="7:7" x14ac:dyDescent="0.25">
      <c r="G389" s="416"/>
    </row>
    <row r="390" spans="7:7" x14ac:dyDescent="0.25">
      <c r="G390" s="416"/>
    </row>
    <row r="391" spans="7:7" x14ac:dyDescent="0.25">
      <c r="G391" s="416"/>
    </row>
    <row r="392" spans="7:7" x14ac:dyDescent="0.25">
      <c r="G392" s="416"/>
    </row>
    <row r="393" spans="7:7" x14ac:dyDescent="0.25">
      <c r="G393" s="416"/>
    </row>
    <row r="394" spans="7:7" x14ac:dyDescent="0.25">
      <c r="G394" s="416"/>
    </row>
    <row r="395" spans="7:7" x14ac:dyDescent="0.25">
      <c r="G395" s="416"/>
    </row>
    <row r="396" spans="7:7" x14ac:dyDescent="0.25">
      <c r="G396" s="416"/>
    </row>
    <row r="397" spans="7:7" x14ac:dyDescent="0.25">
      <c r="G397" s="416"/>
    </row>
    <row r="398" spans="7:7" x14ac:dyDescent="0.25">
      <c r="G398" s="416"/>
    </row>
    <row r="399" spans="7:7" x14ac:dyDescent="0.25">
      <c r="G399" s="416"/>
    </row>
    <row r="400" spans="7:7" x14ac:dyDescent="0.25">
      <c r="G400" s="416"/>
    </row>
    <row r="401" spans="7:7" x14ac:dyDescent="0.25">
      <c r="G401" s="416"/>
    </row>
    <row r="402" spans="7:7" x14ac:dyDescent="0.25">
      <c r="G402" s="416"/>
    </row>
    <row r="403" spans="7:7" x14ac:dyDescent="0.25">
      <c r="G403" s="416"/>
    </row>
    <row r="404" spans="7:7" x14ac:dyDescent="0.25">
      <c r="G404" s="416"/>
    </row>
    <row r="405" spans="7:7" x14ac:dyDescent="0.25">
      <c r="G405" s="416"/>
    </row>
    <row r="406" spans="7:7" x14ac:dyDescent="0.25">
      <c r="G406" s="416"/>
    </row>
    <row r="407" spans="7:7" x14ac:dyDescent="0.25">
      <c r="G407" s="416"/>
    </row>
    <row r="408" spans="7:7" x14ac:dyDescent="0.25">
      <c r="G408" s="416"/>
    </row>
    <row r="409" spans="7:7" x14ac:dyDescent="0.25">
      <c r="G409" s="416"/>
    </row>
    <row r="410" spans="7:7" x14ac:dyDescent="0.25">
      <c r="G410" s="416"/>
    </row>
    <row r="411" spans="7:7" x14ac:dyDescent="0.25">
      <c r="G411" s="416"/>
    </row>
    <row r="412" spans="7:7" x14ac:dyDescent="0.25">
      <c r="G412" s="416"/>
    </row>
    <row r="413" spans="7:7" x14ac:dyDescent="0.25">
      <c r="G413" s="416"/>
    </row>
    <row r="414" spans="7:7" x14ac:dyDescent="0.25">
      <c r="G414" s="416"/>
    </row>
    <row r="415" spans="7:7" x14ac:dyDescent="0.25">
      <c r="G415" s="416"/>
    </row>
    <row r="416" spans="7:7" x14ac:dyDescent="0.25">
      <c r="G416" s="416"/>
    </row>
    <row r="417" spans="7:7" x14ac:dyDescent="0.25">
      <c r="G417" s="416"/>
    </row>
    <row r="418" spans="7:7" x14ac:dyDescent="0.25">
      <c r="G418" s="416"/>
    </row>
    <row r="419" spans="7:7" x14ac:dyDescent="0.25">
      <c r="G419" s="416"/>
    </row>
    <row r="420" spans="7:7" x14ac:dyDescent="0.25">
      <c r="G420" s="416"/>
    </row>
    <row r="421" spans="7:7" x14ac:dyDescent="0.25">
      <c r="G421" s="416"/>
    </row>
    <row r="422" spans="7:7" x14ac:dyDescent="0.25">
      <c r="G422" s="416"/>
    </row>
    <row r="423" spans="7:7" x14ac:dyDescent="0.25">
      <c r="G423" s="416"/>
    </row>
    <row r="424" spans="7:7" x14ac:dyDescent="0.25">
      <c r="G424" s="416"/>
    </row>
    <row r="425" spans="7:7" x14ac:dyDescent="0.25">
      <c r="G425" s="416"/>
    </row>
    <row r="426" spans="7:7" x14ac:dyDescent="0.25">
      <c r="G426" s="416"/>
    </row>
    <row r="427" spans="7:7" x14ac:dyDescent="0.25">
      <c r="G427" s="416"/>
    </row>
    <row r="428" spans="7:7" x14ac:dyDescent="0.25">
      <c r="G428" s="416"/>
    </row>
    <row r="429" spans="7:7" x14ac:dyDescent="0.25">
      <c r="G429" s="416"/>
    </row>
    <row r="430" spans="7:7" x14ac:dyDescent="0.25">
      <c r="G430" s="416"/>
    </row>
    <row r="431" spans="7:7" x14ac:dyDescent="0.25">
      <c r="G431" s="416"/>
    </row>
    <row r="432" spans="7:7" x14ac:dyDescent="0.25">
      <c r="G432" s="416"/>
    </row>
    <row r="433" spans="7:7" x14ac:dyDescent="0.25">
      <c r="G433" s="416"/>
    </row>
    <row r="434" spans="7:7" x14ac:dyDescent="0.25">
      <c r="G434" s="416"/>
    </row>
    <row r="435" spans="7:7" x14ac:dyDescent="0.25">
      <c r="G435" s="416"/>
    </row>
    <row r="436" spans="7:7" x14ac:dyDescent="0.25">
      <c r="G436" s="416"/>
    </row>
    <row r="437" spans="7:7" x14ac:dyDescent="0.25">
      <c r="G437" s="416"/>
    </row>
    <row r="438" spans="7:7" x14ac:dyDescent="0.25">
      <c r="G438" s="416"/>
    </row>
    <row r="439" spans="7:7" x14ac:dyDescent="0.25">
      <c r="G439" s="416"/>
    </row>
    <row r="440" spans="7:7" x14ac:dyDescent="0.25">
      <c r="G440" s="416"/>
    </row>
    <row r="441" spans="7:7" x14ac:dyDescent="0.25">
      <c r="G441" s="416"/>
    </row>
    <row r="442" spans="7:7" x14ac:dyDescent="0.25">
      <c r="G442" s="416"/>
    </row>
    <row r="443" spans="7:7" x14ac:dyDescent="0.25">
      <c r="G443" s="416"/>
    </row>
    <row r="444" spans="7:7" x14ac:dyDescent="0.25">
      <c r="G444" s="416"/>
    </row>
    <row r="445" spans="7:7" x14ac:dyDescent="0.25">
      <c r="G445" s="416"/>
    </row>
    <row r="446" spans="7:7" x14ac:dyDescent="0.25">
      <c r="G446" s="416"/>
    </row>
    <row r="447" spans="7:7" x14ac:dyDescent="0.25">
      <c r="G447" s="416"/>
    </row>
    <row r="448" spans="7:7" x14ac:dyDescent="0.25">
      <c r="G448" s="416"/>
    </row>
    <row r="449" spans="7:7" x14ac:dyDescent="0.25">
      <c r="G449" s="416"/>
    </row>
    <row r="450" spans="7:7" x14ac:dyDescent="0.25">
      <c r="G450" s="416"/>
    </row>
    <row r="451" spans="7:7" x14ac:dyDescent="0.25">
      <c r="G451" s="416"/>
    </row>
    <row r="452" spans="7:7" x14ac:dyDescent="0.25">
      <c r="G452" s="416"/>
    </row>
    <row r="453" spans="7:7" x14ac:dyDescent="0.25">
      <c r="G453" s="416"/>
    </row>
    <row r="454" spans="7:7" x14ac:dyDescent="0.25">
      <c r="G454" s="416"/>
    </row>
    <row r="455" spans="7:7" x14ac:dyDescent="0.25">
      <c r="G455" s="416"/>
    </row>
    <row r="456" spans="7:7" x14ac:dyDescent="0.25">
      <c r="G456" s="416"/>
    </row>
    <row r="457" spans="7:7" x14ac:dyDescent="0.25">
      <c r="G457" s="416"/>
    </row>
    <row r="458" spans="7:7" x14ac:dyDescent="0.25">
      <c r="G458" s="416"/>
    </row>
    <row r="459" spans="7:7" x14ac:dyDescent="0.25">
      <c r="G459" s="416"/>
    </row>
    <row r="460" spans="7:7" x14ac:dyDescent="0.25">
      <c r="G460" s="416"/>
    </row>
    <row r="461" spans="7:7" x14ac:dyDescent="0.25">
      <c r="G461" s="416"/>
    </row>
    <row r="462" spans="7:7" x14ac:dyDescent="0.25">
      <c r="G462" s="416"/>
    </row>
    <row r="463" spans="7:7" x14ac:dyDescent="0.25">
      <c r="G463" s="416"/>
    </row>
    <row r="464" spans="7:7" x14ac:dyDescent="0.25">
      <c r="G464" s="416"/>
    </row>
    <row r="465" spans="7:7" x14ac:dyDescent="0.25">
      <c r="G465" s="416"/>
    </row>
    <row r="466" spans="7:7" x14ac:dyDescent="0.25">
      <c r="G466" s="416"/>
    </row>
    <row r="467" spans="7:7" x14ac:dyDescent="0.25">
      <c r="G467" s="416"/>
    </row>
    <row r="468" spans="7:7" x14ac:dyDescent="0.25">
      <c r="G468" s="416"/>
    </row>
    <row r="469" spans="7:7" x14ac:dyDescent="0.25">
      <c r="G469" s="416"/>
    </row>
    <row r="470" spans="7:7" x14ac:dyDescent="0.25">
      <c r="G470" s="416"/>
    </row>
    <row r="471" spans="7:7" x14ac:dyDescent="0.25">
      <c r="G471" s="416"/>
    </row>
    <row r="472" spans="7:7" x14ac:dyDescent="0.25">
      <c r="G472" s="416"/>
    </row>
    <row r="473" spans="7:7" x14ac:dyDescent="0.25">
      <c r="G473" s="416"/>
    </row>
    <row r="474" spans="7:7" x14ac:dyDescent="0.25">
      <c r="G474" s="416"/>
    </row>
    <row r="475" spans="7:7" x14ac:dyDescent="0.25">
      <c r="G475" s="416"/>
    </row>
    <row r="476" spans="7:7" x14ac:dyDescent="0.25">
      <c r="G476" s="416"/>
    </row>
    <row r="477" spans="7:7" x14ac:dyDescent="0.25">
      <c r="G477" s="416"/>
    </row>
    <row r="478" spans="7:7" x14ac:dyDescent="0.25">
      <c r="G478" s="416"/>
    </row>
    <row r="479" spans="7:7" x14ac:dyDescent="0.25">
      <c r="G479" s="416"/>
    </row>
    <row r="480" spans="7:7" x14ac:dyDescent="0.25">
      <c r="G480" s="416"/>
    </row>
    <row r="481" spans="7:7" x14ac:dyDescent="0.25">
      <c r="G481" s="416"/>
    </row>
    <row r="482" spans="7:7" x14ac:dyDescent="0.25">
      <c r="G482" s="416"/>
    </row>
    <row r="483" spans="7:7" x14ac:dyDescent="0.25">
      <c r="G483" s="416"/>
    </row>
    <row r="484" spans="7:7" x14ac:dyDescent="0.25">
      <c r="G484" s="416"/>
    </row>
    <row r="485" spans="7:7" x14ac:dyDescent="0.25">
      <c r="G485" s="416"/>
    </row>
    <row r="486" spans="7:7" x14ac:dyDescent="0.25">
      <c r="G486" s="416"/>
    </row>
    <row r="487" spans="7:7" x14ac:dyDescent="0.25">
      <c r="G487" s="416"/>
    </row>
    <row r="488" spans="7:7" x14ac:dyDescent="0.25">
      <c r="G488" s="416"/>
    </row>
    <row r="489" spans="7:7" x14ac:dyDescent="0.25">
      <c r="G489" s="416"/>
    </row>
    <row r="490" spans="7:7" x14ac:dyDescent="0.25">
      <c r="G490" s="416"/>
    </row>
    <row r="491" spans="7:7" x14ac:dyDescent="0.25">
      <c r="G491" s="416"/>
    </row>
    <row r="492" spans="7:7" x14ac:dyDescent="0.25">
      <c r="G492" s="416"/>
    </row>
    <row r="493" spans="7:7" x14ac:dyDescent="0.25">
      <c r="G493" s="416"/>
    </row>
    <row r="494" spans="7:7" x14ac:dyDescent="0.25">
      <c r="G494" s="416"/>
    </row>
    <row r="495" spans="7:7" x14ac:dyDescent="0.25">
      <c r="G495" s="416"/>
    </row>
    <row r="496" spans="7:7" x14ac:dyDescent="0.25">
      <c r="G496" s="416"/>
    </row>
    <row r="497" spans="7:7" x14ac:dyDescent="0.25">
      <c r="G497" s="416"/>
    </row>
    <row r="498" spans="7:7" x14ac:dyDescent="0.25">
      <c r="G498" s="416"/>
    </row>
    <row r="499" spans="7:7" x14ac:dyDescent="0.25">
      <c r="G499" s="416"/>
    </row>
    <row r="500" spans="7:7" x14ac:dyDescent="0.25">
      <c r="G500" s="416"/>
    </row>
    <row r="501" spans="7:7" x14ac:dyDescent="0.25">
      <c r="G501" s="416"/>
    </row>
    <row r="502" spans="7:7" x14ac:dyDescent="0.25">
      <c r="G502" s="416"/>
    </row>
    <row r="503" spans="7:7" x14ac:dyDescent="0.25">
      <c r="G503" s="416"/>
    </row>
    <row r="504" spans="7:7" x14ac:dyDescent="0.25">
      <c r="G504" s="416"/>
    </row>
    <row r="505" spans="7:7" x14ac:dyDescent="0.25">
      <c r="G505" s="416"/>
    </row>
    <row r="506" spans="7:7" x14ac:dyDescent="0.25">
      <c r="G506" s="416"/>
    </row>
    <row r="507" spans="7:7" x14ac:dyDescent="0.25">
      <c r="G507" s="416"/>
    </row>
    <row r="508" spans="7:7" x14ac:dyDescent="0.25">
      <c r="G508" s="416"/>
    </row>
    <row r="509" spans="7:7" x14ac:dyDescent="0.25">
      <c r="G509" s="416"/>
    </row>
    <row r="510" spans="7:7" x14ac:dyDescent="0.25">
      <c r="G510" s="416"/>
    </row>
    <row r="511" spans="7:7" x14ac:dyDescent="0.25">
      <c r="G511" s="416"/>
    </row>
    <row r="512" spans="7:7" x14ac:dyDescent="0.25">
      <c r="G512" s="416"/>
    </row>
    <row r="513" spans="7:7" x14ac:dyDescent="0.25">
      <c r="G513" s="416"/>
    </row>
    <row r="514" spans="7:7" x14ac:dyDescent="0.25">
      <c r="G514" s="416"/>
    </row>
    <row r="515" spans="7:7" x14ac:dyDescent="0.25">
      <c r="G515" s="416"/>
    </row>
    <row r="516" spans="7:7" x14ac:dyDescent="0.25">
      <c r="G516" s="416"/>
    </row>
    <row r="517" spans="7:7" x14ac:dyDescent="0.25">
      <c r="G517" s="416"/>
    </row>
    <row r="518" spans="7:7" x14ac:dyDescent="0.25">
      <c r="G518" s="416"/>
    </row>
    <row r="519" spans="7:7" x14ac:dyDescent="0.25">
      <c r="G519" s="416"/>
    </row>
    <row r="520" spans="7:7" x14ac:dyDescent="0.25">
      <c r="G520" s="416"/>
    </row>
    <row r="521" spans="7:7" x14ac:dyDescent="0.25">
      <c r="G521" s="416"/>
    </row>
    <row r="522" spans="7:7" x14ac:dyDescent="0.25">
      <c r="G522" s="416"/>
    </row>
    <row r="523" spans="7:7" x14ac:dyDescent="0.25">
      <c r="G523" s="416"/>
    </row>
    <row r="524" spans="7:7" x14ac:dyDescent="0.25">
      <c r="G524" s="416"/>
    </row>
    <row r="525" spans="7:7" x14ac:dyDescent="0.25">
      <c r="G525" s="416"/>
    </row>
    <row r="526" spans="7:7" x14ac:dyDescent="0.25">
      <c r="G526" s="416"/>
    </row>
    <row r="527" spans="7:7" x14ac:dyDescent="0.25">
      <c r="G527" s="416"/>
    </row>
    <row r="528" spans="7:7" x14ac:dyDescent="0.25">
      <c r="G528" s="416"/>
    </row>
    <row r="529" spans="7:7" x14ac:dyDescent="0.25">
      <c r="G529" s="416"/>
    </row>
    <row r="530" spans="7:7" x14ac:dyDescent="0.25">
      <c r="G530" s="416"/>
    </row>
    <row r="531" spans="7:7" x14ac:dyDescent="0.25">
      <c r="G531" s="416"/>
    </row>
    <row r="532" spans="7:7" x14ac:dyDescent="0.25">
      <c r="G532" s="416"/>
    </row>
    <row r="533" spans="7:7" x14ac:dyDescent="0.25">
      <c r="G533" s="416"/>
    </row>
    <row r="534" spans="7:7" x14ac:dyDescent="0.25">
      <c r="G534" s="416"/>
    </row>
    <row r="535" spans="7:7" x14ac:dyDescent="0.25">
      <c r="G535" s="416"/>
    </row>
    <row r="536" spans="7:7" x14ac:dyDescent="0.25">
      <c r="G536" s="416"/>
    </row>
    <row r="537" spans="7:7" x14ac:dyDescent="0.25">
      <c r="G537" s="416"/>
    </row>
    <row r="538" spans="7:7" x14ac:dyDescent="0.25">
      <c r="G538" s="416"/>
    </row>
    <row r="539" spans="7:7" x14ac:dyDescent="0.25">
      <c r="G539" s="416"/>
    </row>
    <row r="540" spans="7:7" x14ac:dyDescent="0.25">
      <c r="G540" s="416"/>
    </row>
    <row r="541" spans="7:7" x14ac:dyDescent="0.25">
      <c r="G541" s="416"/>
    </row>
    <row r="542" spans="7:7" x14ac:dyDescent="0.25">
      <c r="G542" s="416"/>
    </row>
    <row r="543" spans="7:7" x14ac:dyDescent="0.25">
      <c r="G543" s="416"/>
    </row>
    <row r="544" spans="7:7" x14ac:dyDescent="0.25">
      <c r="G544" s="416"/>
    </row>
    <row r="545" spans="7:7" x14ac:dyDescent="0.25">
      <c r="G545" s="416"/>
    </row>
    <row r="546" spans="7:7" x14ac:dyDescent="0.25">
      <c r="G546" s="416"/>
    </row>
    <row r="547" spans="7:7" x14ac:dyDescent="0.25">
      <c r="G547" s="416"/>
    </row>
    <row r="548" spans="7:7" x14ac:dyDescent="0.25">
      <c r="G548" s="416"/>
    </row>
    <row r="549" spans="7:7" x14ac:dyDescent="0.25">
      <c r="G549" s="416"/>
    </row>
    <row r="550" spans="7:7" x14ac:dyDescent="0.25">
      <c r="G550" s="416"/>
    </row>
    <row r="551" spans="7:7" x14ac:dyDescent="0.25">
      <c r="G551" s="416"/>
    </row>
    <row r="552" spans="7:7" x14ac:dyDescent="0.25">
      <c r="G552" s="416"/>
    </row>
    <row r="553" spans="7:7" x14ac:dyDescent="0.25">
      <c r="G553" s="416"/>
    </row>
    <row r="554" spans="7:7" x14ac:dyDescent="0.25">
      <c r="G554" s="416"/>
    </row>
    <row r="555" spans="7:7" x14ac:dyDescent="0.25">
      <c r="G555" s="416"/>
    </row>
    <row r="556" spans="7:7" x14ac:dyDescent="0.25">
      <c r="G556" s="416"/>
    </row>
    <row r="557" spans="7:7" x14ac:dyDescent="0.25">
      <c r="G557" s="416"/>
    </row>
    <row r="558" spans="7:7" x14ac:dyDescent="0.25">
      <c r="G558" s="416"/>
    </row>
    <row r="559" spans="7:7" x14ac:dyDescent="0.25">
      <c r="G559" s="416"/>
    </row>
    <row r="560" spans="7:7" x14ac:dyDescent="0.25">
      <c r="G560" s="416"/>
    </row>
    <row r="561" spans="7:7" x14ac:dyDescent="0.25">
      <c r="G561" s="416"/>
    </row>
    <row r="562" spans="7:7" x14ac:dyDescent="0.25">
      <c r="G562" s="416"/>
    </row>
    <row r="563" spans="7:7" x14ac:dyDescent="0.25">
      <c r="G563" s="416"/>
    </row>
    <row r="564" spans="7:7" x14ac:dyDescent="0.25">
      <c r="G564" s="416"/>
    </row>
    <row r="565" spans="7:7" x14ac:dyDescent="0.25">
      <c r="G565" s="416"/>
    </row>
    <row r="566" spans="7:7" x14ac:dyDescent="0.25">
      <c r="G566" s="416"/>
    </row>
    <row r="567" spans="7:7" x14ac:dyDescent="0.25">
      <c r="G567" s="416"/>
    </row>
    <row r="568" spans="7:7" x14ac:dyDescent="0.25">
      <c r="G568" s="416"/>
    </row>
    <row r="569" spans="7:7" x14ac:dyDescent="0.25">
      <c r="G569" s="416"/>
    </row>
    <row r="570" spans="7:7" x14ac:dyDescent="0.25">
      <c r="G570" s="416"/>
    </row>
    <row r="571" spans="7:7" x14ac:dyDescent="0.25">
      <c r="G571" s="416"/>
    </row>
    <row r="572" spans="7:7" x14ac:dyDescent="0.25">
      <c r="G572" s="416"/>
    </row>
    <row r="573" spans="7:7" x14ac:dyDescent="0.25">
      <c r="G573" s="416"/>
    </row>
    <row r="574" spans="7:7" x14ac:dyDescent="0.25">
      <c r="G574" s="416"/>
    </row>
    <row r="575" spans="7:7" x14ac:dyDescent="0.25">
      <c r="G575" s="416"/>
    </row>
    <row r="576" spans="7:7" x14ac:dyDescent="0.25">
      <c r="G576" s="416"/>
    </row>
    <row r="577" spans="7:7" x14ac:dyDescent="0.25">
      <c r="G577" s="416"/>
    </row>
    <row r="578" spans="7:7" x14ac:dyDescent="0.25">
      <c r="G578" s="416"/>
    </row>
    <row r="579" spans="7:7" x14ac:dyDescent="0.25">
      <c r="G579" s="416"/>
    </row>
    <row r="580" spans="7:7" x14ac:dyDescent="0.25">
      <c r="G580" s="416"/>
    </row>
    <row r="581" spans="7:7" x14ac:dyDescent="0.25">
      <c r="G581" s="416"/>
    </row>
    <row r="582" spans="7:7" x14ac:dyDescent="0.25">
      <c r="G582" s="416"/>
    </row>
    <row r="583" spans="7:7" x14ac:dyDescent="0.25">
      <c r="G583" s="416"/>
    </row>
    <row r="584" spans="7:7" x14ac:dyDescent="0.25">
      <c r="G584" s="416"/>
    </row>
    <row r="585" spans="7:7" x14ac:dyDescent="0.25">
      <c r="G585" s="416"/>
    </row>
    <row r="586" spans="7:7" x14ac:dyDescent="0.25">
      <c r="G586" s="416"/>
    </row>
    <row r="587" spans="7:7" x14ac:dyDescent="0.25">
      <c r="G587" s="416"/>
    </row>
    <row r="588" spans="7:7" x14ac:dyDescent="0.25">
      <c r="G588" s="416"/>
    </row>
    <row r="589" spans="7:7" x14ac:dyDescent="0.25">
      <c r="G589" s="416"/>
    </row>
    <row r="590" spans="7:7" x14ac:dyDescent="0.25">
      <c r="G590" s="416"/>
    </row>
    <row r="591" spans="7:7" x14ac:dyDescent="0.25">
      <c r="G591" s="416"/>
    </row>
    <row r="592" spans="7:7" x14ac:dyDescent="0.25">
      <c r="G592" s="416"/>
    </row>
    <row r="593" spans="7:7" x14ac:dyDescent="0.25">
      <c r="G593" s="416"/>
    </row>
    <row r="594" spans="7:7" x14ac:dyDescent="0.25">
      <c r="G594" s="416"/>
    </row>
    <row r="595" spans="7:7" x14ac:dyDescent="0.25">
      <c r="G595" s="416"/>
    </row>
    <row r="596" spans="7:7" x14ac:dyDescent="0.25">
      <c r="G596" s="416"/>
    </row>
    <row r="597" spans="7:7" x14ac:dyDescent="0.25">
      <c r="G597" s="416"/>
    </row>
    <row r="598" spans="7:7" x14ac:dyDescent="0.25">
      <c r="G598" s="416"/>
    </row>
    <row r="599" spans="7:7" x14ac:dyDescent="0.25">
      <c r="G599" s="416"/>
    </row>
    <row r="600" spans="7:7" x14ac:dyDescent="0.25">
      <c r="G600" s="416"/>
    </row>
    <row r="601" spans="7:7" x14ac:dyDescent="0.25">
      <c r="G601" s="416"/>
    </row>
    <row r="602" spans="7:7" x14ac:dyDescent="0.25">
      <c r="G602" s="416"/>
    </row>
    <row r="603" spans="7:7" x14ac:dyDescent="0.25">
      <c r="G603" s="416"/>
    </row>
    <row r="604" spans="7:7" x14ac:dyDescent="0.25">
      <c r="G604" s="416"/>
    </row>
    <row r="605" spans="7:7" x14ac:dyDescent="0.25">
      <c r="G605" s="416"/>
    </row>
    <row r="606" spans="7:7" x14ac:dyDescent="0.25">
      <c r="G606" s="416"/>
    </row>
    <row r="607" spans="7:7" x14ac:dyDescent="0.25">
      <c r="G607" s="416"/>
    </row>
    <row r="608" spans="7:7" x14ac:dyDescent="0.25">
      <c r="G608" s="416"/>
    </row>
    <row r="609" spans="7:7" x14ac:dyDescent="0.25">
      <c r="G609" s="416"/>
    </row>
    <row r="610" spans="7:7" x14ac:dyDescent="0.25">
      <c r="G610" s="416"/>
    </row>
    <row r="611" spans="7:7" x14ac:dyDescent="0.25">
      <c r="G611" s="416"/>
    </row>
    <row r="612" spans="7:7" x14ac:dyDescent="0.25">
      <c r="G612" s="416"/>
    </row>
    <row r="613" spans="7:7" x14ac:dyDescent="0.25">
      <c r="G613" s="416"/>
    </row>
    <row r="614" spans="7:7" x14ac:dyDescent="0.25">
      <c r="G614" s="416"/>
    </row>
    <row r="615" spans="7:7" x14ac:dyDescent="0.25">
      <c r="G615" s="416"/>
    </row>
    <row r="616" spans="7:7" x14ac:dyDescent="0.25">
      <c r="G616" s="416"/>
    </row>
    <row r="617" spans="7:7" x14ac:dyDescent="0.25">
      <c r="G617" s="416"/>
    </row>
    <row r="618" spans="7:7" x14ac:dyDescent="0.25">
      <c r="G618" s="416"/>
    </row>
    <row r="619" spans="7:7" x14ac:dyDescent="0.25">
      <c r="G619" s="416"/>
    </row>
    <row r="620" spans="7:7" x14ac:dyDescent="0.25">
      <c r="G620" s="416"/>
    </row>
    <row r="621" spans="7:7" x14ac:dyDescent="0.25">
      <c r="G621" s="416"/>
    </row>
    <row r="622" spans="7:7" x14ac:dyDescent="0.25">
      <c r="G622" s="416"/>
    </row>
    <row r="623" spans="7:7" x14ac:dyDescent="0.25">
      <c r="G623" s="416"/>
    </row>
    <row r="624" spans="7:7" x14ac:dyDescent="0.25">
      <c r="G624" s="416"/>
    </row>
    <row r="625" spans="7:7" x14ac:dyDescent="0.25">
      <c r="G625" s="416"/>
    </row>
    <row r="626" spans="7:7" x14ac:dyDescent="0.25">
      <c r="G626" s="416"/>
    </row>
    <row r="627" spans="7:7" x14ac:dyDescent="0.25">
      <c r="G627" s="416"/>
    </row>
    <row r="628" spans="7:7" x14ac:dyDescent="0.25">
      <c r="G628" s="416"/>
    </row>
    <row r="629" spans="7:7" x14ac:dyDescent="0.25">
      <c r="G629" s="416"/>
    </row>
    <row r="630" spans="7:7" x14ac:dyDescent="0.25">
      <c r="G630" s="416"/>
    </row>
    <row r="631" spans="7:7" x14ac:dyDescent="0.25">
      <c r="G631" s="416"/>
    </row>
    <row r="632" spans="7:7" x14ac:dyDescent="0.25">
      <c r="G632" s="416"/>
    </row>
    <row r="633" spans="7:7" x14ac:dyDescent="0.25">
      <c r="G633" s="416"/>
    </row>
    <row r="634" spans="7:7" x14ac:dyDescent="0.25">
      <c r="G634" s="416"/>
    </row>
    <row r="635" spans="7:7" x14ac:dyDescent="0.25">
      <c r="G635" s="416"/>
    </row>
    <row r="636" spans="7:7" x14ac:dyDescent="0.25">
      <c r="G636" s="416"/>
    </row>
    <row r="637" spans="7:7" x14ac:dyDescent="0.25">
      <c r="G637" s="416"/>
    </row>
    <row r="638" spans="7:7" x14ac:dyDescent="0.25">
      <c r="G638" s="416"/>
    </row>
    <row r="639" spans="7:7" x14ac:dyDescent="0.25">
      <c r="G639" s="416"/>
    </row>
    <row r="640" spans="7:7" x14ac:dyDescent="0.25">
      <c r="G640" s="416"/>
    </row>
    <row r="641" spans="7:7" x14ac:dyDescent="0.25">
      <c r="G641" s="416"/>
    </row>
    <row r="642" spans="7:7" x14ac:dyDescent="0.25">
      <c r="G642" s="416"/>
    </row>
    <row r="643" spans="7:7" x14ac:dyDescent="0.25">
      <c r="G643" s="416"/>
    </row>
    <row r="644" spans="7:7" x14ac:dyDescent="0.25">
      <c r="G644" s="416"/>
    </row>
    <row r="645" spans="7:7" x14ac:dyDescent="0.25">
      <c r="G645" s="416"/>
    </row>
    <row r="646" spans="7:7" x14ac:dyDescent="0.25">
      <c r="G646" s="416"/>
    </row>
    <row r="647" spans="7:7" x14ac:dyDescent="0.25">
      <c r="G647" s="416"/>
    </row>
    <row r="648" spans="7:7" x14ac:dyDescent="0.25">
      <c r="G648" s="416"/>
    </row>
    <row r="649" spans="7:7" x14ac:dyDescent="0.25">
      <c r="G649" s="416"/>
    </row>
    <row r="650" spans="7:7" x14ac:dyDescent="0.25">
      <c r="G650" s="416"/>
    </row>
    <row r="651" spans="7:7" x14ac:dyDescent="0.25">
      <c r="G651" s="416"/>
    </row>
    <row r="652" spans="7:7" x14ac:dyDescent="0.25">
      <c r="G652" s="416"/>
    </row>
    <row r="653" spans="7:7" x14ac:dyDescent="0.25">
      <c r="G653" s="416"/>
    </row>
    <row r="654" spans="7:7" x14ac:dyDescent="0.25">
      <c r="G654" s="416"/>
    </row>
    <row r="655" spans="7:7" x14ac:dyDescent="0.25">
      <c r="G655" s="416"/>
    </row>
    <row r="656" spans="7:7" x14ac:dyDescent="0.25">
      <c r="G656" s="416"/>
    </row>
    <row r="657" spans="7:7" x14ac:dyDescent="0.25">
      <c r="G657" s="416"/>
    </row>
    <row r="658" spans="7:7" x14ac:dyDescent="0.25">
      <c r="G658" s="416"/>
    </row>
    <row r="659" spans="7:7" x14ac:dyDescent="0.25">
      <c r="G659" s="416"/>
    </row>
    <row r="660" spans="7:7" x14ac:dyDescent="0.25">
      <c r="G660" s="416"/>
    </row>
    <row r="661" spans="7:7" x14ac:dyDescent="0.25">
      <c r="G661" s="416"/>
    </row>
    <row r="662" spans="7:7" x14ac:dyDescent="0.25">
      <c r="G662" s="416"/>
    </row>
    <row r="663" spans="7:7" x14ac:dyDescent="0.25">
      <c r="G663" s="416"/>
    </row>
    <row r="664" spans="7:7" x14ac:dyDescent="0.25">
      <c r="G664" s="416"/>
    </row>
    <row r="665" spans="7:7" x14ac:dyDescent="0.25">
      <c r="G665" s="416"/>
    </row>
    <row r="666" spans="7:7" x14ac:dyDescent="0.25">
      <c r="G666" s="416"/>
    </row>
    <row r="667" spans="7:7" x14ac:dyDescent="0.25">
      <c r="G667" s="416"/>
    </row>
    <row r="668" spans="7:7" x14ac:dyDescent="0.25">
      <c r="G668" s="416"/>
    </row>
    <row r="669" spans="7:7" x14ac:dyDescent="0.25">
      <c r="G669" s="416"/>
    </row>
    <row r="670" spans="7:7" x14ac:dyDescent="0.25">
      <c r="G670" s="416"/>
    </row>
    <row r="671" spans="7:7" x14ac:dyDescent="0.25">
      <c r="G671" s="416"/>
    </row>
    <row r="672" spans="7:7" x14ac:dyDescent="0.25">
      <c r="G672" s="416"/>
    </row>
    <row r="673" spans="7:7" x14ac:dyDescent="0.25">
      <c r="G673" s="416"/>
    </row>
    <row r="674" spans="7:7" x14ac:dyDescent="0.25">
      <c r="G674" s="416"/>
    </row>
    <row r="675" spans="7:7" x14ac:dyDescent="0.25">
      <c r="G675" s="416"/>
    </row>
    <row r="676" spans="7:7" x14ac:dyDescent="0.25">
      <c r="G676" s="416"/>
    </row>
    <row r="677" spans="7:7" x14ac:dyDescent="0.25">
      <c r="G677" s="416"/>
    </row>
    <row r="678" spans="7:7" x14ac:dyDescent="0.25">
      <c r="G678" s="416"/>
    </row>
    <row r="679" spans="7:7" x14ac:dyDescent="0.25">
      <c r="G679" s="416"/>
    </row>
    <row r="680" spans="7:7" x14ac:dyDescent="0.25">
      <c r="G680" s="416"/>
    </row>
    <row r="681" spans="7:7" x14ac:dyDescent="0.25">
      <c r="G681" s="416"/>
    </row>
    <row r="682" spans="7:7" x14ac:dyDescent="0.25">
      <c r="G682" s="416"/>
    </row>
    <row r="683" spans="7:7" x14ac:dyDescent="0.25">
      <c r="G683" s="416"/>
    </row>
    <row r="684" spans="7:7" x14ac:dyDescent="0.25">
      <c r="G684" s="416"/>
    </row>
    <row r="685" spans="7:7" x14ac:dyDescent="0.25">
      <c r="G685" s="416"/>
    </row>
    <row r="686" spans="7:7" x14ac:dyDescent="0.25">
      <c r="G686" s="416"/>
    </row>
    <row r="687" spans="7:7" x14ac:dyDescent="0.25">
      <c r="G687" s="416"/>
    </row>
    <row r="688" spans="7:7" x14ac:dyDescent="0.25">
      <c r="G688" s="416"/>
    </row>
    <row r="689" spans="7:7" x14ac:dyDescent="0.25">
      <c r="G689" s="416"/>
    </row>
    <row r="690" spans="7:7" x14ac:dyDescent="0.25">
      <c r="G690" s="416"/>
    </row>
    <row r="691" spans="7:7" x14ac:dyDescent="0.25">
      <c r="G691" s="416"/>
    </row>
    <row r="692" spans="7:7" x14ac:dyDescent="0.25">
      <c r="G692" s="416"/>
    </row>
    <row r="693" spans="7:7" x14ac:dyDescent="0.25">
      <c r="G693" s="416"/>
    </row>
    <row r="694" spans="7:7" x14ac:dyDescent="0.25">
      <c r="G694" s="416"/>
    </row>
    <row r="695" spans="7:7" x14ac:dyDescent="0.25">
      <c r="G695" s="416"/>
    </row>
    <row r="696" spans="7:7" x14ac:dyDescent="0.25">
      <c r="G696" s="416"/>
    </row>
    <row r="697" spans="7:7" x14ac:dyDescent="0.25">
      <c r="G697" s="416"/>
    </row>
    <row r="698" spans="7:7" x14ac:dyDescent="0.25">
      <c r="G698" s="416"/>
    </row>
    <row r="699" spans="7:7" x14ac:dyDescent="0.25">
      <c r="G699" s="416"/>
    </row>
    <row r="700" spans="7:7" x14ac:dyDescent="0.25">
      <c r="G700" s="416"/>
    </row>
    <row r="701" spans="7:7" x14ac:dyDescent="0.25">
      <c r="G701" s="416"/>
    </row>
    <row r="702" spans="7:7" x14ac:dyDescent="0.25">
      <c r="G702" s="416"/>
    </row>
    <row r="703" spans="7:7" x14ac:dyDescent="0.25">
      <c r="G703" s="416"/>
    </row>
    <row r="704" spans="7:7" x14ac:dyDescent="0.25">
      <c r="G704" s="416"/>
    </row>
    <row r="705" spans="7:7" x14ac:dyDescent="0.25">
      <c r="G705" s="416"/>
    </row>
    <row r="706" spans="7:7" x14ac:dyDescent="0.25">
      <c r="G706" s="416"/>
    </row>
    <row r="707" spans="7:7" x14ac:dyDescent="0.25">
      <c r="G707" s="416"/>
    </row>
    <row r="708" spans="7:7" x14ac:dyDescent="0.25">
      <c r="G708" s="416"/>
    </row>
    <row r="709" spans="7:7" x14ac:dyDescent="0.25">
      <c r="G709" s="416"/>
    </row>
    <row r="710" spans="7:7" x14ac:dyDescent="0.25">
      <c r="G710" s="416"/>
    </row>
    <row r="711" spans="7:7" x14ac:dyDescent="0.25">
      <c r="G711" s="416"/>
    </row>
    <row r="712" spans="7:7" x14ac:dyDescent="0.25">
      <c r="G712" s="416"/>
    </row>
    <row r="713" spans="7:7" x14ac:dyDescent="0.25">
      <c r="G713" s="416"/>
    </row>
    <row r="714" spans="7:7" x14ac:dyDescent="0.25">
      <c r="G714" s="416"/>
    </row>
    <row r="715" spans="7:7" x14ac:dyDescent="0.25">
      <c r="G715" s="416"/>
    </row>
    <row r="716" spans="7:7" x14ac:dyDescent="0.25">
      <c r="G716" s="416"/>
    </row>
    <row r="717" spans="7:7" x14ac:dyDescent="0.25">
      <c r="G717" s="416"/>
    </row>
    <row r="718" spans="7:7" x14ac:dyDescent="0.25">
      <c r="G718" s="416"/>
    </row>
    <row r="719" spans="7:7" x14ac:dyDescent="0.25">
      <c r="G719" s="416"/>
    </row>
    <row r="720" spans="7:7" x14ac:dyDescent="0.25">
      <c r="G720" s="416"/>
    </row>
    <row r="721" spans="7:7" x14ac:dyDescent="0.25">
      <c r="G721" s="416"/>
    </row>
    <row r="722" spans="7:7" x14ac:dyDescent="0.25">
      <c r="G722" s="416"/>
    </row>
    <row r="723" spans="7:7" x14ac:dyDescent="0.25">
      <c r="G723" s="416"/>
    </row>
    <row r="724" spans="7:7" x14ac:dyDescent="0.25">
      <c r="G724" s="416"/>
    </row>
    <row r="725" spans="7:7" x14ac:dyDescent="0.25">
      <c r="G725" s="416"/>
    </row>
    <row r="726" spans="7:7" x14ac:dyDescent="0.25">
      <c r="G726" s="416"/>
    </row>
    <row r="727" spans="7:7" x14ac:dyDescent="0.25">
      <c r="G727" s="416"/>
    </row>
    <row r="728" spans="7:7" x14ac:dyDescent="0.25">
      <c r="G728" s="416"/>
    </row>
    <row r="729" spans="7:7" x14ac:dyDescent="0.25">
      <c r="G729" s="416"/>
    </row>
    <row r="730" spans="7:7" x14ac:dyDescent="0.25">
      <c r="G730" s="416"/>
    </row>
    <row r="731" spans="7:7" x14ac:dyDescent="0.25">
      <c r="G731" s="416"/>
    </row>
    <row r="732" spans="7:7" x14ac:dyDescent="0.25">
      <c r="G732" s="416"/>
    </row>
    <row r="733" spans="7:7" x14ac:dyDescent="0.25">
      <c r="G733" s="416"/>
    </row>
    <row r="734" spans="7:7" x14ac:dyDescent="0.25">
      <c r="G734" s="416"/>
    </row>
    <row r="735" spans="7:7" x14ac:dyDescent="0.25">
      <c r="G735" s="416"/>
    </row>
    <row r="736" spans="7:7" x14ac:dyDescent="0.25">
      <c r="G736" s="416"/>
    </row>
    <row r="737" spans="7:7" x14ac:dyDescent="0.25">
      <c r="G737" s="416"/>
    </row>
    <row r="738" spans="7:7" x14ac:dyDescent="0.25">
      <c r="G738" s="416"/>
    </row>
    <row r="739" spans="7:7" x14ac:dyDescent="0.25">
      <c r="G739" s="416"/>
    </row>
    <row r="740" spans="7:7" x14ac:dyDescent="0.25">
      <c r="G740" s="416"/>
    </row>
    <row r="741" spans="7:7" x14ac:dyDescent="0.25">
      <c r="G741" s="416"/>
    </row>
    <row r="742" spans="7:7" x14ac:dyDescent="0.25">
      <c r="G742" s="416"/>
    </row>
    <row r="743" spans="7:7" x14ac:dyDescent="0.25">
      <c r="G743" s="416"/>
    </row>
    <row r="744" spans="7:7" x14ac:dyDescent="0.25">
      <c r="G744" s="416"/>
    </row>
    <row r="745" spans="7:7" x14ac:dyDescent="0.25">
      <c r="G745" s="416"/>
    </row>
    <row r="746" spans="7:7" x14ac:dyDescent="0.25">
      <c r="G746" s="416"/>
    </row>
    <row r="747" spans="7:7" x14ac:dyDescent="0.25">
      <c r="G747" s="416"/>
    </row>
    <row r="748" spans="7:7" x14ac:dyDescent="0.25">
      <c r="G748" s="416"/>
    </row>
    <row r="749" spans="7:7" x14ac:dyDescent="0.25">
      <c r="G749" s="416"/>
    </row>
    <row r="750" spans="7:7" x14ac:dyDescent="0.25">
      <c r="G750" s="416"/>
    </row>
    <row r="751" spans="7:7" x14ac:dyDescent="0.25">
      <c r="G751" s="416"/>
    </row>
    <row r="752" spans="7:7" x14ac:dyDescent="0.25">
      <c r="G752" s="416"/>
    </row>
    <row r="753" spans="7:7" x14ac:dyDescent="0.25">
      <c r="G753" s="416"/>
    </row>
    <row r="754" spans="7:7" x14ac:dyDescent="0.25">
      <c r="G754" s="416"/>
    </row>
    <row r="755" spans="7:7" x14ac:dyDescent="0.25">
      <c r="G755" s="416"/>
    </row>
    <row r="756" spans="7:7" x14ac:dyDescent="0.25">
      <c r="G756" s="416"/>
    </row>
    <row r="757" spans="7:7" x14ac:dyDescent="0.25">
      <c r="G757" s="416"/>
    </row>
    <row r="758" spans="7:7" x14ac:dyDescent="0.25">
      <c r="G758" s="416"/>
    </row>
    <row r="759" spans="7:7" x14ac:dyDescent="0.25">
      <c r="G759" s="416"/>
    </row>
    <row r="760" spans="7:7" x14ac:dyDescent="0.25">
      <c r="G760" s="416"/>
    </row>
    <row r="761" spans="7:7" x14ac:dyDescent="0.25">
      <c r="G761" s="416"/>
    </row>
    <row r="762" spans="7:7" x14ac:dyDescent="0.25">
      <c r="G762" s="416"/>
    </row>
    <row r="763" spans="7:7" x14ac:dyDescent="0.25">
      <c r="G763" s="416"/>
    </row>
    <row r="764" spans="7:7" x14ac:dyDescent="0.25">
      <c r="G764" s="416"/>
    </row>
    <row r="765" spans="7:7" x14ac:dyDescent="0.25">
      <c r="G765" s="416"/>
    </row>
    <row r="766" spans="7:7" x14ac:dyDescent="0.25">
      <c r="G766" s="416"/>
    </row>
    <row r="767" spans="7:7" x14ac:dyDescent="0.25">
      <c r="G767" s="416"/>
    </row>
    <row r="768" spans="7:7" x14ac:dyDescent="0.25">
      <c r="G768" s="416"/>
    </row>
    <row r="769" spans="7:7" x14ac:dyDescent="0.25">
      <c r="G769" s="416"/>
    </row>
    <row r="770" spans="7:7" x14ac:dyDescent="0.25">
      <c r="G770" s="416"/>
    </row>
    <row r="771" spans="7:7" x14ac:dyDescent="0.25">
      <c r="G771" s="416"/>
    </row>
    <row r="772" spans="7:7" x14ac:dyDescent="0.25">
      <c r="G772" s="416"/>
    </row>
    <row r="773" spans="7:7" x14ac:dyDescent="0.25">
      <c r="G773" s="416"/>
    </row>
    <row r="774" spans="7:7" x14ac:dyDescent="0.25">
      <c r="G774" s="416"/>
    </row>
    <row r="775" spans="7:7" x14ac:dyDescent="0.25">
      <c r="G775" s="416"/>
    </row>
    <row r="776" spans="7:7" x14ac:dyDescent="0.25">
      <c r="G776" s="416"/>
    </row>
    <row r="777" spans="7:7" x14ac:dyDescent="0.25">
      <c r="G777" s="416"/>
    </row>
    <row r="778" spans="7:7" x14ac:dyDescent="0.25">
      <c r="G778" s="416"/>
    </row>
    <row r="779" spans="7:7" x14ac:dyDescent="0.25">
      <c r="G779" s="416"/>
    </row>
    <row r="780" spans="7:7" x14ac:dyDescent="0.25">
      <c r="G780" s="416"/>
    </row>
    <row r="781" spans="7:7" x14ac:dyDescent="0.25">
      <c r="G781" s="416"/>
    </row>
    <row r="782" spans="7:7" x14ac:dyDescent="0.25">
      <c r="G782" s="416"/>
    </row>
    <row r="783" spans="7:7" x14ac:dyDescent="0.25">
      <c r="G783" s="416"/>
    </row>
    <row r="784" spans="7:7" x14ac:dyDescent="0.25">
      <c r="G784" s="416"/>
    </row>
    <row r="785" spans="7:7" x14ac:dyDescent="0.25">
      <c r="G785" s="416"/>
    </row>
    <row r="786" spans="7:7" x14ac:dyDescent="0.25">
      <c r="G786" s="416"/>
    </row>
    <row r="787" spans="7:7" x14ac:dyDescent="0.25">
      <c r="G787" s="416"/>
    </row>
    <row r="788" spans="7:7" x14ac:dyDescent="0.25">
      <c r="G788" s="416"/>
    </row>
    <row r="789" spans="7:7" x14ac:dyDescent="0.25">
      <c r="G789" s="416"/>
    </row>
    <row r="790" spans="7:7" x14ac:dyDescent="0.25">
      <c r="G790" s="416"/>
    </row>
    <row r="791" spans="7:7" x14ac:dyDescent="0.25">
      <c r="G791" s="416"/>
    </row>
    <row r="792" spans="7:7" x14ac:dyDescent="0.25">
      <c r="G792" s="416"/>
    </row>
    <row r="793" spans="7:7" x14ac:dyDescent="0.25">
      <c r="G793" s="416"/>
    </row>
    <row r="794" spans="7:7" x14ac:dyDescent="0.25">
      <c r="G794" s="416"/>
    </row>
    <row r="795" spans="7:7" x14ac:dyDescent="0.25">
      <c r="G795" s="416"/>
    </row>
    <row r="796" spans="7:7" x14ac:dyDescent="0.25">
      <c r="G796" s="416"/>
    </row>
    <row r="797" spans="7:7" x14ac:dyDescent="0.25">
      <c r="G797" s="416"/>
    </row>
    <row r="798" spans="7:7" x14ac:dyDescent="0.25">
      <c r="G798" s="416"/>
    </row>
    <row r="799" spans="7:7" x14ac:dyDescent="0.25">
      <c r="G799" s="416"/>
    </row>
    <row r="800" spans="7:7" x14ac:dyDescent="0.25">
      <c r="G800" s="416"/>
    </row>
    <row r="801" spans="7:7" x14ac:dyDescent="0.25">
      <c r="G801" s="416"/>
    </row>
    <row r="802" spans="7:7" x14ac:dyDescent="0.25">
      <c r="G802" s="416"/>
    </row>
    <row r="803" spans="7:7" x14ac:dyDescent="0.25">
      <c r="G803" s="416"/>
    </row>
    <row r="804" spans="7:7" x14ac:dyDescent="0.25">
      <c r="G804" s="416"/>
    </row>
    <row r="805" spans="7:7" x14ac:dyDescent="0.25">
      <c r="G805" s="416"/>
    </row>
    <row r="806" spans="7:7" x14ac:dyDescent="0.25">
      <c r="G806" s="416"/>
    </row>
    <row r="807" spans="7:7" x14ac:dyDescent="0.25">
      <c r="G807" s="416"/>
    </row>
    <row r="808" spans="7:7" x14ac:dyDescent="0.25">
      <c r="G808" s="416"/>
    </row>
    <row r="809" spans="7:7" x14ac:dyDescent="0.25">
      <c r="G809" s="416"/>
    </row>
    <row r="810" spans="7:7" x14ac:dyDescent="0.25">
      <c r="G810" s="416"/>
    </row>
    <row r="811" spans="7:7" x14ac:dyDescent="0.25">
      <c r="G811" s="416"/>
    </row>
    <row r="812" spans="7:7" x14ac:dyDescent="0.25">
      <c r="G812" s="416"/>
    </row>
    <row r="813" spans="7:7" x14ac:dyDescent="0.25">
      <c r="G813" s="416"/>
    </row>
    <row r="814" spans="7:7" x14ac:dyDescent="0.25">
      <c r="G814" s="416"/>
    </row>
    <row r="815" spans="7:7" x14ac:dyDescent="0.25">
      <c r="G815" s="416"/>
    </row>
    <row r="816" spans="7:7" x14ac:dyDescent="0.25">
      <c r="G816" s="416"/>
    </row>
    <row r="817" spans="7:7" x14ac:dyDescent="0.25">
      <c r="G817" s="416"/>
    </row>
    <row r="818" spans="7:7" x14ac:dyDescent="0.25">
      <c r="G818" s="416"/>
    </row>
    <row r="819" spans="7:7" x14ac:dyDescent="0.25">
      <c r="G819" s="416"/>
    </row>
    <row r="820" spans="7:7" x14ac:dyDescent="0.25">
      <c r="G820" s="416"/>
    </row>
    <row r="821" spans="7:7" x14ac:dyDescent="0.25">
      <c r="G821" s="416"/>
    </row>
    <row r="822" spans="7:7" x14ac:dyDescent="0.25">
      <c r="G822" s="416"/>
    </row>
    <row r="823" spans="7:7" x14ac:dyDescent="0.25">
      <c r="G823" s="416"/>
    </row>
    <row r="824" spans="7:7" x14ac:dyDescent="0.25">
      <c r="G824" s="416"/>
    </row>
    <row r="825" spans="7:7" x14ac:dyDescent="0.25">
      <c r="G825" s="416"/>
    </row>
    <row r="826" spans="7:7" x14ac:dyDescent="0.25">
      <c r="G826" s="416"/>
    </row>
    <row r="827" spans="7:7" x14ac:dyDescent="0.25">
      <c r="G827" s="416"/>
    </row>
    <row r="828" spans="7:7" x14ac:dyDescent="0.25">
      <c r="G828" s="416"/>
    </row>
    <row r="829" spans="7:7" x14ac:dyDescent="0.25">
      <c r="G829" s="416"/>
    </row>
    <row r="830" spans="7:7" x14ac:dyDescent="0.25">
      <c r="G830" s="416"/>
    </row>
    <row r="831" spans="7:7" x14ac:dyDescent="0.25">
      <c r="G831" s="416"/>
    </row>
    <row r="832" spans="7:7" x14ac:dyDescent="0.25">
      <c r="G832" s="416"/>
    </row>
    <row r="833" spans="7:7" x14ac:dyDescent="0.25">
      <c r="G833" s="416"/>
    </row>
    <row r="834" spans="7:7" x14ac:dyDescent="0.25">
      <c r="G834" s="416"/>
    </row>
    <row r="835" spans="7:7" x14ac:dyDescent="0.25">
      <c r="G835" s="416"/>
    </row>
    <row r="836" spans="7:7" x14ac:dyDescent="0.25">
      <c r="G836" s="416"/>
    </row>
    <row r="837" spans="7:7" x14ac:dyDescent="0.25">
      <c r="G837" s="416"/>
    </row>
    <row r="838" spans="7:7" x14ac:dyDescent="0.25">
      <c r="G838" s="416"/>
    </row>
    <row r="839" spans="7:7" x14ac:dyDescent="0.25">
      <c r="G839" s="416"/>
    </row>
    <row r="840" spans="7:7" x14ac:dyDescent="0.25">
      <c r="G840" s="416"/>
    </row>
    <row r="841" spans="7:7" x14ac:dyDescent="0.25">
      <c r="G841" s="416"/>
    </row>
    <row r="842" spans="7:7" x14ac:dyDescent="0.25">
      <c r="G842" s="416"/>
    </row>
    <row r="843" spans="7:7" x14ac:dyDescent="0.25">
      <c r="G843" s="416"/>
    </row>
    <row r="844" spans="7:7" x14ac:dyDescent="0.25">
      <c r="G844" s="416"/>
    </row>
    <row r="845" spans="7:7" x14ac:dyDescent="0.25">
      <c r="G845" s="416"/>
    </row>
    <row r="846" spans="7:7" x14ac:dyDescent="0.25">
      <c r="G846" s="416"/>
    </row>
    <row r="847" spans="7:7" x14ac:dyDescent="0.25">
      <c r="G847" s="416"/>
    </row>
    <row r="848" spans="7:7" x14ac:dyDescent="0.25">
      <c r="G848" s="416"/>
    </row>
    <row r="849" spans="7:7" x14ac:dyDescent="0.25">
      <c r="G849" s="416"/>
    </row>
    <row r="850" spans="7:7" x14ac:dyDescent="0.25">
      <c r="G850" s="416"/>
    </row>
    <row r="851" spans="7:7" x14ac:dyDescent="0.25">
      <c r="G851" s="416"/>
    </row>
    <row r="852" spans="7:7" x14ac:dyDescent="0.25">
      <c r="G852" s="416"/>
    </row>
    <row r="853" spans="7:7" x14ac:dyDescent="0.25">
      <c r="G853" s="416"/>
    </row>
    <row r="854" spans="7:7" x14ac:dyDescent="0.25">
      <c r="G854" s="416"/>
    </row>
    <row r="855" spans="7:7" x14ac:dyDescent="0.25">
      <c r="G855" s="416"/>
    </row>
    <row r="856" spans="7:7" x14ac:dyDescent="0.25">
      <c r="G856" s="416"/>
    </row>
    <row r="857" spans="7:7" x14ac:dyDescent="0.25">
      <c r="G857" s="416"/>
    </row>
    <row r="858" spans="7:7" x14ac:dyDescent="0.25">
      <c r="G858" s="416"/>
    </row>
    <row r="859" spans="7:7" x14ac:dyDescent="0.25">
      <c r="G859" s="416"/>
    </row>
    <row r="860" spans="7:7" x14ac:dyDescent="0.25">
      <c r="G860" s="416"/>
    </row>
    <row r="861" spans="7:7" x14ac:dyDescent="0.25">
      <c r="G861" s="416"/>
    </row>
    <row r="862" spans="7:7" x14ac:dyDescent="0.25">
      <c r="G862" s="416"/>
    </row>
    <row r="863" spans="7:7" x14ac:dyDescent="0.25">
      <c r="G863" s="416"/>
    </row>
    <row r="864" spans="7:7" x14ac:dyDescent="0.25">
      <c r="G864" s="416"/>
    </row>
    <row r="865" spans="7:7" x14ac:dyDescent="0.25">
      <c r="G865" s="416"/>
    </row>
    <row r="866" spans="7:7" x14ac:dyDescent="0.25">
      <c r="G866" s="416"/>
    </row>
    <row r="867" spans="7:7" x14ac:dyDescent="0.25">
      <c r="G867" s="416"/>
    </row>
    <row r="868" spans="7:7" x14ac:dyDescent="0.25">
      <c r="G868" s="416"/>
    </row>
    <row r="869" spans="7:7" x14ac:dyDescent="0.25">
      <c r="G869" s="416"/>
    </row>
    <row r="870" spans="7:7" x14ac:dyDescent="0.25">
      <c r="G870" s="416"/>
    </row>
    <row r="871" spans="7:7" x14ac:dyDescent="0.25">
      <c r="G871" s="416"/>
    </row>
    <row r="872" spans="7:7" x14ac:dyDescent="0.25">
      <c r="G872" s="416"/>
    </row>
    <row r="873" spans="7:7" x14ac:dyDescent="0.25">
      <c r="G873" s="416"/>
    </row>
    <row r="874" spans="7:7" x14ac:dyDescent="0.25">
      <c r="G874" s="416"/>
    </row>
    <row r="875" spans="7:7" x14ac:dyDescent="0.25">
      <c r="G875" s="416"/>
    </row>
    <row r="876" spans="7:7" x14ac:dyDescent="0.25">
      <c r="G876" s="416"/>
    </row>
    <row r="877" spans="7:7" x14ac:dyDescent="0.25">
      <c r="G877" s="416"/>
    </row>
    <row r="878" spans="7:7" x14ac:dyDescent="0.25">
      <c r="G878" s="416"/>
    </row>
    <row r="879" spans="7:7" x14ac:dyDescent="0.25">
      <c r="G879" s="416"/>
    </row>
    <row r="880" spans="7:7" x14ac:dyDescent="0.25">
      <c r="G880" s="416"/>
    </row>
    <row r="881" spans="7:7" x14ac:dyDescent="0.25">
      <c r="G881" s="416"/>
    </row>
    <row r="882" spans="7:7" x14ac:dyDescent="0.25">
      <c r="G882" s="416"/>
    </row>
    <row r="883" spans="7:7" x14ac:dyDescent="0.25">
      <c r="G883" s="416"/>
    </row>
    <row r="884" spans="7:7" x14ac:dyDescent="0.25">
      <c r="G884" s="416"/>
    </row>
    <row r="885" spans="7:7" x14ac:dyDescent="0.25">
      <c r="G885" s="416"/>
    </row>
    <row r="886" spans="7:7" x14ac:dyDescent="0.25">
      <c r="G886" s="416"/>
    </row>
    <row r="887" spans="7:7" x14ac:dyDescent="0.25">
      <c r="G887" s="416"/>
    </row>
    <row r="888" spans="7:7" x14ac:dyDescent="0.25">
      <c r="G888" s="416"/>
    </row>
    <row r="889" spans="7:7" x14ac:dyDescent="0.25">
      <c r="G889" s="416"/>
    </row>
    <row r="890" spans="7:7" x14ac:dyDescent="0.25">
      <c r="G890" s="416"/>
    </row>
    <row r="891" spans="7:7" x14ac:dyDescent="0.25">
      <c r="G891" s="416"/>
    </row>
    <row r="892" spans="7:7" x14ac:dyDescent="0.25">
      <c r="G892" s="416"/>
    </row>
    <row r="893" spans="7:7" x14ac:dyDescent="0.25">
      <c r="G893" s="416"/>
    </row>
    <row r="894" spans="7:7" x14ac:dyDescent="0.25">
      <c r="G894" s="416"/>
    </row>
    <row r="895" spans="7:7" x14ac:dyDescent="0.25">
      <c r="G895" s="416"/>
    </row>
    <row r="896" spans="7:7" x14ac:dyDescent="0.25">
      <c r="G896" s="416"/>
    </row>
    <row r="897" spans="7:7" x14ac:dyDescent="0.25">
      <c r="G897" s="416"/>
    </row>
    <row r="898" spans="7:7" x14ac:dyDescent="0.25">
      <c r="G898" s="416"/>
    </row>
    <row r="899" spans="7:7" x14ac:dyDescent="0.25">
      <c r="G899" s="416"/>
    </row>
    <row r="900" spans="7:7" x14ac:dyDescent="0.25">
      <c r="G900" s="416"/>
    </row>
    <row r="901" spans="7:7" x14ac:dyDescent="0.25">
      <c r="G901" s="416"/>
    </row>
    <row r="902" spans="7:7" x14ac:dyDescent="0.25">
      <c r="G902" s="416"/>
    </row>
    <row r="903" spans="7:7" x14ac:dyDescent="0.25">
      <c r="G903" s="416"/>
    </row>
    <row r="904" spans="7:7" x14ac:dyDescent="0.25">
      <c r="G904" s="416"/>
    </row>
    <row r="905" spans="7:7" x14ac:dyDescent="0.25">
      <c r="G905" s="416"/>
    </row>
    <row r="906" spans="7:7" x14ac:dyDescent="0.25">
      <c r="G906" s="416"/>
    </row>
    <row r="907" spans="7:7" x14ac:dyDescent="0.25">
      <c r="G907" s="416"/>
    </row>
    <row r="908" spans="7:7" x14ac:dyDescent="0.25">
      <c r="G908" s="416"/>
    </row>
    <row r="909" spans="7:7" x14ac:dyDescent="0.25">
      <c r="G909" s="416"/>
    </row>
    <row r="910" spans="7:7" x14ac:dyDescent="0.25">
      <c r="G910" s="416"/>
    </row>
    <row r="911" spans="7:7" x14ac:dyDescent="0.25">
      <c r="G911" s="416"/>
    </row>
    <row r="912" spans="7:7" x14ac:dyDescent="0.25">
      <c r="G912" s="416"/>
    </row>
    <row r="913" spans="7:7" x14ac:dyDescent="0.25">
      <c r="G913" s="416"/>
    </row>
    <row r="914" spans="7:7" x14ac:dyDescent="0.25">
      <c r="G914" s="416"/>
    </row>
    <row r="915" spans="7:7" x14ac:dyDescent="0.25">
      <c r="G915" s="416"/>
    </row>
    <row r="916" spans="7:7" x14ac:dyDescent="0.25">
      <c r="G916" s="416"/>
    </row>
    <row r="917" spans="7:7" x14ac:dyDescent="0.25">
      <c r="G917" s="416"/>
    </row>
    <row r="918" spans="7:7" x14ac:dyDescent="0.25">
      <c r="G918" s="416"/>
    </row>
    <row r="919" spans="7:7" x14ac:dyDescent="0.25">
      <c r="G919" s="416"/>
    </row>
    <row r="920" spans="7:7" x14ac:dyDescent="0.25">
      <c r="G920" s="416"/>
    </row>
    <row r="921" spans="7:7" x14ac:dyDescent="0.25">
      <c r="G921" s="416"/>
    </row>
    <row r="922" spans="7:7" x14ac:dyDescent="0.25">
      <c r="G922" s="416"/>
    </row>
    <row r="923" spans="7:7" x14ac:dyDescent="0.25">
      <c r="G923" s="416"/>
    </row>
    <row r="924" spans="7:7" x14ac:dyDescent="0.25">
      <c r="G924" s="416"/>
    </row>
    <row r="925" spans="7:7" x14ac:dyDescent="0.25">
      <c r="G925" s="416"/>
    </row>
    <row r="926" spans="7:7" x14ac:dyDescent="0.25">
      <c r="G926" s="416"/>
    </row>
    <row r="927" spans="7:7" x14ac:dyDescent="0.25">
      <c r="G927" s="416"/>
    </row>
    <row r="928" spans="7:7" x14ac:dyDescent="0.25">
      <c r="G928" s="416"/>
    </row>
    <row r="929" spans="7:7" x14ac:dyDescent="0.25">
      <c r="G929" s="416"/>
    </row>
    <row r="930" spans="7:7" x14ac:dyDescent="0.25">
      <c r="G930" s="416"/>
    </row>
    <row r="931" spans="7:7" x14ac:dyDescent="0.25">
      <c r="G931" s="416"/>
    </row>
    <row r="932" spans="7:7" x14ac:dyDescent="0.25">
      <c r="G932" s="416"/>
    </row>
    <row r="933" spans="7:7" x14ac:dyDescent="0.25">
      <c r="G933" s="416"/>
    </row>
    <row r="934" spans="7:7" x14ac:dyDescent="0.25">
      <c r="G934" s="416"/>
    </row>
    <row r="935" spans="7:7" x14ac:dyDescent="0.25">
      <c r="G935" s="416"/>
    </row>
    <row r="936" spans="7:7" x14ac:dyDescent="0.25">
      <c r="G936" s="416"/>
    </row>
    <row r="937" spans="7:7" x14ac:dyDescent="0.25">
      <c r="G937" s="416"/>
    </row>
    <row r="938" spans="7:7" x14ac:dyDescent="0.25">
      <c r="G938" s="416"/>
    </row>
    <row r="939" spans="7:7" x14ac:dyDescent="0.25">
      <c r="G939" s="416"/>
    </row>
    <row r="940" spans="7:7" x14ac:dyDescent="0.25">
      <c r="G940" s="416"/>
    </row>
    <row r="941" spans="7:7" x14ac:dyDescent="0.25">
      <c r="G941" s="416"/>
    </row>
    <row r="942" spans="7:7" x14ac:dyDescent="0.25">
      <c r="G942" s="416"/>
    </row>
    <row r="943" spans="7:7" x14ac:dyDescent="0.25">
      <c r="G943" s="416"/>
    </row>
    <row r="944" spans="7:7" x14ac:dyDescent="0.25">
      <c r="G944" s="416"/>
    </row>
    <row r="945" spans="7:7" x14ac:dyDescent="0.25">
      <c r="G945" s="416"/>
    </row>
    <row r="946" spans="7:7" x14ac:dyDescent="0.25">
      <c r="G946" s="416"/>
    </row>
    <row r="947" spans="7:7" x14ac:dyDescent="0.25">
      <c r="G947" s="416"/>
    </row>
    <row r="948" spans="7:7" x14ac:dyDescent="0.25">
      <c r="G948" s="416"/>
    </row>
    <row r="949" spans="7:7" x14ac:dyDescent="0.25">
      <c r="G949" s="416"/>
    </row>
    <row r="950" spans="7:7" x14ac:dyDescent="0.25">
      <c r="G950" s="416"/>
    </row>
    <row r="951" spans="7:7" x14ac:dyDescent="0.25">
      <c r="G951" s="416"/>
    </row>
    <row r="952" spans="7:7" x14ac:dyDescent="0.25">
      <c r="G952" s="416"/>
    </row>
    <row r="953" spans="7:7" x14ac:dyDescent="0.25">
      <c r="G953" s="416"/>
    </row>
    <row r="954" spans="7:7" x14ac:dyDescent="0.25">
      <c r="G954" s="416"/>
    </row>
    <row r="955" spans="7:7" x14ac:dyDescent="0.25">
      <c r="G955" s="416"/>
    </row>
    <row r="956" spans="7:7" x14ac:dyDescent="0.25">
      <c r="G956" s="416"/>
    </row>
    <row r="957" spans="7:7" x14ac:dyDescent="0.25">
      <c r="G957" s="416"/>
    </row>
    <row r="958" spans="7:7" x14ac:dyDescent="0.25">
      <c r="G958" s="416"/>
    </row>
    <row r="959" spans="7:7" x14ac:dyDescent="0.25">
      <c r="G959" s="416"/>
    </row>
    <row r="960" spans="7:7" x14ac:dyDescent="0.25">
      <c r="G960" s="416"/>
    </row>
    <row r="961" spans="7:7" x14ac:dyDescent="0.25">
      <c r="G961" s="416"/>
    </row>
    <row r="962" spans="7:7" x14ac:dyDescent="0.25">
      <c r="G962" s="416"/>
    </row>
    <row r="963" spans="7:7" x14ac:dyDescent="0.25">
      <c r="G963" s="416"/>
    </row>
    <row r="964" spans="7:7" x14ac:dyDescent="0.25">
      <c r="G964" s="416"/>
    </row>
    <row r="965" spans="7:7" x14ac:dyDescent="0.25">
      <c r="G965" s="416"/>
    </row>
    <row r="966" spans="7:7" x14ac:dyDescent="0.25">
      <c r="G966" s="416"/>
    </row>
    <row r="967" spans="7:7" x14ac:dyDescent="0.25">
      <c r="G967" s="416"/>
    </row>
    <row r="968" spans="7:7" x14ac:dyDescent="0.25">
      <c r="G968" s="416"/>
    </row>
    <row r="969" spans="7:7" x14ac:dyDescent="0.25">
      <c r="G969" s="416"/>
    </row>
    <row r="970" spans="7:7" x14ac:dyDescent="0.25">
      <c r="G970" s="416"/>
    </row>
    <row r="971" spans="7:7" x14ac:dyDescent="0.25">
      <c r="G971" s="416"/>
    </row>
    <row r="972" spans="7:7" x14ac:dyDescent="0.25">
      <c r="G972" s="416"/>
    </row>
    <row r="973" spans="7:7" x14ac:dyDescent="0.25">
      <c r="G973" s="416"/>
    </row>
    <row r="974" spans="7:7" x14ac:dyDescent="0.25">
      <c r="G974" s="416"/>
    </row>
    <row r="975" spans="7:7" x14ac:dyDescent="0.25">
      <c r="G975" s="416"/>
    </row>
    <row r="976" spans="7:7" x14ac:dyDescent="0.25">
      <c r="G976" s="416"/>
    </row>
    <row r="977" spans="7:7" x14ac:dyDescent="0.25">
      <c r="G977" s="416"/>
    </row>
    <row r="978" spans="7:7" x14ac:dyDescent="0.25">
      <c r="G978" s="416"/>
    </row>
    <row r="979" spans="7:7" x14ac:dyDescent="0.25">
      <c r="G979" s="416"/>
    </row>
    <row r="980" spans="7:7" x14ac:dyDescent="0.25">
      <c r="G980" s="416"/>
    </row>
    <row r="981" spans="7:7" x14ac:dyDescent="0.25">
      <c r="G981" s="416"/>
    </row>
    <row r="982" spans="7:7" x14ac:dyDescent="0.25">
      <c r="G982" s="416"/>
    </row>
    <row r="983" spans="7:7" x14ac:dyDescent="0.25">
      <c r="G983" s="416"/>
    </row>
    <row r="984" spans="7:7" x14ac:dyDescent="0.25">
      <c r="G984" s="416"/>
    </row>
    <row r="985" spans="7:7" x14ac:dyDescent="0.25">
      <c r="G985" s="416"/>
    </row>
    <row r="986" spans="7:7" x14ac:dyDescent="0.25">
      <c r="G986" s="416"/>
    </row>
    <row r="987" spans="7:7" x14ac:dyDescent="0.25">
      <c r="G987" s="416"/>
    </row>
    <row r="988" spans="7:7" x14ac:dyDescent="0.25">
      <c r="G988" s="416"/>
    </row>
    <row r="989" spans="7:7" x14ac:dyDescent="0.25">
      <c r="G989" s="416"/>
    </row>
    <row r="990" spans="7:7" x14ac:dyDescent="0.25">
      <c r="G990" s="416"/>
    </row>
    <row r="991" spans="7:7" x14ac:dyDescent="0.25">
      <c r="G991" s="416"/>
    </row>
    <row r="992" spans="7:7" x14ac:dyDescent="0.25">
      <c r="G992" s="416"/>
    </row>
    <row r="993" spans="7:7" x14ac:dyDescent="0.25">
      <c r="G993" s="416"/>
    </row>
    <row r="994" spans="7:7" x14ac:dyDescent="0.25">
      <c r="G994" s="416"/>
    </row>
    <row r="995" spans="7:7" x14ac:dyDescent="0.25">
      <c r="G995" s="416"/>
    </row>
    <row r="996" spans="7:7" x14ac:dyDescent="0.25">
      <c r="G996" s="416"/>
    </row>
    <row r="997" spans="7:7" x14ac:dyDescent="0.25">
      <c r="G997" s="416"/>
    </row>
    <row r="998" spans="7:7" x14ac:dyDescent="0.25">
      <c r="G998" s="416"/>
    </row>
    <row r="999" spans="7:7" x14ac:dyDescent="0.25">
      <c r="G999" s="416"/>
    </row>
    <row r="1000" spans="7:7" x14ac:dyDescent="0.25">
      <c r="G1000" s="416"/>
    </row>
    <row r="1001" spans="7:7" x14ac:dyDescent="0.25">
      <c r="G1001" s="416"/>
    </row>
    <row r="1002" spans="7:7" x14ac:dyDescent="0.25">
      <c r="G1002" s="416"/>
    </row>
    <row r="1003" spans="7:7" x14ac:dyDescent="0.25">
      <c r="G1003" s="416"/>
    </row>
    <row r="1004" spans="7:7" x14ac:dyDescent="0.25">
      <c r="G1004" s="416"/>
    </row>
    <row r="1005" spans="7:7" x14ac:dyDescent="0.25">
      <c r="G1005" s="416"/>
    </row>
    <row r="1006" spans="7:7" x14ac:dyDescent="0.25">
      <c r="G1006" s="416"/>
    </row>
    <row r="1007" spans="7:7" x14ac:dyDescent="0.25">
      <c r="G1007" s="416"/>
    </row>
    <row r="1008" spans="7:7" x14ac:dyDescent="0.25">
      <c r="G1008" s="416"/>
    </row>
    <row r="1009" spans="7:7" x14ac:dyDescent="0.25">
      <c r="G1009" s="416"/>
    </row>
    <row r="1010" spans="7:7" x14ac:dyDescent="0.25">
      <c r="G1010" s="416"/>
    </row>
    <row r="1011" spans="7:7" x14ac:dyDescent="0.25">
      <c r="G1011" s="416"/>
    </row>
    <row r="1012" spans="7:7" x14ac:dyDescent="0.25">
      <c r="G1012" s="416"/>
    </row>
    <row r="1013" spans="7:7" x14ac:dyDescent="0.25">
      <c r="G1013" s="416"/>
    </row>
    <row r="1014" spans="7:7" x14ac:dyDescent="0.25">
      <c r="G1014" s="416"/>
    </row>
    <row r="1015" spans="7:7" x14ac:dyDescent="0.25">
      <c r="G1015" s="416"/>
    </row>
    <row r="1016" spans="7:7" x14ac:dyDescent="0.25">
      <c r="G1016" s="416"/>
    </row>
    <row r="1017" spans="7:7" x14ac:dyDescent="0.25">
      <c r="G1017" s="416"/>
    </row>
    <row r="1018" spans="7:7" x14ac:dyDescent="0.25">
      <c r="G1018" s="416"/>
    </row>
    <row r="1019" spans="7:7" x14ac:dyDescent="0.25">
      <c r="G1019" s="416"/>
    </row>
    <row r="1020" spans="7:7" x14ac:dyDescent="0.25">
      <c r="G1020" s="416"/>
    </row>
    <row r="1021" spans="7:7" x14ac:dyDescent="0.25">
      <c r="G1021" s="416"/>
    </row>
    <row r="1022" spans="7:7" x14ac:dyDescent="0.25">
      <c r="G1022" s="416"/>
    </row>
    <row r="1023" spans="7:7" x14ac:dyDescent="0.25">
      <c r="G1023" s="416"/>
    </row>
    <row r="1024" spans="7:7" x14ac:dyDescent="0.25">
      <c r="G1024" s="416"/>
    </row>
    <row r="1025" spans="7:7" x14ac:dyDescent="0.25">
      <c r="G1025" s="416"/>
    </row>
    <row r="1026" spans="7:7" x14ac:dyDescent="0.25">
      <c r="G1026" s="416"/>
    </row>
    <row r="1027" spans="7:7" x14ac:dyDescent="0.25">
      <c r="G1027" s="416"/>
    </row>
    <row r="1028" spans="7:7" x14ac:dyDescent="0.25">
      <c r="G1028" s="416"/>
    </row>
    <row r="1029" spans="7:7" x14ac:dyDescent="0.25">
      <c r="G1029" s="416"/>
    </row>
    <row r="1030" spans="7:7" x14ac:dyDescent="0.25">
      <c r="G1030" s="416"/>
    </row>
    <row r="1031" spans="7:7" x14ac:dyDescent="0.25">
      <c r="G1031" s="416"/>
    </row>
    <row r="1032" spans="7:7" x14ac:dyDescent="0.25">
      <c r="G1032" s="416"/>
    </row>
    <row r="1033" spans="7:7" x14ac:dyDescent="0.25">
      <c r="G1033" s="416"/>
    </row>
    <row r="1034" spans="7:7" x14ac:dyDescent="0.25">
      <c r="G1034" s="416"/>
    </row>
    <row r="1035" spans="7:7" x14ac:dyDescent="0.25">
      <c r="G1035" s="416"/>
    </row>
    <row r="1036" spans="7:7" x14ac:dyDescent="0.25">
      <c r="G1036" s="416"/>
    </row>
    <row r="1037" spans="7:7" x14ac:dyDescent="0.25">
      <c r="G1037" s="416"/>
    </row>
    <row r="1038" spans="7:7" x14ac:dyDescent="0.25">
      <c r="G1038" s="416"/>
    </row>
    <row r="1039" spans="7:7" x14ac:dyDescent="0.25">
      <c r="G1039" s="416"/>
    </row>
    <row r="1040" spans="7:7" x14ac:dyDescent="0.25">
      <c r="G1040" s="416"/>
    </row>
    <row r="1041" spans="7:7" x14ac:dyDescent="0.25">
      <c r="G1041" s="416"/>
    </row>
    <row r="1042" spans="7:7" x14ac:dyDescent="0.25">
      <c r="G1042" s="416"/>
    </row>
    <row r="1043" spans="7:7" x14ac:dyDescent="0.25">
      <c r="G1043" s="416"/>
    </row>
    <row r="1044" spans="7:7" x14ac:dyDescent="0.25">
      <c r="G1044" s="416"/>
    </row>
    <row r="1045" spans="7:7" x14ac:dyDescent="0.25">
      <c r="G1045" s="416"/>
    </row>
    <row r="1046" spans="7:7" x14ac:dyDescent="0.25">
      <c r="G1046" s="416"/>
    </row>
    <row r="1047" spans="7:7" x14ac:dyDescent="0.25">
      <c r="G1047" s="416"/>
    </row>
    <row r="1048" spans="7:7" x14ac:dyDescent="0.25">
      <c r="G1048" s="416"/>
    </row>
    <row r="1049" spans="7:7" x14ac:dyDescent="0.25">
      <c r="G1049" s="416"/>
    </row>
    <row r="1050" spans="7:7" x14ac:dyDescent="0.25">
      <c r="G1050" s="416"/>
    </row>
    <row r="1051" spans="7:7" x14ac:dyDescent="0.25">
      <c r="G1051" s="416"/>
    </row>
    <row r="1052" spans="7:7" x14ac:dyDescent="0.25">
      <c r="G1052" s="416"/>
    </row>
    <row r="1053" spans="7:7" x14ac:dyDescent="0.25">
      <c r="G1053" s="416"/>
    </row>
    <row r="1054" spans="7:7" x14ac:dyDescent="0.25">
      <c r="G1054" s="416"/>
    </row>
    <row r="1055" spans="7:7" x14ac:dyDescent="0.25">
      <c r="G1055" s="416"/>
    </row>
    <row r="1056" spans="7:7" x14ac:dyDescent="0.25">
      <c r="G1056" s="416"/>
    </row>
    <row r="1057" spans="7:7" x14ac:dyDescent="0.25">
      <c r="G1057" s="416"/>
    </row>
    <row r="1058" spans="7:7" x14ac:dyDescent="0.25">
      <c r="G1058" s="416"/>
    </row>
    <row r="1059" spans="7:7" x14ac:dyDescent="0.25">
      <c r="G1059" s="416"/>
    </row>
    <row r="1060" spans="7:7" x14ac:dyDescent="0.25">
      <c r="G1060" s="416"/>
    </row>
    <row r="1061" spans="7:7" x14ac:dyDescent="0.25">
      <c r="G1061" s="416"/>
    </row>
    <row r="1062" spans="7:7" x14ac:dyDescent="0.25">
      <c r="G1062" s="416"/>
    </row>
    <row r="1063" spans="7:7" x14ac:dyDescent="0.25">
      <c r="G1063" s="416"/>
    </row>
    <row r="1064" spans="7:7" x14ac:dyDescent="0.25">
      <c r="G1064" s="416"/>
    </row>
    <row r="1065" spans="7:7" x14ac:dyDescent="0.25">
      <c r="G1065" s="416"/>
    </row>
    <row r="1066" spans="7:7" x14ac:dyDescent="0.25">
      <c r="G1066" s="416"/>
    </row>
    <row r="1067" spans="7:7" x14ac:dyDescent="0.25">
      <c r="G1067" s="416"/>
    </row>
    <row r="1068" spans="7:7" x14ac:dyDescent="0.25">
      <c r="G1068" s="416"/>
    </row>
    <row r="1069" spans="7:7" x14ac:dyDescent="0.25">
      <c r="G1069" s="416"/>
    </row>
    <row r="1070" spans="7:7" x14ac:dyDescent="0.25">
      <c r="G1070" s="416"/>
    </row>
    <row r="1071" spans="7:7" x14ac:dyDescent="0.25">
      <c r="G1071" s="416"/>
    </row>
    <row r="1072" spans="7:7" x14ac:dyDescent="0.25">
      <c r="G1072" s="416"/>
    </row>
    <row r="1073" spans="7:7" x14ac:dyDescent="0.25">
      <c r="G1073" s="416"/>
    </row>
    <row r="1074" spans="7:7" x14ac:dyDescent="0.25">
      <c r="G1074" s="416"/>
    </row>
    <row r="1075" spans="7:7" x14ac:dyDescent="0.25">
      <c r="G1075" s="416"/>
    </row>
    <row r="1076" spans="7:7" x14ac:dyDescent="0.25">
      <c r="G1076" s="416"/>
    </row>
    <row r="1077" spans="7:7" x14ac:dyDescent="0.25">
      <c r="G1077" s="416"/>
    </row>
    <row r="1078" spans="7:7" x14ac:dyDescent="0.25">
      <c r="G1078" s="416"/>
    </row>
    <row r="1079" spans="7:7" x14ac:dyDescent="0.25">
      <c r="G1079" s="416"/>
    </row>
    <row r="1080" spans="7:7" x14ac:dyDescent="0.25">
      <c r="G1080" s="416"/>
    </row>
    <row r="1081" spans="7:7" x14ac:dyDescent="0.25">
      <c r="G1081" s="416"/>
    </row>
    <row r="1082" spans="7:7" x14ac:dyDescent="0.25">
      <c r="G1082" s="416"/>
    </row>
    <row r="1083" spans="7:7" x14ac:dyDescent="0.25">
      <c r="G1083" s="416"/>
    </row>
    <row r="1084" spans="7:7" x14ac:dyDescent="0.25">
      <c r="G1084" s="416"/>
    </row>
    <row r="1085" spans="7:7" x14ac:dyDescent="0.25">
      <c r="G1085" s="416"/>
    </row>
    <row r="1086" spans="7:7" x14ac:dyDescent="0.25">
      <c r="G1086" s="416"/>
    </row>
    <row r="1087" spans="7:7" x14ac:dyDescent="0.25">
      <c r="G1087" s="416"/>
    </row>
    <row r="1088" spans="7:7" x14ac:dyDescent="0.25">
      <c r="G1088" s="416"/>
    </row>
    <row r="1089" spans="7:7" x14ac:dyDescent="0.25">
      <c r="G1089" s="416"/>
    </row>
    <row r="1090" spans="7:7" x14ac:dyDescent="0.25">
      <c r="G1090" s="416"/>
    </row>
    <row r="1091" spans="7:7" x14ac:dyDescent="0.25">
      <c r="G1091" s="416"/>
    </row>
    <row r="1092" spans="7:7" x14ac:dyDescent="0.25">
      <c r="G1092" s="416"/>
    </row>
    <row r="1093" spans="7:7" x14ac:dyDescent="0.25">
      <c r="G1093" s="416"/>
    </row>
    <row r="1094" spans="7:7" x14ac:dyDescent="0.25">
      <c r="G1094" s="416"/>
    </row>
    <row r="1095" spans="7:7" x14ac:dyDescent="0.25">
      <c r="G1095" s="416"/>
    </row>
    <row r="1096" spans="7:7" x14ac:dyDescent="0.25">
      <c r="G1096" s="416"/>
    </row>
    <row r="1097" spans="7:7" x14ac:dyDescent="0.25">
      <c r="G1097" s="416"/>
    </row>
    <row r="1098" spans="7:7" x14ac:dyDescent="0.25">
      <c r="G1098" s="416"/>
    </row>
    <row r="1099" spans="7:7" x14ac:dyDescent="0.25">
      <c r="G1099" s="416"/>
    </row>
    <row r="1100" spans="7:7" x14ac:dyDescent="0.25">
      <c r="G1100" s="416"/>
    </row>
    <row r="1101" spans="7:7" x14ac:dyDescent="0.25">
      <c r="G1101" s="416"/>
    </row>
    <row r="1102" spans="7:7" x14ac:dyDescent="0.25">
      <c r="G1102" s="416"/>
    </row>
    <row r="1103" spans="7:7" x14ac:dyDescent="0.25">
      <c r="G1103" s="416"/>
    </row>
    <row r="1104" spans="7:7" x14ac:dyDescent="0.25">
      <c r="G1104" s="416"/>
    </row>
    <row r="1105" spans="7:7" x14ac:dyDescent="0.25">
      <c r="G1105" s="416"/>
    </row>
    <row r="1106" spans="7:7" x14ac:dyDescent="0.25">
      <c r="G1106" s="416"/>
    </row>
    <row r="1107" spans="7:7" x14ac:dyDescent="0.25">
      <c r="G1107" s="416"/>
    </row>
    <row r="1108" spans="7:7" x14ac:dyDescent="0.25">
      <c r="G1108" s="416"/>
    </row>
    <row r="1109" spans="7:7" x14ac:dyDescent="0.25">
      <c r="G1109" s="416"/>
    </row>
    <row r="1110" spans="7:7" x14ac:dyDescent="0.25">
      <c r="G1110" s="416"/>
    </row>
    <row r="1111" spans="7:7" x14ac:dyDescent="0.25">
      <c r="G1111" s="416"/>
    </row>
    <row r="1112" spans="7:7" x14ac:dyDescent="0.25">
      <c r="G1112" s="416"/>
    </row>
    <row r="1113" spans="7:7" x14ac:dyDescent="0.25">
      <c r="G1113" s="416"/>
    </row>
    <row r="1114" spans="7:7" x14ac:dyDescent="0.25">
      <c r="G1114" s="416"/>
    </row>
    <row r="1115" spans="7:7" x14ac:dyDescent="0.25">
      <c r="G1115" s="416"/>
    </row>
    <row r="1116" spans="7:7" x14ac:dyDescent="0.25">
      <c r="G1116" s="416"/>
    </row>
    <row r="1117" spans="7:7" x14ac:dyDescent="0.25">
      <c r="G1117" s="416"/>
    </row>
    <row r="1118" spans="7:7" x14ac:dyDescent="0.25">
      <c r="G1118" s="416"/>
    </row>
    <row r="1119" spans="7:7" x14ac:dyDescent="0.25">
      <c r="G1119" s="416"/>
    </row>
    <row r="1120" spans="7:7" x14ac:dyDescent="0.25">
      <c r="G1120" s="416"/>
    </row>
    <row r="1121" spans="7:7" x14ac:dyDescent="0.25">
      <c r="G1121" s="416"/>
    </row>
    <row r="1122" spans="7:7" x14ac:dyDescent="0.25">
      <c r="G1122" s="416"/>
    </row>
    <row r="1123" spans="7:7" x14ac:dyDescent="0.25">
      <c r="G1123" s="416"/>
    </row>
    <row r="1124" spans="7:7" x14ac:dyDescent="0.25">
      <c r="G1124" s="416"/>
    </row>
    <row r="1125" spans="7:7" x14ac:dyDescent="0.25">
      <c r="G1125" s="416"/>
    </row>
    <row r="1126" spans="7:7" x14ac:dyDescent="0.25">
      <c r="G1126" s="416"/>
    </row>
    <row r="1127" spans="7:7" x14ac:dyDescent="0.25">
      <c r="G1127" s="416"/>
    </row>
    <row r="1128" spans="7:7" x14ac:dyDescent="0.25">
      <c r="G1128" s="416"/>
    </row>
    <row r="1129" spans="7:7" x14ac:dyDescent="0.25">
      <c r="G1129" s="416"/>
    </row>
    <row r="1130" spans="7:7" x14ac:dyDescent="0.25">
      <c r="G1130" s="416"/>
    </row>
    <row r="1131" spans="7:7" x14ac:dyDescent="0.25">
      <c r="G1131" s="416"/>
    </row>
    <row r="1132" spans="7:7" x14ac:dyDescent="0.25">
      <c r="G1132" s="416"/>
    </row>
    <row r="1133" spans="7:7" x14ac:dyDescent="0.25">
      <c r="G1133" s="416"/>
    </row>
    <row r="1134" spans="7:7" x14ac:dyDescent="0.25">
      <c r="G1134" s="416"/>
    </row>
    <row r="1135" spans="7:7" x14ac:dyDescent="0.25">
      <c r="G1135" s="416"/>
    </row>
    <row r="1136" spans="7:7" x14ac:dyDescent="0.25">
      <c r="G1136" s="416"/>
    </row>
    <row r="1137" spans="7:7" x14ac:dyDescent="0.25">
      <c r="G1137" s="416"/>
    </row>
    <row r="1138" spans="7:7" x14ac:dyDescent="0.25">
      <c r="G1138" s="416"/>
    </row>
    <row r="1139" spans="7:7" x14ac:dyDescent="0.25">
      <c r="G1139" s="416"/>
    </row>
    <row r="1140" spans="7:7" x14ac:dyDescent="0.25">
      <c r="G1140" s="416"/>
    </row>
    <row r="1141" spans="7:7" x14ac:dyDescent="0.25">
      <c r="G1141" s="416"/>
    </row>
    <row r="1142" spans="7:7" x14ac:dyDescent="0.25">
      <c r="G1142" s="416"/>
    </row>
    <row r="1143" spans="7:7" x14ac:dyDescent="0.25">
      <c r="G1143" s="416"/>
    </row>
    <row r="1144" spans="7:7" x14ac:dyDescent="0.25">
      <c r="G1144" s="416"/>
    </row>
    <row r="1145" spans="7:7" x14ac:dyDescent="0.25">
      <c r="G1145" s="416"/>
    </row>
    <row r="1146" spans="7:7" x14ac:dyDescent="0.25">
      <c r="G1146" s="416"/>
    </row>
    <row r="1147" spans="7:7" x14ac:dyDescent="0.25">
      <c r="G1147" s="416"/>
    </row>
    <row r="1148" spans="7:7" x14ac:dyDescent="0.25">
      <c r="G1148" s="416"/>
    </row>
    <row r="1149" spans="7:7" x14ac:dyDescent="0.25">
      <c r="G1149" s="416"/>
    </row>
    <row r="1150" spans="7:7" x14ac:dyDescent="0.25">
      <c r="G1150" s="416"/>
    </row>
    <row r="1151" spans="7:7" x14ac:dyDescent="0.25">
      <c r="G1151" s="416"/>
    </row>
    <row r="1152" spans="7:7" x14ac:dyDescent="0.25">
      <c r="G1152" s="416"/>
    </row>
    <row r="1153" spans="7:7" x14ac:dyDescent="0.25">
      <c r="G1153" s="416"/>
    </row>
    <row r="1154" spans="7:7" x14ac:dyDescent="0.25">
      <c r="G1154" s="416"/>
    </row>
    <row r="1155" spans="7:7" x14ac:dyDescent="0.25">
      <c r="G1155" s="416"/>
    </row>
    <row r="1156" spans="7:7" x14ac:dyDescent="0.25">
      <c r="G1156" s="416"/>
    </row>
    <row r="1157" spans="7:7" x14ac:dyDescent="0.25">
      <c r="G1157" s="416"/>
    </row>
    <row r="1158" spans="7:7" x14ac:dyDescent="0.25">
      <c r="G1158" s="416"/>
    </row>
    <row r="1159" spans="7:7" x14ac:dyDescent="0.25">
      <c r="G1159" s="416"/>
    </row>
    <row r="1160" spans="7:7" x14ac:dyDescent="0.25">
      <c r="G1160" s="416"/>
    </row>
    <row r="1161" spans="7:7" x14ac:dyDescent="0.25">
      <c r="G1161" s="416"/>
    </row>
    <row r="1162" spans="7:7" x14ac:dyDescent="0.25">
      <c r="G1162" s="416"/>
    </row>
    <row r="1163" spans="7:7" x14ac:dyDescent="0.25">
      <c r="G1163" s="416"/>
    </row>
    <row r="1164" spans="7:7" x14ac:dyDescent="0.25">
      <c r="G1164" s="416"/>
    </row>
    <row r="1165" spans="7:7" x14ac:dyDescent="0.25">
      <c r="G1165" s="416"/>
    </row>
    <row r="1166" spans="7:7" x14ac:dyDescent="0.25">
      <c r="G1166" s="416"/>
    </row>
    <row r="1167" spans="7:7" x14ac:dyDescent="0.25">
      <c r="G1167" s="416"/>
    </row>
    <row r="1168" spans="7:7" x14ac:dyDescent="0.25">
      <c r="G1168" s="416"/>
    </row>
    <row r="1169" spans="7:7" x14ac:dyDescent="0.25">
      <c r="G1169" s="416"/>
    </row>
    <row r="1170" spans="7:7" x14ac:dyDescent="0.25">
      <c r="G1170" s="416"/>
    </row>
    <row r="1171" spans="7:7" x14ac:dyDescent="0.25">
      <c r="G1171" s="416"/>
    </row>
    <row r="1172" spans="7:7" x14ac:dyDescent="0.25">
      <c r="G1172" s="416"/>
    </row>
    <row r="1173" spans="7:7" x14ac:dyDescent="0.25">
      <c r="G1173" s="416"/>
    </row>
    <row r="1174" spans="7:7" x14ac:dyDescent="0.25">
      <c r="G1174" s="416"/>
    </row>
    <row r="1175" spans="7:7" x14ac:dyDescent="0.25">
      <c r="G1175" s="416"/>
    </row>
    <row r="1176" spans="7:7" x14ac:dyDescent="0.25">
      <c r="G1176" s="416"/>
    </row>
    <row r="1177" spans="7:7" x14ac:dyDescent="0.25">
      <c r="G1177" s="416"/>
    </row>
    <row r="1178" spans="7:7" x14ac:dyDescent="0.25">
      <c r="G1178" s="416"/>
    </row>
    <row r="1179" spans="7:7" x14ac:dyDescent="0.25">
      <c r="G1179" s="416"/>
    </row>
    <row r="1180" spans="7:7" x14ac:dyDescent="0.25">
      <c r="G1180" s="416"/>
    </row>
    <row r="1181" spans="7:7" x14ac:dyDescent="0.25">
      <c r="G1181" s="416"/>
    </row>
    <row r="1182" spans="7:7" x14ac:dyDescent="0.25">
      <c r="G1182" s="416"/>
    </row>
    <row r="1183" spans="7:7" x14ac:dyDescent="0.25">
      <c r="G1183" s="416"/>
    </row>
    <row r="1184" spans="7:7" x14ac:dyDescent="0.25">
      <c r="G1184" s="416"/>
    </row>
    <row r="1185" spans="7:7" x14ac:dyDescent="0.25">
      <c r="G1185" s="416"/>
    </row>
    <row r="1186" spans="7:7" x14ac:dyDescent="0.25">
      <c r="G1186" s="416"/>
    </row>
    <row r="1187" spans="7:7" x14ac:dyDescent="0.25">
      <c r="G1187" s="416"/>
    </row>
    <row r="1188" spans="7:7" x14ac:dyDescent="0.25">
      <c r="G1188" s="416"/>
    </row>
    <row r="1189" spans="7:7" x14ac:dyDescent="0.25">
      <c r="G1189" s="416"/>
    </row>
    <row r="1190" spans="7:7" x14ac:dyDescent="0.25">
      <c r="G1190" s="416"/>
    </row>
    <row r="1191" spans="7:7" x14ac:dyDescent="0.25">
      <c r="G1191" s="416"/>
    </row>
    <row r="1192" spans="7:7" x14ac:dyDescent="0.25">
      <c r="G1192" s="416"/>
    </row>
    <row r="1193" spans="7:7" x14ac:dyDescent="0.25">
      <c r="G1193" s="416"/>
    </row>
    <row r="1194" spans="7:7" x14ac:dyDescent="0.25">
      <c r="G1194" s="416"/>
    </row>
    <row r="1195" spans="7:7" x14ac:dyDescent="0.25">
      <c r="G1195" s="416"/>
    </row>
    <row r="1196" spans="7:7" x14ac:dyDescent="0.25">
      <c r="G1196" s="416"/>
    </row>
    <row r="1197" spans="7:7" x14ac:dyDescent="0.25">
      <c r="G1197" s="416"/>
    </row>
    <row r="1198" spans="7:7" x14ac:dyDescent="0.25">
      <c r="G1198" s="416"/>
    </row>
    <row r="1199" spans="7:7" x14ac:dyDescent="0.25">
      <c r="G1199" s="416"/>
    </row>
    <row r="1200" spans="7:7" x14ac:dyDescent="0.25">
      <c r="G1200" s="416"/>
    </row>
    <row r="1201" spans="7:7" x14ac:dyDescent="0.25">
      <c r="G1201" s="416"/>
    </row>
    <row r="1202" spans="7:7" x14ac:dyDescent="0.25">
      <c r="G1202" s="416"/>
    </row>
    <row r="1203" spans="7:7" x14ac:dyDescent="0.25">
      <c r="G1203" s="416"/>
    </row>
    <row r="1204" spans="7:7" x14ac:dyDescent="0.25">
      <c r="G1204" s="416"/>
    </row>
    <row r="1205" spans="7:7" x14ac:dyDescent="0.25">
      <c r="G1205" s="416"/>
    </row>
    <row r="1206" spans="7:7" x14ac:dyDescent="0.25">
      <c r="G1206" s="416"/>
    </row>
    <row r="1207" spans="7:7" x14ac:dyDescent="0.25">
      <c r="G1207" s="416"/>
    </row>
    <row r="1208" spans="7:7" x14ac:dyDescent="0.25">
      <c r="G1208" s="416"/>
    </row>
    <row r="1209" spans="7:7" x14ac:dyDescent="0.25">
      <c r="G1209" s="416"/>
    </row>
    <row r="1210" spans="7:7" x14ac:dyDescent="0.25">
      <c r="G1210" s="416"/>
    </row>
    <row r="1211" spans="7:7" x14ac:dyDescent="0.25">
      <c r="G1211" s="416"/>
    </row>
    <row r="1212" spans="7:7" x14ac:dyDescent="0.25">
      <c r="G1212" s="416"/>
    </row>
    <row r="1213" spans="7:7" x14ac:dyDescent="0.25">
      <c r="G1213" s="416"/>
    </row>
    <row r="1214" spans="7:7" x14ac:dyDescent="0.25">
      <c r="G1214" s="416"/>
    </row>
    <row r="1215" spans="7:7" x14ac:dyDescent="0.25">
      <c r="G1215" s="416"/>
    </row>
    <row r="1216" spans="7:7" x14ac:dyDescent="0.25">
      <c r="G1216" s="416"/>
    </row>
    <row r="1217" spans="7:7" x14ac:dyDescent="0.25">
      <c r="G1217" s="416"/>
    </row>
    <row r="1218" spans="7:7" x14ac:dyDescent="0.25">
      <c r="G1218" s="416"/>
    </row>
    <row r="1219" spans="7:7" x14ac:dyDescent="0.25">
      <c r="G1219" s="416"/>
    </row>
    <row r="1220" spans="7:7" x14ac:dyDescent="0.25">
      <c r="G1220" s="416"/>
    </row>
    <row r="1221" spans="7:7" x14ac:dyDescent="0.25">
      <c r="G1221" s="416"/>
    </row>
    <row r="1222" spans="7:7" x14ac:dyDescent="0.25">
      <c r="G1222" s="416"/>
    </row>
    <row r="1223" spans="7:7" x14ac:dyDescent="0.25">
      <c r="G1223" s="416"/>
    </row>
    <row r="1224" spans="7:7" x14ac:dyDescent="0.25">
      <c r="G1224" s="416"/>
    </row>
    <row r="1225" spans="7:7" x14ac:dyDescent="0.25">
      <c r="G1225" s="416"/>
    </row>
    <row r="1226" spans="7:7" x14ac:dyDescent="0.25">
      <c r="G1226" s="416"/>
    </row>
    <row r="1227" spans="7:7" x14ac:dyDescent="0.25">
      <c r="G1227" s="416"/>
    </row>
    <row r="1228" spans="7:7" x14ac:dyDescent="0.25">
      <c r="G1228" s="416"/>
    </row>
    <row r="1229" spans="7:7" x14ac:dyDescent="0.25">
      <c r="G1229" s="416"/>
    </row>
    <row r="1230" spans="7:7" x14ac:dyDescent="0.25">
      <c r="G1230" s="416"/>
    </row>
    <row r="1231" spans="7:7" x14ac:dyDescent="0.25">
      <c r="G1231" s="416"/>
    </row>
    <row r="1232" spans="7:7" x14ac:dyDescent="0.25">
      <c r="G1232" s="416"/>
    </row>
    <row r="1233" spans="7:7" x14ac:dyDescent="0.25">
      <c r="G1233" s="416"/>
    </row>
    <row r="1234" spans="7:7" x14ac:dyDescent="0.25">
      <c r="G1234" s="416"/>
    </row>
    <row r="1235" spans="7:7" x14ac:dyDescent="0.25">
      <c r="G1235" s="416"/>
    </row>
    <row r="1236" spans="7:7" x14ac:dyDescent="0.25">
      <c r="G1236" s="416"/>
    </row>
    <row r="1237" spans="7:7" x14ac:dyDescent="0.25">
      <c r="G1237" s="416"/>
    </row>
    <row r="1238" spans="7:7" x14ac:dyDescent="0.25">
      <c r="G1238" s="416"/>
    </row>
    <row r="1239" spans="7:7" x14ac:dyDescent="0.25">
      <c r="G1239" s="416"/>
    </row>
    <row r="1240" spans="7:7" x14ac:dyDescent="0.25">
      <c r="G1240" s="416"/>
    </row>
    <row r="1241" spans="7:7" x14ac:dyDescent="0.25">
      <c r="G1241" s="416"/>
    </row>
    <row r="1242" spans="7:7" x14ac:dyDescent="0.25">
      <c r="G1242" s="416"/>
    </row>
    <row r="1243" spans="7:7" x14ac:dyDescent="0.25">
      <c r="G1243" s="416"/>
    </row>
    <row r="1244" spans="7:7" x14ac:dyDescent="0.25">
      <c r="G1244" s="416"/>
    </row>
    <row r="1245" spans="7:7" x14ac:dyDescent="0.25">
      <c r="G1245" s="416"/>
    </row>
    <row r="1246" spans="7:7" x14ac:dyDescent="0.25">
      <c r="G1246" s="416"/>
    </row>
    <row r="1247" spans="7:7" x14ac:dyDescent="0.25">
      <c r="G1247" s="416"/>
    </row>
    <row r="1248" spans="7:7" x14ac:dyDescent="0.25">
      <c r="G1248" s="416"/>
    </row>
    <row r="1249" spans="7:7" x14ac:dyDescent="0.25">
      <c r="G1249" s="416"/>
    </row>
    <row r="1250" spans="7:7" x14ac:dyDescent="0.25">
      <c r="G1250" s="416"/>
    </row>
    <row r="1251" spans="7:7" x14ac:dyDescent="0.25">
      <c r="G1251" s="416"/>
    </row>
    <row r="1252" spans="7:7" x14ac:dyDescent="0.25">
      <c r="G1252" s="416"/>
    </row>
    <row r="1253" spans="7:7" x14ac:dyDescent="0.25">
      <c r="G1253" s="416"/>
    </row>
    <row r="1254" spans="7:7" x14ac:dyDescent="0.25">
      <c r="G1254" s="416"/>
    </row>
    <row r="1255" spans="7:7" x14ac:dyDescent="0.25">
      <c r="G1255" s="416"/>
    </row>
    <row r="1256" spans="7:7" x14ac:dyDescent="0.25">
      <c r="G1256" s="416"/>
    </row>
    <row r="1257" spans="7:7" x14ac:dyDescent="0.25">
      <c r="G1257" s="416"/>
    </row>
    <row r="1258" spans="7:7" x14ac:dyDescent="0.25">
      <c r="G1258" s="416"/>
    </row>
    <row r="1259" spans="7:7" x14ac:dyDescent="0.25">
      <c r="G1259" s="416"/>
    </row>
    <row r="1260" spans="7:7" x14ac:dyDescent="0.25">
      <c r="G1260" s="416"/>
    </row>
    <row r="1261" spans="7:7" x14ac:dyDescent="0.25">
      <c r="G1261" s="416"/>
    </row>
    <row r="1262" spans="7:7" x14ac:dyDescent="0.25">
      <c r="G1262" s="416"/>
    </row>
    <row r="1263" spans="7:7" x14ac:dyDescent="0.25">
      <c r="G1263" s="416"/>
    </row>
    <row r="1264" spans="7:7" x14ac:dyDescent="0.25">
      <c r="G1264" s="416"/>
    </row>
    <row r="1265" spans="7:7" x14ac:dyDescent="0.25">
      <c r="G1265" s="416"/>
    </row>
    <row r="1266" spans="7:7" x14ac:dyDescent="0.25">
      <c r="G1266" s="416"/>
    </row>
    <row r="1267" spans="7:7" x14ac:dyDescent="0.25">
      <c r="G1267" s="416"/>
    </row>
    <row r="1268" spans="7:7" x14ac:dyDescent="0.25">
      <c r="G1268" s="416"/>
    </row>
    <row r="1269" spans="7:7" x14ac:dyDescent="0.25">
      <c r="G1269" s="416"/>
    </row>
    <row r="1270" spans="7:7" x14ac:dyDescent="0.25">
      <c r="G1270" s="416"/>
    </row>
    <row r="1271" spans="7:7" x14ac:dyDescent="0.25">
      <c r="G1271" s="416"/>
    </row>
    <row r="1272" spans="7:7" x14ac:dyDescent="0.25">
      <c r="G1272" s="416"/>
    </row>
    <row r="1273" spans="7:7" x14ac:dyDescent="0.25">
      <c r="G1273" s="416"/>
    </row>
    <row r="1274" spans="7:7" x14ac:dyDescent="0.25">
      <c r="G1274" s="416"/>
    </row>
    <row r="1275" spans="7:7" x14ac:dyDescent="0.25">
      <c r="G1275" s="416"/>
    </row>
    <row r="1276" spans="7:7" x14ac:dyDescent="0.25">
      <c r="G1276" s="416"/>
    </row>
    <row r="1277" spans="7:7" x14ac:dyDescent="0.25">
      <c r="G1277" s="416"/>
    </row>
    <row r="1278" spans="7:7" x14ac:dyDescent="0.25">
      <c r="G1278" s="416"/>
    </row>
    <row r="1279" spans="7:7" x14ac:dyDescent="0.25">
      <c r="G1279" s="416"/>
    </row>
    <row r="1280" spans="7:7" x14ac:dyDescent="0.25">
      <c r="G1280" s="416"/>
    </row>
    <row r="1281" spans="7:7" x14ac:dyDescent="0.25">
      <c r="G1281" s="416"/>
    </row>
    <row r="1282" spans="7:7" x14ac:dyDescent="0.25">
      <c r="G1282" s="416"/>
    </row>
    <row r="1283" spans="7:7" x14ac:dyDescent="0.25">
      <c r="G1283" s="416"/>
    </row>
    <row r="1284" spans="7:7" x14ac:dyDescent="0.25">
      <c r="G1284" s="416"/>
    </row>
    <row r="1285" spans="7:7" x14ac:dyDescent="0.25">
      <c r="G1285" s="416"/>
    </row>
    <row r="1286" spans="7:7" x14ac:dyDescent="0.25">
      <c r="G1286" s="416"/>
    </row>
    <row r="1287" spans="7:7" x14ac:dyDescent="0.25">
      <c r="G1287" s="416"/>
    </row>
    <row r="1288" spans="7:7" x14ac:dyDescent="0.25">
      <c r="G1288" s="416"/>
    </row>
    <row r="1289" spans="7:7" x14ac:dyDescent="0.25">
      <c r="G1289" s="416"/>
    </row>
    <row r="1290" spans="7:7" x14ac:dyDescent="0.25">
      <c r="G1290" s="416"/>
    </row>
    <row r="1291" spans="7:7" x14ac:dyDescent="0.25">
      <c r="G1291" s="416"/>
    </row>
    <row r="1292" spans="7:7" x14ac:dyDescent="0.25">
      <c r="G1292" s="416"/>
    </row>
    <row r="1293" spans="7:7" x14ac:dyDescent="0.25">
      <c r="G1293" s="416"/>
    </row>
    <row r="1294" spans="7:7" x14ac:dyDescent="0.25">
      <c r="G1294" s="416"/>
    </row>
    <row r="1295" spans="7:7" x14ac:dyDescent="0.25">
      <c r="G1295" s="416"/>
    </row>
    <row r="1296" spans="7:7" x14ac:dyDescent="0.25">
      <c r="G1296" s="416"/>
    </row>
    <row r="1297" spans="7:7" x14ac:dyDescent="0.25">
      <c r="G1297" s="416"/>
    </row>
    <row r="1298" spans="7:7" x14ac:dyDescent="0.25">
      <c r="G1298" s="416"/>
    </row>
    <row r="1299" spans="7:7" x14ac:dyDescent="0.25">
      <c r="G1299" s="416"/>
    </row>
    <row r="1300" spans="7:7" x14ac:dyDescent="0.25">
      <c r="G1300" s="416"/>
    </row>
    <row r="1301" spans="7:7" x14ac:dyDescent="0.25">
      <c r="G1301" s="416"/>
    </row>
    <row r="1302" spans="7:7" x14ac:dyDescent="0.25">
      <c r="G1302" s="416"/>
    </row>
    <row r="1303" spans="7:7" x14ac:dyDescent="0.25">
      <c r="G1303" s="416"/>
    </row>
    <row r="1304" spans="7:7" x14ac:dyDescent="0.25">
      <c r="G1304" s="416"/>
    </row>
    <row r="1305" spans="7:7" x14ac:dyDescent="0.25">
      <c r="G1305" s="416"/>
    </row>
    <row r="1306" spans="7:7" x14ac:dyDescent="0.25">
      <c r="G1306" s="416"/>
    </row>
    <row r="1307" spans="7:7" x14ac:dyDescent="0.25">
      <c r="G1307" s="416"/>
    </row>
    <row r="1308" spans="7:7" x14ac:dyDescent="0.25">
      <c r="G1308" s="416"/>
    </row>
    <row r="1309" spans="7:7" x14ac:dyDescent="0.25">
      <c r="G1309" s="416"/>
    </row>
    <row r="1310" spans="7:7" x14ac:dyDescent="0.25">
      <c r="G1310" s="416"/>
    </row>
    <row r="1311" spans="7:7" x14ac:dyDescent="0.25">
      <c r="G1311" s="416"/>
    </row>
    <row r="1312" spans="7:7" x14ac:dyDescent="0.25">
      <c r="G1312" s="416"/>
    </row>
    <row r="1313" spans="7:7" x14ac:dyDescent="0.25">
      <c r="G1313" s="416"/>
    </row>
    <row r="1314" spans="7:7" x14ac:dyDescent="0.25">
      <c r="G1314" s="416"/>
    </row>
    <row r="1315" spans="7:7" x14ac:dyDescent="0.25">
      <c r="G1315" s="416"/>
    </row>
    <row r="1316" spans="7:7" x14ac:dyDescent="0.25">
      <c r="G1316" s="416"/>
    </row>
    <row r="1317" spans="7:7" x14ac:dyDescent="0.25">
      <c r="G1317" s="416"/>
    </row>
    <row r="1318" spans="7:7" x14ac:dyDescent="0.25">
      <c r="G1318" s="416"/>
    </row>
    <row r="1319" spans="7:7" x14ac:dyDescent="0.25">
      <c r="G1319" s="416"/>
    </row>
    <row r="1320" spans="7:7" x14ac:dyDescent="0.25">
      <c r="G1320" s="416"/>
    </row>
    <row r="1321" spans="7:7" x14ac:dyDescent="0.25">
      <c r="G1321" s="416"/>
    </row>
    <row r="1322" spans="7:7" x14ac:dyDescent="0.25">
      <c r="G1322" s="416"/>
    </row>
    <row r="1323" spans="7:7" x14ac:dyDescent="0.25">
      <c r="G1323" s="416"/>
    </row>
    <row r="1324" spans="7:7" x14ac:dyDescent="0.25">
      <c r="G1324" s="416"/>
    </row>
    <row r="1325" spans="7:7" x14ac:dyDescent="0.25">
      <c r="G1325" s="416"/>
    </row>
    <row r="1326" spans="7:7" x14ac:dyDescent="0.25">
      <c r="G1326" s="416"/>
    </row>
    <row r="1327" spans="7:7" x14ac:dyDescent="0.25">
      <c r="G1327" s="416"/>
    </row>
    <row r="1328" spans="7:7" x14ac:dyDescent="0.25">
      <c r="G1328" s="416"/>
    </row>
    <row r="1329" spans="7:7" x14ac:dyDescent="0.25">
      <c r="G1329" s="416"/>
    </row>
    <row r="1330" spans="7:7" x14ac:dyDescent="0.25">
      <c r="G1330" s="416"/>
    </row>
    <row r="1331" spans="7:7" x14ac:dyDescent="0.25">
      <c r="G1331" s="416"/>
    </row>
    <row r="1332" spans="7:7" x14ac:dyDescent="0.25">
      <c r="G1332" s="416"/>
    </row>
    <row r="1333" spans="7:7" x14ac:dyDescent="0.25">
      <c r="G1333" s="416"/>
    </row>
    <row r="1334" spans="7:7" x14ac:dyDescent="0.25">
      <c r="G1334" s="416"/>
    </row>
    <row r="1335" spans="7:7" x14ac:dyDescent="0.25">
      <c r="G1335" s="416"/>
    </row>
    <row r="1336" spans="7:7" x14ac:dyDescent="0.25">
      <c r="G1336" s="416"/>
    </row>
    <row r="1337" spans="7:7" x14ac:dyDescent="0.25">
      <c r="G1337" s="416"/>
    </row>
    <row r="1338" spans="7:7" x14ac:dyDescent="0.25">
      <c r="G1338" s="416"/>
    </row>
    <row r="1339" spans="7:7" x14ac:dyDescent="0.25">
      <c r="G1339" s="416"/>
    </row>
    <row r="1340" spans="7:7" x14ac:dyDescent="0.25">
      <c r="G1340" s="416"/>
    </row>
    <row r="1341" spans="7:7" x14ac:dyDescent="0.25">
      <c r="G1341" s="416"/>
    </row>
    <row r="1342" spans="7:7" x14ac:dyDescent="0.25">
      <c r="G1342" s="416"/>
    </row>
    <row r="1343" spans="7:7" x14ac:dyDescent="0.25">
      <c r="G1343" s="416"/>
    </row>
    <row r="1344" spans="7:7" x14ac:dyDescent="0.25">
      <c r="G1344" s="416"/>
    </row>
    <row r="1345" spans="7:7" x14ac:dyDescent="0.25">
      <c r="G1345" s="416"/>
    </row>
    <row r="1346" spans="7:7" x14ac:dyDescent="0.25">
      <c r="G1346" s="416"/>
    </row>
    <row r="1347" spans="7:7" x14ac:dyDescent="0.25">
      <c r="G1347" s="416"/>
    </row>
    <row r="1348" spans="7:7" x14ac:dyDescent="0.25">
      <c r="G1348" s="416"/>
    </row>
    <row r="1349" spans="7:7" x14ac:dyDescent="0.25">
      <c r="G1349" s="416"/>
    </row>
    <row r="1350" spans="7:7" x14ac:dyDescent="0.25">
      <c r="G1350" s="416"/>
    </row>
    <row r="1351" spans="7:7" x14ac:dyDescent="0.25">
      <c r="G1351" s="416"/>
    </row>
    <row r="1352" spans="7:7" x14ac:dyDescent="0.25">
      <c r="G1352" s="416"/>
    </row>
    <row r="1353" spans="7:7" x14ac:dyDescent="0.25">
      <c r="G1353" s="416"/>
    </row>
    <row r="1354" spans="7:7" x14ac:dyDescent="0.25">
      <c r="G1354" s="416"/>
    </row>
    <row r="1355" spans="7:7" x14ac:dyDescent="0.25">
      <c r="G1355" s="416"/>
    </row>
    <row r="1356" spans="7:7" x14ac:dyDescent="0.25">
      <c r="G1356" s="416"/>
    </row>
    <row r="1357" spans="7:7" x14ac:dyDescent="0.25">
      <c r="G1357" s="416"/>
    </row>
    <row r="1358" spans="7:7" x14ac:dyDescent="0.25">
      <c r="G1358" s="416"/>
    </row>
    <row r="1359" spans="7:7" x14ac:dyDescent="0.25">
      <c r="G1359" s="416"/>
    </row>
    <row r="1360" spans="7:7" x14ac:dyDescent="0.25">
      <c r="G1360" s="416"/>
    </row>
    <row r="1361" spans="7:7" x14ac:dyDescent="0.25">
      <c r="G1361" s="416"/>
    </row>
    <row r="1362" spans="7:7" x14ac:dyDescent="0.25">
      <c r="G1362" s="416"/>
    </row>
    <row r="1363" spans="7:7" x14ac:dyDescent="0.25">
      <c r="G1363" s="416"/>
    </row>
    <row r="1364" spans="7:7" x14ac:dyDescent="0.25">
      <c r="G1364" s="416"/>
    </row>
    <row r="1365" spans="7:7" x14ac:dyDescent="0.25">
      <c r="G1365" s="416"/>
    </row>
    <row r="1366" spans="7:7" x14ac:dyDescent="0.25">
      <c r="G1366" s="416"/>
    </row>
    <row r="1367" spans="7:7" x14ac:dyDescent="0.25">
      <c r="G1367" s="416"/>
    </row>
    <row r="1368" spans="7:7" x14ac:dyDescent="0.25">
      <c r="G1368" s="416"/>
    </row>
    <row r="1369" spans="7:7" x14ac:dyDescent="0.25">
      <c r="G1369" s="416"/>
    </row>
    <row r="1370" spans="7:7" x14ac:dyDescent="0.25">
      <c r="G1370" s="416"/>
    </row>
    <row r="1371" spans="7:7" x14ac:dyDescent="0.25">
      <c r="G1371" s="416"/>
    </row>
    <row r="1372" spans="7:7" x14ac:dyDescent="0.25">
      <c r="G1372" s="416"/>
    </row>
    <row r="1373" spans="7:7" x14ac:dyDescent="0.25">
      <c r="G1373" s="416"/>
    </row>
    <row r="1374" spans="7:7" x14ac:dyDescent="0.25">
      <c r="G1374" s="416"/>
    </row>
    <row r="1375" spans="7:7" x14ac:dyDescent="0.25">
      <c r="G1375" s="416"/>
    </row>
    <row r="1376" spans="7:7" x14ac:dyDescent="0.25">
      <c r="G1376" s="416"/>
    </row>
    <row r="1377" spans="7:7" x14ac:dyDescent="0.25">
      <c r="G1377" s="416"/>
    </row>
    <row r="1378" spans="7:7" x14ac:dyDescent="0.25">
      <c r="G1378" s="416"/>
    </row>
    <row r="1379" spans="7:7" x14ac:dyDescent="0.25">
      <c r="G1379" s="416"/>
    </row>
    <row r="1380" spans="7:7" x14ac:dyDescent="0.25">
      <c r="G1380" s="416"/>
    </row>
    <row r="1381" spans="7:7" x14ac:dyDescent="0.25">
      <c r="G1381" s="416"/>
    </row>
    <row r="1382" spans="7:7" x14ac:dyDescent="0.25">
      <c r="G1382" s="416"/>
    </row>
    <row r="1383" spans="7:7" x14ac:dyDescent="0.25">
      <c r="G1383" s="416"/>
    </row>
    <row r="1384" spans="7:7" x14ac:dyDescent="0.25">
      <c r="G1384" s="416"/>
    </row>
    <row r="1385" spans="7:7" x14ac:dyDescent="0.25">
      <c r="G1385" s="416"/>
    </row>
    <row r="1386" spans="7:7" x14ac:dyDescent="0.25">
      <c r="G1386" s="416"/>
    </row>
    <row r="1387" spans="7:7" x14ac:dyDescent="0.25">
      <c r="G1387" s="416"/>
    </row>
    <row r="1388" spans="7:7" x14ac:dyDescent="0.25">
      <c r="G1388" s="416"/>
    </row>
    <row r="1389" spans="7:7" x14ac:dyDescent="0.25">
      <c r="G1389" s="416"/>
    </row>
    <row r="1390" spans="7:7" x14ac:dyDescent="0.25">
      <c r="G1390" s="416"/>
    </row>
    <row r="1391" spans="7:7" x14ac:dyDescent="0.25">
      <c r="G1391" s="416"/>
    </row>
    <row r="1392" spans="7:7" x14ac:dyDescent="0.25">
      <c r="G1392" s="416"/>
    </row>
    <row r="1393" spans="7:7" x14ac:dyDescent="0.25">
      <c r="G1393" s="416"/>
    </row>
    <row r="1394" spans="7:7" x14ac:dyDescent="0.25">
      <c r="G1394" s="416"/>
    </row>
    <row r="1395" spans="7:7" x14ac:dyDescent="0.25">
      <c r="G1395" s="416"/>
    </row>
    <row r="1396" spans="7:7" x14ac:dyDescent="0.25">
      <c r="G1396" s="416"/>
    </row>
    <row r="1397" spans="7:7" x14ac:dyDescent="0.25">
      <c r="G1397" s="416"/>
    </row>
    <row r="1398" spans="7:7" x14ac:dyDescent="0.25">
      <c r="G1398" s="416"/>
    </row>
    <row r="1399" spans="7:7" x14ac:dyDescent="0.25">
      <c r="G1399" s="416"/>
    </row>
    <row r="1400" spans="7:7" x14ac:dyDescent="0.25">
      <c r="G1400" s="416"/>
    </row>
    <row r="1401" spans="7:7" x14ac:dyDescent="0.25">
      <c r="G1401" s="416"/>
    </row>
    <row r="1402" spans="7:7" x14ac:dyDescent="0.25">
      <c r="G1402" s="416"/>
    </row>
    <row r="1403" spans="7:7" x14ac:dyDescent="0.25">
      <c r="G1403" s="416"/>
    </row>
    <row r="1404" spans="7:7" x14ac:dyDescent="0.25">
      <c r="G1404" s="416"/>
    </row>
    <row r="1405" spans="7:7" x14ac:dyDescent="0.25">
      <c r="G1405" s="416"/>
    </row>
    <row r="1406" spans="7:7" x14ac:dyDescent="0.25">
      <c r="G1406" s="416"/>
    </row>
    <row r="1407" spans="7:7" x14ac:dyDescent="0.25">
      <c r="G1407" s="416"/>
    </row>
    <row r="1408" spans="7:7" x14ac:dyDescent="0.25">
      <c r="G1408" s="416"/>
    </row>
    <row r="1409" spans="7:7" x14ac:dyDescent="0.25">
      <c r="G1409" s="416"/>
    </row>
    <row r="1410" spans="7:7" x14ac:dyDescent="0.25">
      <c r="G1410" s="416"/>
    </row>
    <row r="1411" spans="7:7" x14ac:dyDescent="0.25">
      <c r="G1411" s="416"/>
    </row>
    <row r="1412" spans="7:7" x14ac:dyDescent="0.25">
      <c r="G1412" s="416"/>
    </row>
    <row r="1413" spans="7:7" x14ac:dyDescent="0.25">
      <c r="G1413" s="416"/>
    </row>
    <row r="1414" spans="7:7" x14ac:dyDescent="0.25">
      <c r="G1414" s="416"/>
    </row>
    <row r="1415" spans="7:7" x14ac:dyDescent="0.25">
      <c r="G1415" s="416"/>
    </row>
    <row r="1416" spans="7:7" x14ac:dyDescent="0.25">
      <c r="G1416" s="416"/>
    </row>
    <row r="1417" spans="7:7" x14ac:dyDescent="0.25">
      <c r="G1417" s="416"/>
    </row>
    <row r="1418" spans="7:7" x14ac:dyDescent="0.25">
      <c r="G1418" s="416"/>
    </row>
    <row r="1419" spans="7:7" x14ac:dyDescent="0.25">
      <c r="G1419" s="416"/>
    </row>
    <row r="1420" spans="7:7" x14ac:dyDescent="0.25">
      <c r="G1420" s="416"/>
    </row>
    <row r="1421" spans="7:7" x14ac:dyDescent="0.25">
      <c r="G1421" s="416"/>
    </row>
    <row r="1422" spans="7:7" x14ac:dyDescent="0.25">
      <c r="G1422" s="416"/>
    </row>
    <row r="1423" spans="7:7" x14ac:dyDescent="0.25">
      <c r="G1423" s="416"/>
    </row>
    <row r="1424" spans="7:7" x14ac:dyDescent="0.25">
      <c r="G1424" s="416"/>
    </row>
    <row r="1425" spans="7:7" x14ac:dyDescent="0.25">
      <c r="G1425" s="416"/>
    </row>
    <row r="1426" spans="7:7" x14ac:dyDescent="0.25">
      <c r="G1426" s="416"/>
    </row>
    <row r="1427" spans="7:7" x14ac:dyDescent="0.25">
      <c r="G1427" s="416"/>
    </row>
    <row r="1428" spans="7:7" x14ac:dyDescent="0.25">
      <c r="G1428" s="416"/>
    </row>
    <row r="1429" spans="7:7" x14ac:dyDescent="0.25">
      <c r="G1429" s="416"/>
    </row>
    <row r="1430" spans="7:7" x14ac:dyDescent="0.25">
      <c r="G1430" s="416"/>
    </row>
    <row r="1431" spans="7:7" x14ac:dyDescent="0.25">
      <c r="G1431" s="416"/>
    </row>
    <row r="1432" spans="7:7" x14ac:dyDescent="0.25">
      <c r="G1432" s="416"/>
    </row>
    <row r="1433" spans="7:7" x14ac:dyDescent="0.25">
      <c r="G1433" s="416"/>
    </row>
    <row r="1434" spans="7:7" x14ac:dyDescent="0.25">
      <c r="G1434" s="416"/>
    </row>
    <row r="1435" spans="7:7" x14ac:dyDescent="0.25">
      <c r="G1435" s="416"/>
    </row>
    <row r="1436" spans="7:7" x14ac:dyDescent="0.25">
      <c r="G1436" s="416"/>
    </row>
    <row r="1437" spans="7:7" x14ac:dyDescent="0.25">
      <c r="G1437" s="416"/>
    </row>
    <row r="1438" spans="7:7" x14ac:dyDescent="0.25">
      <c r="G1438" s="416"/>
    </row>
    <row r="1439" spans="7:7" x14ac:dyDescent="0.25">
      <c r="G1439" s="416"/>
    </row>
    <row r="1440" spans="7:7" x14ac:dyDescent="0.25">
      <c r="G1440" s="416"/>
    </row>
    <row r="1441" spans="7:7" x14ac:dyDescent="0.25">
      <c r="G1441" s="416"/>
    </row>
    <row r="1442" spans="7:7" x14ac:dyDescent="0.25">
      <c r="G1442" s="416"/>
    </row>
    <row r="1443" spans="7:7" x14ac:dyDescent="0.25">
      <c r="G1443" s="416"/>
    </row>
    <row r="1444" spans="7:7" x14ac:dyDescent="0.25">
      <c r="G1444" s="416"/>
    </row>
    <row r="1445" spans="7:7" x14ac:dyDescent="0.25">
      <c r="G1445" s="416"/>
    </row>
    <row r="1446" spans="7:7" x14ac:dyDescent="0.25">
      <c r="G1446" s="416"/>
    </row>
    <row r="1447" spans="7:7" x14ac:dyDescent="0.25">
      <c r="G1447" s="416"/>
    </row>
    <row r="1448" spans="7:7" x14ac:dyDescent="0.25">
      <c r="G1448" s="416"/>
    </row>
    <row r="1449" spans="7:7" x14ac:dyDescent="0.25">
      <c r="G1449" s="416"/>
    </row>
    <row r="1450" spans="7:7" x14ac:dyDescent="0.25">
      <c r="G1450" s="416"/>
    </row>
    <row r="1451" spans="7:7" x14ac:dyDescent="0.25">
      <c r="G1451" s="416"/>
    </row>
    <row r="1452" spans="7:7" x14ac:dyDescent="0.25">
      <c r="G1452" s="416"/>
    </row>
    <row r="1453" spans="7:7" x14ac:dyDescent="0.25">
      <c r="G1453" s="416"/>
    </row>
    <row r="1454" spans="7:7" x14ac:dyDescent="0.25">
      <c r="G1454" s="416"/>
    </row>
    <row r="1455" spans="7:7" x14ac:dyDescent="0.25">
      <c r="G1455" s="416"/>
    </row>
    <row r="1456" spans="7:7" x14ac:dyDescent="0.25">
      <c r="G1456" s="416"/>
    </row>
    <row r="1457" spans="7:7" x14ac:dyDescent="0.25">
      <c r="G1457" s="416"/>
    </row>
    <row r="1458" spans="7:7" x14ac:dyDescent="0.25">
      <c r="G1458" s="416"/>
    </row>
    <row r="1459" spans="7:7" x14ac:dyDescent="0.25">
      <c r="G1459" s="416"/>
    </row>
    <row r="1460" spans="7:7" x14ac:dyDescent="0.25">
      <c r="G1460" s="416"/>
    </row>
    <row r="1461" spans="7:7" x14ac:dyDescent="0.25">
      <c r="G1461" s="416"/>
    </row>
    <row r="1462" spans="7:7" x14ac:dyDescent="0.25">
      <c r="G1462" s="416"/>
    </row>
    <row r="1463" spans="7:7" x14ac:dyDescent="0.25">
      <c r="G1463" s="416"/>
    </row>
    <row r="1464" spans="7:7" x14ac:dyDescent="0.25">
      <c r="G1464" s="416"/>
    </row>
    <row r="1465" spans="7:7" x14ac:dyDescent="0.25">
      <c r="G1465" s="416"/>
    </row>
    <row r="1466" spans="7:7" x14ac:dyDescent="0.25">
      <c r="G1466" s="416"/>
    </row>
    <row r="1467" spans="7:7" x14ac:dyDescent="0.25">
      <c r="G1467" s="416"/>
    </row>
    <row r="1468" spans="7:7" x14ac:dyDescent="0.25">
      <c r="G1468" s="416"/>
    </row>
    <row r="1469" spans="7:7" x14ac:dyDescent="0.25">
      <c r="G1469" s="416"/>
    </row>
    <row r="1470" spans="7:7" x14ac:dyDescent="0.25">
      <c r="G1470" s="416"/>
    </row>
    <row r="1471" spans="7:7" x14ac:dyDescent="0.25">
      <c r="G1471" s="416"/>
    </row>
    <row r="1472" spans="7:7" x14ac:dyDescent="0.25">
      <c r="G1472" s="416"/>
    </row>
    <row r="1473" spans="7:7" x14ac:dyDescent="0.25">
      <c r="G1473" s="416"/>
    </row>
    <row r="1474" spans="7:7" x14ac:dyDescent="0.25">
      <c r="G1474" s="416"/>
    </row>
    <row r="1475" spans="7:7" x14ac:dyDescent="0.25">
      <c r="G1475" s="416"/>
    </row>
    <row r="1476" spans="7:7" x14ac:dyDescent="0.25">
      <c r="G1476" s="416"/>
    </row>
    <row r="1477" spans="7:7" x14ac:dyDescent="0.25">
      <c r="G1477" s="416"/>
    </row>
    <row r="1478" spans="7:7" x14ac:dyDescent="0.25">
      <c r="G1478" s="416"/>
    </row>
    <row r="1479" spans="7:7" x14ac:dyDescent="0.25">
      <c r="G1479" s="416"/>
    </row>
    <row r="1480" spans="7:7" x14ac:dyDescent="0.25">
      <c r="G1480" s="416"/>
    </row>
    <row r="1481" spans="7:7" x14ac:dyDescent="0.25">
      <c r="G1481" s="416"/>
    </row>
    <row r="1482" spans="7:7" x14ac:dyDescent="0.25">
      <c r="G1482" s="416"/>
    </row>
    <row r="1483" spans="7:7" x14ac:dyDescent="0.25">
      <c r="G1483" s="416"/>
    </row>
    <row r="1484" spans="7:7" x14ac:dyDescent="0.25">
      <c r="G1484" s="416"/>
    </row>
    <row r="1485" spans="7:7" x14ac:dyDescent="0.25">
      <c r="G1485" s="416"/>
    </row>
    <row r="1486" spans="7:7" x14ac:dyDescent="0.25">
      <c r="G1486" s="416"/>
    </row>
    <row r="1487" spans="7:7" x14ac:dyDescent="0.25">
      <c r="G1487" s="416"/>
    </row>
    <row r="1488" spans="7:7" x14ac:dyDescent="0.25">
      <c r="G1488" s="416"/>
    </row>
    <row r="1489" spans="7:7" x14ac:dyDescent="0.25">
      <c r="G1489" s="416"/>
    </row>
    <row r="1490" spans="7:7" x14ac:dyDescent="0.25">
      <c r="G1490" s="416"/>
    </row>
    <row r="1491" spans="7:7" x14ac:dyDescent="0.25">
      <c r="G1491" s="416"/>
    </row>
    <row r="1492" spans="7:7" x14ac:dyDescent="0.25">
      <c r="G1492" s="416"/>
    </row>
    <row r="1493" spans="7:7" x14ac:dyDescent="0.25">
      <c r="G1493" s="416"/>
    </row>
    <row r="1494" spans="7:7" x14ac:dyDescent="0.25">
      <c r="G1494" s="416"/>
    </row>
    <row r="1495" spans="7:7" x14ac:dyDescent="0.25">
      <c r="G1495" s="416"/>
    </row>
    <row r="1496" spans="7:7" x14ac:dyDescent="0.25">
      <c r="G1496" s="416"/>
    </row>
    <row r="1497" spans="7:7" x14ac:dyDescent="0.25">
      <c r="G1497" s="416"/>
    </row>
    <row r="1498" spans="7:7" x14ac:dyDescent="0.25">
      <c r="G1498" s="416"/>
    </row>
    <row r="1499" spans="7:7" x14ac:dyDescent="0.25">
      <c r="G1499" s="416"/>
    </row>
    <row r="1500" spans="7:7" x14ac:dyDescent="0.25">
      <c r="G1500" s="416"/>
    </row>
    <row r="1501" spans="7:7" x14ac:dyDescent="0.25">
      <c r="G1501" s="416"/>
    </row>
    <row r="1502" spans="7:7" x14ac:dyDescent="0.25">
      <c r="G1502" s="416"/>
    </row>
    <row r="1503" spans="7:7" x14ac:dyDescent="0.25">
      <c r="G1503" s="416"/>
    </row>
    <row r="1504" spans="7:7" x14ac:dyDescent="0.25">
      <c r="G1504" s="416"/>
    </row>
    <row r="1505" spans="7:7" x14ac:dyDescent="0.25">
      <c r="G1505" s="416"/>
    </row>
    <row r="1506" spans="7:7" x14ac:dyDescent="0.25">
      <c r="G1506" s="416"/>
    </row>
    <row r="1507" spans="7:7" x14ac:dyDescent="0.25">
      <c r="G1507" s="416"/>
    </row>
    <row r="1508" spans="7:7" x14ac:dyDescent="0.25">
      <c r="G1508" s="416"/>
    </row>
    <row r="1509" spans="7:7" x14ac:dyDescent="0.25">
      <c r="G1509" s="416"/>
    </row>
    <row r="1510" spans="7:7" x14ac:dyDescent="0.25">
      <c r="G1510" s="416"/>
    </row>
    <row r="1511" spans="7:7" x14ac:dyDescent="0.25">
      <c r="G1511" s="416"/>
    </row>
    <row r="1512" spans="7:7" x14ac:dyDescent="0.25">
      <c r="G1512" s="416"/>
    </row>
    <row r="1513" spans="7:7" x14ac:dyDescent="0.25">
      <c r="G1513" s="416"/>
    </row>
    <row r="1514" spans="7:7" x14ac:dyDescent="0.25">
      <c r="G1514" s="416"/>
    </row>
    <row r="1515" spans="7:7" x14ac:dyDescent="0.25">
      <c r="G1515" s="416"/>
    </row>
    <row r="1516" spans="7:7" x14ac:dyDescent="0.25">
      <c r="G1516" s="416"/>
    </row>
    <row r="1517" spans="7:7" x14ac:dyDescent="0.25">
      <c r="G1517" s="416"/>
    </row>
    <row r="1518" spans="7:7" x14ac:dyDescent="0.25">
      <c r="G1518" s="416"/>
    </row>
    <row r="1519" spans="7:7" x14ac:dyDescent="0.25">
      <c r="G1519" s="416"/>
    </row>
    <row r="1520" spans="7:7" x14ac:dyDescent="0.25">
      <c r="G1520" s="416"/>
    </row>
    <row r="1521" spans="7:7" x14ac:dyDescent="0.25">
      <c r="G1521" s="416"/>
    </row>
    <row r="1522" spans="7:7" x14ac:dyDescent="0.25">
      <c r="G1522" s="416"/>
    </row>
    <row r="1523" spans="7:7" x14ac:dyDescent="0.25">
      <c r="G1523" s="416"/>
    </row>
    <row r="1524" spans="7:7" x14ac:dyDescent="0.25">
      <c r="G1524" s="416"/>
    </row>
    <row r="1525" spans="7:7" x14ac:dyDescent="0.25">
      <c r="G1525" s="416"/>
    </row>
    <row r="1526" spans="7:7" x14ac:dyDescent="0.25">
      <c r="G1526" s="416"/>
    </row>
    <row r="1527" spans="7:7" x14ac:dyDescent="0.25">
      <c r="G1527" s="416"/>
    </row>
    <row r="1528" spans="7:7" x14ac:dyDescent="0.25">
      <c r="G1528" s="416"/>
    </row>
    <row r="1529" spans="7:7" x14ac:dyDescent="0.25">
      <c r="G1529" s="416"/>
    </row>
    <row r="1530" spans="7:7" x14ac:dyDescent="0.25">
      <c r="G1530" s="416"/>
    </row>
    <row r="1531" spans="7:7" x14ac:dyDescent="0.25">
      <c r="G1531" s="416"/>
    </row>
    <row r="1532" spans="7:7" x14ac:dyDescent="0.25">
      <c r="G1532" s="416"/>
    </row>
    <row r="1533" spans="7:7" x14ac:dyDescent="0.25">
      <c r="G1533" s="416"/>
    </row>
    <row r="1534" spans="7:7" x14ac:dyDescent="0.25">
      <c r="G1534" s="416"/>
    </row>
    <row r="1535" spans="7:7" x14ac:dyDescent="0.25">
      <c r="G1535" s="416"/>
    </row>
    <row r="1536" spans="7:7" x14ac:dyDescent="0.25">
      <c r="G1536" s="416"/>
    </row>
    <row r="1537" spans="7:7" x14ac:dyDescent="0.25">
      <c r="G1537" s="416"/>
    </row>
    <row r="1538" spans="7:7" x14ac:dyDescent="0.25">
      <c r="G1538" s="416"/>
    </row>
    <row r="1539" spans="7:7" x14ac:dyDescent="0.25">
      <c r="G1539" s="416"/>
    </row>
    <row r="1540" spans="7:7" x14ac:dyDescent="0.25">
      <c r="G1540" s="416"/>
    </row>
    <row r="1541" spans="7:7" x14ac:dyDescent="0.25">
      <c r="G1541" s="416"/>
    </row>
    <row r="1542" spans="7:7" x14ac:dyDescent="0.25">
      <c r="G1542" s="416"/>
    </row>
    <row r="1543" spans="7:7" x14ac:dyDescent="0.25">
      <c r="G1543" s="416"/>
    </row>
    <row r="1544" spans="7:7" x14ac:dyDescent="0.25">
      <c r="G1544" s="416"/>
    </row>
    <row r="1545" spans="7:7" x14ac:dyDescent="0.25">
      <c r="G1545" s="416"/>
    </row>
    <row r="1546" spans="7:7" x14ac:dyDescent="0.25">
      <c r="G1546" s="416"/>
    </row>
    <row r="1547" spans="7:7" x14ac:dyDescent="0.25">
      <c r="G1547" s="416"/>
    </row>
    <row r="1548" spans="7:7" x14ac:dyDescent="0.25">
      <c r="G1548" s="416"/>
    </row>
    <row r="1549" spans="7:7" x14ac:dyDescent="0.25">
      <c r="G1549" s="416"/>
    </row>
    <row r="1550" spans="7:7" x14ac:dyDescent="0.25">
      <c r="G1550" s="416"/>
    </row>
    <row r="1551" spans="7:7" x14ac:dyDescent="0.25">
      <c r="G1551" s="416"/>
    </row>
    <row r="1552" spans="7:7" x14ac:dyDescent="0.25">
      <c r="G1552" s="416"/>
    </row>
    <row r="1553" spans="7:7" x14ac:dyDescent="0.25">
      <c r="G1553" s="416"/>
    </row>
    <row r="1554" spans="7:7" x14ac:dyDescent="0.25">
      <c r="G1554" s="416"/>
    </row>
    <row r="1555" spans="7:7" x14ac:dyDescent="0.25">
      <c r="G1555" s="416"/>
    </row>
    <row r="1556" spans="7:7" x14ac:dyDescent="0.25">
      <c r="G1556" s="416"/>
    </row>
    <row r="1557" spans="7:7" x14ac:dyDescent="0.25">
      <c r="G1557" s="416"/>
    </row>
    <row r="1558" spans="7:7" x14ac:dyDescent="0.25">
      <c r="G1558" s="416"/>
    </row>
    <row r="1559" spans="7:7" x14ac:dyDescent="0.25">
      <c r="G1559" s="416"/>
    </row>
    <row r="1560" spans="7:7" x14ac:dyDescent="0.25">
      <c r="G1560" s="416"/>
    </row>
    <row r="1561" spans="7:7" x14ac:dyDescent="0.25">
      <c r="G1561" s="416"/>
    </row>
    <row r="1562" spans="7:7" x14ac:dyDescent="0.25">
      <c r="G1562" s="416"/>
    </row>
    <row r="1563" spans="7:7" x14ac:dyDescent="0.25">
      <c r="G1563" s="416"/>
    </row>
    <row r="1564" spans="7:7" x14ac:dyDescent="0.25">
      <c r="G1564" s="416"/>
    </row>
    <row r="1565" spans="7:7" x14ac:dyDescent="0.25">
      <c r="G1565" s="416"/>
    </row>
    <row r="1566" spans="7:7" x14ac:dyDescent="0.25">
      <c r="G1566" s="416"/>
    </row>
    <row r="1567" spans="7:7" x14ac:dyDescent="0.25">
      <c r="G1567" s="416"/>
    </row>
    <row r="1568" spans="7:7" x14ac:dyDescent="0.25">
      <c r="G1568" s="416"/>
    </row>
    <row r="1569" spans="7:7" x14ac:dyDescent="0.25">
      <c r="G1569" s="416"/>
    </row>
    <row r="1570" spans="7:7" x14ac:dyDescent="0.25">
      <c r="G1570" s="416"/>
    </row>
    <row r="1571" spans="7:7" x14ac:dyDescent="0.25">
      <c r="G1571" s="416"/>
    </row>
    <row r="1572" spans="7:7" x14ac:dyDescent="0.25">
      <c r="G1572" s="416"/>
    </row>
    <row r="1573" spans="7:7" x14ac:dyDescent="0.25">
      <c r="G1573" s="416"/>
    </row>
    <row r="1574" spans="7:7" x14ac:dyDescent="0.25">
      <c r="G1574" s="416"/>
    </row>
    <row r="1575" spans="7:7" x14ac:dyDescent="0.25">
      <c r="G1575" s="416"/>
    </row>
    <row r="1576" spans="7:7" x14ac:dyDescent="0.25">
      <c r="G1576" s="416"/>
    </row>
    <row r="1577" spans="7:7" x14ac:dyDescent="0.25">
      <c r="G1577" s="416"/>
    </row>
    <row r="1578" spans="7:7" x14ac:dyDescent="0.25">
      <c r="G1578" s="416"/>
    </row>
    <row r="1579" spans="7:7" x14ac:dyDescent="0.25">
      <c r="G1579" s="416"/>
    </row>
    <row r="1580" spans="7:7" x14ac:dyDescent="0.25">
      <c r="G1580" s="416"/>
    </row>
    <row r="1581" spans="7:7" x14ac:dyDescent="0.25">
      <c r="G1581" s="416"/>
    </row>
    <row r="1582" spans="7:7" x14ac:dyDescent="0.25">
      <c r="G1582" s="416"/>
    </row>
    <row r="1583" spans="7:7" x14ac:dyDescent="0.25">
      <c r="G1583" s="416"/>
    </row>
    <row r="1584" spans="7:7" x14ac:dyDescent="0.25">
      <c r="G1584" s="416"/>
    </row>
    <row r="1585" spans="7:7" x14ac:dyDescent="0.25">
      <c r="G1585" s="416"/>
    </row>
    <row r="1586" spans="7:7" x14ac:dyDescent="0.25">
      <c r="G1586" s="416"/>
    </row>
    <row r="1587" spans="7:7" x14ac:dyDescent="0.25">
      <c r="G1587" s="416"/>
    </row>
    <row r="1588" spans="7:7" x14ac:dyDescent="0.25">
      <c r="G1588" s="416"/>
    </row>
    <row r="1589" spans="7:7" x14ac:dyDescent="0.25">
      <c r="G1589" s="416"/>
    </row>
    <row r="1590" spans="7:7" x14ac:dyDescent="0.25">
      <c r="G1590" s="416"/>
    </row>
    <row r="1591" spans="7:7" x14ac:dyDescent="0.25">
      <c r="G1591" s="416"/>
    </row>
    <row r="1592" spans="7:7" x14ac:dyDescent="0.25">
      <c r="G1592" s="416"/>
    </row>
    <row r="1593" spans="7:7" x14ac:dyDescent="0.25">
      <c r="G1593" s="416"/>
    </row>
    <row r="1594" spans="7:7" x14ac:dyDescent="0.25">
      <c r="G1594" s="416"/>
    </row>
    <row r="1595" spans="7:7" x14ac:dyDescent="0.25">
      <c r="G1595" s="416"/>
    </row>
    <row r="1596" spans="7:7" x14ac:dyDescent="0.25">
      <c r="G1596" s="416"/>
    </row>
    <row r="1597" spans="7:7" x14ac:dyDescent="0.25">
      <c r="G1597" s="416"/>
    </row>
    <row r="1598" spans="7:7" x14ac:dyDescent="0.25">
      <c r="G1598" s="416"/>
    </row>
    <row r="1599" spans="7:7" x14ac:dyDescent="0.25">
      <c r="G1599" s="416"/>
    </row>
    <row r="1600" spans="7:7" x14ac:dyDescent="0.25">
      <c r="G1600" s="416"/>
    </row>
    <row r="1601" spans="7:7" x14ac:dyDescent="0.25">
      <c r="G1601" s="416"/>
    </row>
    <row r="1602" spans="7:7" x14ac:dyDescent="0.25">
      <c r="G1602" s="416"/>
    </row>
    <row r="1603" spans="7:7" x14ac:dyDescent="0.25">
      <c r="G1603" s="416"/>
    </row>
    <row r="1604" spans="7:7" x14ac:dyDescent="0.25">
      <c r="G1604" s="416"/>
    </row>
    <row r="1605" spans="7:7" x14ac:dyDescent="0.25">
      <c r="G1605" s="416"/>
    </row>
    <row r="1606" spans="7:7" x14ac:dyDescent="0.25">
      <c r="G1606" s="416"/>
    </row>
    <row r="1607" spans="7:7" x14ac:dyDescent="0.25">
      <c r="G1607" s="416"/>
    </row>
    <row r="1608" spans="7:7" x14ac:dyDescent="0.25">
      <c r="G1608" s="416"/>
    </row>
    <row r="1609" spans="7:7" x14ac:dyDescent="0.25">
      <c r="G1609" s="416"/>
    </row>
    <row r="1610" spans="7:7" x14ac:dyDescent="0.25">
      <c r="G1610" s="416"/>
    </row>
    <row r="1611" spans="7:7" x14ac:dyDescent="0.25">
      <c r="G1611" s="416"/>
    </row>
    <row r="1612" spans="7:7" x14ac:dyDescent="0.25">
      <c r="G1612" s="416"/>
    </row>
    <row r="1613" spans="7:7" x14ac:dyDescent="0.25">
      <c r="G1613" s="416"/>
    </row>
    <row r="1614" spans="7:7" x14ac:dyDescent="0.25">
      <c r="G1614" s="416"/>
    </row>
    <row r="1615" spans="7:7" x14ac:dyDescent="0.25">
      <c r="G1615" s="416"/>
    </row>
    <row r="1616" spans="7:7" x14ac:dyDescent="0.25">
      <c r="G1616" s="416"/>
    </row>
    <row r="1617" spans="7:7" x14ac:dyDescent="0.25">
      <c r="G1617" s="416"/>
    </row>
    <row r="1618" spans="7:7" x14ac:dyDescent="0.25">
      <c r="G1618" s="416"/>
    </row>
    <row r="1619" spans="7:7" x14ac:dyDescent="0.25">
      <c r="G1619" s="416"/>
    </row>
    <row r="1620" spans="7:7" x14ac:dyDescent="0.25">
      <c r="G1620" s="416"/>
    </row>
    <row r="1621" spans="7:7" x14ac:dyDescent="0.25">
      <c r="G1621" s="416"/>
    </row>
    <row r="1622" spans="7:7" x14ac:dyDescent="0.25">
      <c r="G1622" s="416"/>
    </row>
    <row r="1623" spans="7:7" x14ac:dyDescent="0.25">
      <c r="G1623" s="416"/>
    </row>
    <row r="1624" spans="7:7" x14ac:dyDescent="0.25">
      <c r="G1624" s="416"/>
    </row>
    <row r="1625" spans="7:7" x14ac:dyDescent="0.25">
      <c r="G1625" s="416"/>
    </row>
    <row r="1626" spans="7:7" x14ac:dyDescent="0.25">
      <c r="G1626" s="416"/>
    </row>
    <row r="1627" spans="7:7" x14ac:dyDescent="0.25">
      <c r="G1627" s="416"/>
    </row>
  </sheetData>
  <mergeCells count="183">
    <mergeCell ref="B60:E60"/>
    <mergeCell ref="F60:H60"/>
    <mergeCell ref="B61:E61"/>
    <mergeCell ref="F61:H61"/>
    <mergeCell ref="S50:S53"/>
    <mergeCell ref="T50:T53"/>
    <mergeCell ref="U50:U53"/>
    <mergeCell ref="V50:V53"/>
    <mergeCell ref="A54:C56"/>
    <mergeCell ref="K54:V56"/>
    <mergeCell ref="V46:V49"/>
    <mergeCell ref="C50:C53"/>
    <mergeCell ref="K50:K53"/>
    <mergeCell ref="L50:L53"/>
    <mergeCell ref="M50:M53"/>
    <mergeCell ref="N50:N53"/>
    <mergeCell ref="O50:O53"/>
    <mergeCell ref="P50:P53"/>
    <mergeCell ref="Q50:Q53"/>
    <mergeCell ref="R50:R53"/>
    <mergeCell ref="P46:P49"/>
    <mergeCell ref="Q46:Q49"/>
    <mergeCell ref="R46:R49"/>
    <mergeCell ref="S46:S49"/>
    <mergeCell ref="T46:T49"/>
    <mergeCell ref="U46:U49"/>
    <mergeCell ref="S42:S45"/>
    <mergeCell ref="T42:T45"/>
    <mergeCell ref="U42:U45"/>
    <mergeCell ref="V42:V45"/>
    <mergeCell ref="C46:C49"/>
    <mergeCell ref="K46:K49"/>
    <mergeCell ref="L46:L49"/>
    <mergeCell ref="M46:M49"/>
    <mergeCell ref="N46:N49"/>
    <mergeCell ref="O46:O49"/>
    <mergeCell ref="V38:V41"/>
    <mergeCell ref="C42:C45"/>
    <mergeCell ref="K42:K45"/>
    <mergeCell ref="L42:L45"/>
    <mergeCell ref="M42:M45"/>
    <mergeCell ref="N42:N45"/>
    <mergeCell ref="O42:O45"/>
    <mergeCell ref="P42:P45"/>
    <mergeCell ref="Q42:Q45"/>
    <mergeCell ref="R42:R45"/>
    <mergeCell ref="P38:P41"/>
    <mergeCell ref="Q38:Q41"/>
    <mergeCell ref="R38:R41"/>
    <mergeCell ref="S38:S41"/>
    <mergeCell ref="T38:T41"/>
    <mergeCell ref="U38:U41"/>
    <mergeCell ref="C38:C41"/>
    <mergeCell ref="K38:K41"/>
    <mergeCell ref="L38:L41"/>
    <mergeCell ref="M38:M41"/>
    <mergeCell ref="N38:N41"/>
    <mergeCell ref="O38:O41"/>
    <mergeCell ref="Q34:Q37"/>
    <mergeCell ref="R34:R37"/>
    <mergeCell ref="S34:S37"/>
    <mergeCell ref="T34:T37"/>
    <mergeCell ref="U34:U37"/>
    <mergeCell ref="V34:V37"/>
    <mergeCell ref="T30:T33"/>
    <mergeCell ref="U30:U33"/>
    <mergeCell ref="V30:V33"/>
    <mergeCell ref="C34:C37"/>
    <mergeCell ref="K34:K37"/>
    <mergeCell ref="L34:L37"/>
    <mergeCell ref="M34:M37"/>
    <mergeCell ref="N34:N37"/>
    <mergeCell ref="O34:O37"/>
    <mergeCell ref="P34:P37"/>
    <mergeCell ref="N30:N33"/>
    <mergeCell ref="O30:O33"/>
    <mergeCell ref="P30:P33"/>
    <mergeCell ref="Q30:Q33"/>
    <mergeCell ref="R30:R33"/>
    <mergeCell ref="S30:S33"/>
    <mergeCell ref="S28:S29"/>
    <mergeCell ref="T28:T29"/>
    <mergeCell ref="U28:U29"/>
    <mergeCell ref="V28:V29"/>
    <mergeCell ref="A30:A53"/>
    <mergeCell ref="B30:B53"/>
    <mergeCell ref="C30:C33"/>
    <mergeCell ref="K30:K33"/>
    <mergeCell ref="L30:L33"/>
    <mergeCell ref="M30:M33"/>
    <mergeCell ref="V24:V27"/>
    <mergeCell ref="C28:C29"/>
    <mergeCell ref="K28:K29"/>
    <mergeCell ref="L28:L29"/>
    <mergeCell ref="M28:M29"/>
    <mergeCell ref="N28:N29"/>
    <mergeCell ref="O28:O29"/>
    <mergeCell ref="P28:P29"/>
    <mergeCell ref="Q28:Q29"/>
    <mergeCell ref="R28:R29"/>
    <mergeCell ref="P24:P27"/>
    <mergeCell ref="Q24:Q27"/>
    <mergeCell ref="R24:R27"/>
    <mergeCell ref="S24:S27"/>
    <mergeCell ref="T24:T27"/>
    <mergeCell ref="U24:U27"/>
    <mergeCell ref="C24:C27"/>
    <mergeCell ref="K24:K27"/>
    <mergeCell ref="L24:L27"/>
    <mergeCell ref="M24:M27"/>
    <mergeCell ref="N24:N27"/>
    <mergeCell ref="O24:O27"/>
    <mergeCell ref="Q20:Q23"/>
    <mergeCell ref="R20:R23"/>
    <mergeCell ref="S20:S23"/>
    <mergeCell ref="T20:T23"/>
    <mergeCell ref="U20:U23"/>
    <mergeCell ref="V20:V23"/>
    <mergeCell ref="T16:T19"/>
    <mergeCell ref="U16:U19"/>
    <mergeCell ref="V16:V19"/>
    <mergeCell ref="C20:C23"/>
    <mergeCell ref="K20:K23"/>
    <mergeCell ref="L20:L23"/>
    <mergeCell ref="M20:M23"/>
    <mergeCell ref="N20:N23"/>
    <mergeCell ref="O20:O23"/>
    <mergeCell ref="P20:P23"/>
    <mergeCell ref="N16:N19"/>
    <mergeCell ref="O16:O19"/>
    <mergeCell ref="P16:P19"/>
    <mergeCell ref="Q16:Q19"/>
    <mergeCell ref="R16:R19"/>
    <mergeCell ref="S16:S19"/>
    <mergeCell ref="Q12:Q15"/>
    <mergeCell ref="R12:R15"/>
    <mergeCell ref="S12:S15"/>
    <mergeCell ref="T12:T15"/>
    <mergeCell ref="U12:U15"/>
    <mergeCell ref="V12:V15"/>
    <mergeCell ref="T8:T11"/>
    <mergeCell ref="U8:U11"/>
    <mergeCell ref="V8:V11"/>
    <mergeCell ref="C12:C15"/>
    <mergeCell ref="K12:K15"/>
    <mergeCell ref="L12:L15"/>
    <mergeCell ref="M12:M15"/>
    <mergeCell ref="N12:N15"/>
    <mergeCell ref="O12:O15"/>
    <mergeCell ref="P12:P15"/>
    <mergeCell ref="N8:N11"/>
    <mergeCell ref="O8:O11"/>
    <mergeCell ref="P8:P11"/>
    <mergeCell ref="Q8:Q11"/>
    <mergeCell ref="R8:R11"/>
    <mergeCell ref="S8:S11"/>
    <mergeCell ref="A8:A29"/>
    <mergeCell ref="B8:B29"/>
    <mergeCell ref="C8:C11"/>
    <mergeCell ref="K8:K11"/>
    <mergeCell ref="L8:L11"/>
    <mergeCell ref="M8:M11"/>
    <mergeCell ref="C16:C19"/>
    <mergeCell ref="K16:K19"/>
    <mergeCell ref="L16:L19"/>
    <mergeCell ref="M16:M19"/>
    <mergeCell ref="A5:D5"/>
    <mergeCell ref="E5:V5"/>
    <mergeCell ref="A6:A7"/>
    <mergeCell ref="B6:B7"/>
    <mergeCell ref="C6:C7"/>
    <mergeCell ref="D6:D7"/>
    <mergeCell ref="E6:E7"/>
    <mergeCell ref="F6:I6"/>
    <mergeCell ref="K6:O6"/>
    <mergeCell ref="P6:V6"/>
    <mergeCell ref="A1:D3"/>
    <mergeCell ref="E1:V1"/>
    <mergeCell ref="E2:V2"/>
    <mergeCell ref="E3:O3"/>
    <mergeCell ref="P3:V3"/>
    <mergeCell ref="A4:D4"/>
    <mergeCell ref="E4:V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2019-04-15T19:26:47Z</cp:lastPrinted>
  <dcterms:created xsi:type="dcterms:W3CDTF">2010-03-25T16:40:43Z</dcterms:created>
  <dcterms:modified xsi:type="dcterms:W3CDTF">2019-04-30T19:47:33Z</dcterms:modified>
</cp:coreProperties>
</file>