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autoCompressPictures="0" defaultThemeVersion="124226"/>
  <bookViews>
    <workbookView xWindow="0" yWindow="0" windowWidth="20400" windowHeight="6465" tabRatio="370"/>
  </bookViews>
  <sheets>
    <sheet name="GESTIÓN" sheetId="5" r:id="rId1"/>
    <sheet name="INVERSION" sheetId="10" r:id="rId2"/>
    <sheet name="ACTIVIDADES" sheetId="7" r:id="rId3"/>
    <sheet name="TERRITORIALIZACION" sheetId="12" r:id="rId4"/>
  </sheets>
  <externalReferences>
    <externalReference r:id="rId5"/>
  </externalReferences>
  <definedNames>
    <definedName name="_xlnm._FilterDatabase" localSheetId="0" hidden="1">GESTIÓN!$A$13:$AT$21</definedName>
    <definedName name="_rep1">#REF!</definedName>
    <definedName name="_rep2">#REF!</definedName>
    <definedName name="_xlnm.Print_Area" localSheetId="2">ACTIVIDADES!$A$1:$V$26</definedName>
    <definedName name="_xlnm.Print_Area" localSheetId="0">GESTIÓN!$A$1:$AR$21</definedName>
    <definedName name="_xlnm.Print_Area" localSheetId="1">INVERSION!$A$1:$AM$27</definedName>
    <definedName name="_xlnm.Print_Area" localSheetId="3">TERRITORIALIZACION!$A$1:$V$18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 name="mes">#REF!</definedName>
    <definedName name="report">#REF!</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R16" i="5" l="1"/>
  <c r="I20" i="10" l="1"/>
  <c r="S23" i="7" l="1"/>
  <c r="S22" i="7"/>
  <c r="U22" i="7" s="1"/>
  <c r="S21" i="7"/>
  <c r="S20" i="7"/>
  <c r="U20" i="7" s="1"/>
  <c r="S19" i="7"/>
  <c r="J18" i="7"/>
  <c r="S18" i="7" s="1"/>
  <c r="S17" i="7"/>
  <c r="G17" i="7"/>
  <c r="G16" i="7"/>
  <c r="S16" i="7" s="1"/>
  <c r="G15" i="7"/>
  <c r="S15" i="7" s="1"/>
  <c r="P14" i="7"/>
  <c r="M14" i="7"/>
  <c r="J14" i="7"/>
  <c r="G14" i="7"/>
  <c r="S14" i="7" s="1"/>
  <c r="G13" i="7"/>
  <c r="S13" i="7" s="1"/>
  <c r="P12" i="7"/>
  <c r="M12" i="7"/>
  <c r="J12" i="7"/>
  <c r="G12" i="7"/>
  <c r="S12" i="7" s="1"/>
  <c r="G11" i="7"/>
  <c r="S11" i="7" s="1"/>
  <c r="P10" i="7"/>
  <c r="G10" i="7"/>
  <c r="S10" i="7" s="1"/>
  <c r="S9" i="7"/>
  <c r="G9" i="7"/>
  <c r="P8" i="7"/>
  <c r="M8" i="7"/>
  <c r="J8" i="7"/>
  <c r="G8" i="7"/>
  <c r="S8" i="7" s="1"/>
  <c r="U14" i="7" l="1"/>
  <c r="U18" i="7"/>
  <c r="U10" i="7"/>
  <c r="U8" i="7"/>
  <c r="U12" i="7"/>
  <c r="U16" i="7"/>
  <c r="T14" i="7" l="1"/>
  <c r="U24" i="7"/>
  <c r="T8" i="7"/>
  <c r="T24" i="7" l="1"/>
  <c r="I15" i="10" l="1"/>
  <c r="F15" i="12" l="1"/>
  <c r="F16" i="12" s="1"/>
  <c r="G15" i="12"/>
  <c r="I15" i="12"/>
  <c r="J15" i="12"/>
  <c r="E16" i="12"/>
  <c r="E15" i="12"/>
  <c r="H22" i="10"/>
  <c r="I22" i="10"/>
  <c r="I14" i="10"/>
  <c r="H10" i="10"/>
  <c r="H14" i="10" s="1"/>
  <c r="I21" i="10"/>
  <c r="O21" i="10"/>
  <c r="P21" i="10"/>
  <c r="P23" i="10" s="1"/>
  <c r="Q21" i="10"/>
  <c r="R21" i="10"/>
  <c r="R23" i="10" s="1"/>
  <c r="T21" i="10"/>
  <c r="T23" i="10" s="1"/>
  <c r="U21" i="10"/>
  <c r="V21" i="10"/>
  <c r="V23" i="10" s="1"/>
  <c r="W21" i="10"/>
  <c r="Y21" i="10"/>
  <c r="Z21" i="10"/>
  <c r="AA21" i="10"/>
  <c r="AB21" i="10"/>
  <c r="AC21" i="10"/>
  <c r="AD21" i="10"/>
  <c r="AE21" i="10"/>
  <c r="AF21" i="10"/>
  <c r="X16" i="10"/>
  <c r="X21" i="10" s="1"/>
  <c r="X23" i="10" s="1"/>
  <c r="S16" i="10"/>
  <c r="N16" i="10"/>
  <c r="N20" i="10" s="1"/>
  <c r="W20" i="10"/>
  <c r="V20" i="10"/>
  <c r="U20" i="10"/>
  <c r="R20" i="10"/>
  <c r="Q20" i="10"/>
  <c r="P20" i="10"/>
  <c r="O20" i="10"/>
  <c r="AE23" i="10"/>
  <c r="R11" i="12"/>
  <c r="Q11" i="12"/>
  <c r="R7" i="12"/>
  <c r="Q7" i="12"/>
  <c r="W23" i="10"/>
  <c r="U23" i="10"/>
  <c r="Q23" i="10"/>
  <c r="O23" i="10"/>
  <c r="I23" i="10"/>
  <c r="W14" i="10"/>
  <c r="V14" i="10"/>
  <c r="U14" i="10"/>
  <c r="R14" i="10"/>
  <c r="Q14" i="10"/>
  <c r="P14" i="10"/>
  <c r="O14" i="10"/>
  <c r="X13" i="10"/>
  <c r="W13" i="10"/>
  <c r="V13" i="10"/>
  <c r="U13" i="10"/>
  <c r="R13" i="10"/>
  <c r="Q13" i="10"/>
  <c r="P13" i="10"/>
  <c r="O13" i="10"/>
  <c r="N13" i="10"/>
  <c r="I13" i="10"/>
  <c r="H13" i="10"/>
  <c r="N19" i="5"/>
  <c r="G16" i="12"/>
  <c r="X20" i="10" l="1"/>
  <c r="N21" i="10"/>
  <c r="N23" i="10" s="1"/>
  <c r="H16" i="10"/>
  <c r="H21" i="10" s="1"/>
  <c r="S20" i="10"/>
  <c r="S21" i="10"/>
  <c r="S23" i="10" s="1"/>
  <c r="H20" i="10" l="1"/>
  <c r="H23" i="10" s="1"/>
</calcChain>
</file>

<file path=xl/sharedStrings.xml><?xml version="1.0" encoding="utf-8"?>
<sst xmlns="http://schemas.openxmlformats.org/spreadsheetml/2006/main" count="331" uniqueCount="193">
  <si>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</si>
  <si>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</si>
  <si>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</si>
  <si>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</si>
  <si>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</si>
  <si>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</si>
  <si>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</si>
  <si>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</si>
  <si>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</si>
  <si>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</si>
  <si>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</si>
  <si>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</si>
  <si>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</si>
  <si>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</si>
  <si>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</si>
  <si>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</si>
  <si>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</si>
  <si>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Jun</t>
  </si>
  <si>
    <t>Ago</t>
  </si>
  <si>
    <t>Total</t>
  </si>
  <si>
    <t>Programado</t>
  </si>
  <si>
    <t>Ejecutado</t>
  </si>
  <si>
    <t>TOTAL PONDERACIÓN</t>
  </si>
  <si>
    <t>EJECUTADO</t>
  </si>
  <si>
    <t>PROYECTO:</t>
  </si>
  <si>
    <t>PERIODO:</t>
  </si>
  <si>
    <t>ID Meta</t>
  </si>
  <si>
    <t>CONDICION POBLACIONAL</t>
  </si>
  <si>
    <t>GRUPOS ETNICOS</t>
  </si>
  <si>
    <t>CÓDIGO</t>
  </si>
  <si>
    <t>LOCALIZACION</t>
  </si>
  <si>
    <t>GRUPO ETAREO</t>
  </si>
  <si>
    <t>Magnitud Vigencia</t>
  </si>
  <si>
    <t>Niños y niñas de primera infancia</t>
  </si>
  <si>
    <t>Barrios Unidos</t>
  </si>
  <si>
    <t>Recursos Vigencia</t>
  </si>
  <si>
    <t>Teusaquillo</t>
  </si>
  <si>
    <t>Niños, niñas y adolescentes desescolarizados</t>
  </si>
  <si>
    <t>Magnitud Reservas</t>
  </si>
  <si>
    <t>Los Martires</t>
  </si>
  <si>
    <t>Niños, niñas y adolescentes en riesgo social vinculacion temprana al trabajo o acompañamiento</t>
  </si>
  <si>
    <t>Reservas Presupuestales</t>
  </si>
  <si>
    <t>TOTALES - PROYECTO</t>
  </si>
  <si>
    <t>Total Recursos Vigencia - Proyecto</t>
  </si>
  <si>
    <t>Total  Recursos Reservas - Proyecto</t>
  </si>
  <si>
    <t>1, COD. META</t>
  </si>
  <si>
    <t>2, Meta Proyecto</t>
  </si>
  <si>
    <t>3, Nombre -Punto de inversión (Localidad, Especial, Distrital)</t>
  </si>
  <si>
    <t>4, Variable</t>
  </si>
  <si>
    <t>5, Programación-Actualización</t>
  </si>
  <si>
    <t>6,3 Actualización Septiembre</t>
  </si>
  <si>
    <t>6,4 Actualización Diciembre</t>
  </si>
  <si>
    <t>7,3 Seguimiento Septiembre</t>
  </si>
  <si>
    <t>7,4 Seguimiento Diciembre</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</si>
  <si>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</si>
  <si>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</si>
  <si>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</si>
  <si>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</si>
  <si>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</si>
  <si>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</si>
  <si>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</si>
  <si>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</si>
  <si>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</si>
  <si>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</si>
  <si>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</si>
  <si>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</si>
  <si>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</si>
  <si>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</si>
  <si>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</si>
  <si>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</si>
  <si>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</si>
  <si>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</si>
  <si>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</si>
  <si>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</si>
  <si>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</si>
  <si>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</si>
  <si>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</si>
  <si>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</si>
  <si>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</si>
  <si>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</si>
  <si>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</si>
  <si>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</si>
  <si>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</si>
  <si>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</si>
  <si>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</si>
  <si>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</si>
  <si>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</si>
  <si>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</si>
  <si>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</si>
  <si>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</si>
  <si>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</si>
  <si>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</si>
  <si>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</si>
  <si>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</si>
  <si>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</si>
  <si>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</si>
  <si>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 2, META PLAN DE DESARROLLO</t>
  </si>
  <si>
    <t>2,2  META PLAN DE DESARROLLO</t>
  </si>
  <si>
    <t>3, INDICADOR ASOCIADO A LA META PLAN DE DESARROLLO</t>
  </si>
  <si>
    <t>3,1 COD.</t>
  </si>
  <si>
    <t>3,2 INDICADOR</t>
  </si>
  <si>
    <t>3,3 UNIDAD DE MEDIDA</t>
  </si>
  <si>
    <t>3,4 TIPOLOGÍA</t>
  </si>
  <si>
    <t>3,5 MAGNITUD PD</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</si>
  <si>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</si>
  <si>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</si>
  <si>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</si>
  <si>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</si>
  <si>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</si>
  <si>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</si>
  <si>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</si>
  <si>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</si>
  <si>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</si>
  <si>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 LA TERRITORIALIZACIÓN DE LA INVERSIÓN</t>
  </si>
  <si>
    <t>FORMATO DE ACTUALIZACIÓN Y SEGUIMIENTO AL COMPONENTE DE INVERSIÓN</t>
  </si>
  <si>
    <t xml:space="preserve">FORMATO DE ACTUALIZACIÓN Y SEGUIMIENTO AL COMPONENTE DE GESTIÓN 
</t>
  </si>
  <si>
    <t>126PG01-PR02-F-A5-V9.0</t>
  </si>
  <si>
    <t>Incremental</t>
  </si>
  <si>
    <t>Suma</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</si>
  <si>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</si>
  <si>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</si>
  <si>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</si>
  <si>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 xml:space="preserve"> Aumentar a 200 hectáreas las áreas con procesos de restauración ecológica participativa o conservación y/o mantenimiento en la ruralidad de Bogotana.</t>
  </si>
  <si>
    <t>Porcentaje</t>
  </si>
  <si>
    <t>Predios</t>
  </si>
  <si>
    <t>MEJORAMIENTO DE LA CALIDAD AMBIENTAL DEL TERRITORIO RURAL</t>
  </si>
  <si>
    <t xml:space="preserve"> AUMENTAR A 200 HECTÁREAS LAS ÁREAS CON PROCESOS DE RESTAURACIÓN ECOLÓGICA PARTICIPATIVA O CONSERVACIÓN Y/O MANTENIMIENTO EN LA RURALIDAD DE BOGOTANA.</t>
  </si>
  <si>
    <t xml:space="preserve">  IMPLEMENTAR EN  500 PREDIOS ACCIONES DE BUENAS PRÁCTICAS AMBIENTALES EN SISTEMAS DE PRODUCCIÓN AGROPECUARIA
</t>
  </si>
  <si>
    <t>DIRECCIÓN DE GESTIÓN AMBIENTAL</t>
  </si>
  <si>
    <t>Adelantar procesos de concertación con propietarios de predios a restaurar ecológicamente</t>
  </si>
  <si>
    <t>X</t>
  </si>
  <si>
    <t>Establecer la priorización de predios a vincular y los acuerdos de concertación de acciones de conservación y adaptación al cambio climático con los propietarios de los predios.</t>
  </si>
  <si>
    <t>Realizar el seguimiento y mantenimiento a predios intervenidos con acciones de conservación y adaptación al cambio climático.</t>
  </si>
  <si>
    <t>3-3-1-15-06-38-177-1132</t>
  </si>
  <si>
    <t>Hectáreas 
(ha)</t>
  </si>
  <si>
    <t>3,6 PROGRAMACIÓN - 
ACTUALIZACIÓN</t>
  </si>
  <si>
    <t>Establecer acciones de conservación y adaptación al cambio climático con fines de protección de los servicios ambientales rurales</t>
  </si>
  <si>
    <t>Realizar acciones de restauración ecológica participativa en áreas priorizadas y concertadas , así como diseñar un esquema institucional y plan de intervención público privado que apunte al escalamiento de estos procesos.</t>
  </si>
  <si>
    <t xml:space="preserve">1,2 PROYECTO ESTRATEGICO  </t>
  </si>
  <si>
    <t>JUL</t>
  </si>
  <si>
    <t>N.D.</t>
  </si>
  <si>
    <t>N/A</t>
  </si>
  <si>
    <t>Polígono</t>
  </si>
  <si>
    <t>6,2 Actualización Julio</t>
  </si>
  <si>
    <t>7,2 Seguimiento Julio</t>
  </si>
  <si>
    <t>Aumentar a 200 las hectáreas en proceso de restauración, mantenimiento y/o conservación sobre áreas abastecedoras de acueductos veredales asociadas a ecosistemas de montaña, bosques, humedales, ríos, nacimientos, reservorios y lagos.</t>
  </si>
  <si>
    <t>Realizar un diagnóstico de areas para restauración, mantenimiento y/o conservación</t>
  </si>
  <si>
    <t>Unidad</t>
  </si>
  <si>
    <t>Un diagnóstico de áreas para restauración, mantenimiento y/o conservación</t>
  </si>
  <si>
    <t>Número de proyectos formulados, para la adaptación al Cambio Climático</t>
  </si>
  <si>
    <t>2 Proyectos de adaptacion al cambio climatico formulados</t>
  </si>
  <si>
    <t xml:space="preserve">Realizar un diagnóstico de areas para adelantar acciones de restauración ecológica participativa en la ruralidad. </t>
  </si>
  <si>
    <t xml:space="preserve">IMPLEMENTAR EN  500 PREDIOS ACCIONES DE BUENAS PRÁCTICAS AMBIENTALES EN SISTEMAS DE PRODUCCIÓN AGROPECUARIA
</t>
  </si>
  <si>
    <t>UPZ y UPR Aledañas</t>
  </si>
  <si>
    <t>Promoción de la conservación de bienes y servicios ambientales rurales en Bogotá D.C.</t>
  </si>
  <si>
    <t>Desarrollo rural sostenible</t>
  </si>
  <si>
    <t xml:space="preserve">CÓDIGO Y NOMBRE PROYECTO: </t>
  </si>
  <si>
    <t xml:space="preserve"> DIRECCIÓN DE GESTIÓN AMBIENTAL </t>
  </si>
  <si>
    <t>Linea1. Mejoramiento de la calidad ambiental del territorio rural</t>
  </si>
  <si>
    <t xml:space="preserve">Línea 2. Gestión ambiental en el buen uso de los bienes servicios ambientales de la ruralidad capitalina  </t>
  </si>
  <si>
    <r>
      <t xml:space="preserve">5, PONDERACIÓN HORIZONTAL AÑO: </t>
    </r>
    <r>
      <rPr>
        <b/>
        <u/>
        <sz val="10"/>
        <rFont val="Arial"/>
        <family val="2"/>
      </rPr>
      <t>2017</t>
    </r>
  </si>
  <si>
    <t>7, OBSERVACIONES AVANCE TRIMESTRE_1_  DE 2017 BMT</t>
  </si>
  <si>
    <t>Ejecución de eventos</t>
  </si>
  <si>
    <t>Planificación del evento para cada una de las 4 cuencas (Objetivos, metas, responsable por cuenca, presupuesto, lugar y hora de evento, logística, promoción en veredas, articulación con panelistas  )</t>
  </si>
  <si>
    <t>Sumapaz, Usme y Ciudad Bolívar, Santa Fe Chapinero Suba</t>
  </si>
  <si>
    <r>
      <rPr>
        <b/>
        <sz val="8"/>
        <rFont val="Arial"/>
        <family val="2"/>
      </rPr>
      <t>ESPECIAL.</t>
    </r>
    <r>
      <rPr>
        <sz val="8"/>
        <rFont val="Arial"/>
        <family val="2"/>
      </rPr>
      <t xml:space="preserve"> Cuenca del río Sumapaz, río Blanco, Río Tunjuelo, Río Teusacá y franja de cerros orientales - (Localidades de Usme, Ciudad Bolívar, Suba, Chaínero, Santa Fe, Sumapaz)</t>
    </r>
  </si>
  <si>
    <t>Upr Rio Tunjuelo, Upr Rio Blanco, Upr Rio Sumapaz UPR Norte</t>
  </si>
  <si>
    <t>Implementar en 1000 predios acciones de buenas prácticas ambientales en sistemas de producción en sistemas de producción agropecuaria</t>
  </si>
  <si>
    <t>Desarrollo Rural Sostenible</t>
  </si>
  <si>
    <t>Integración para el desarrollo Rural Sostenible</t>
  </si>
  <si>
    <t>Identificar predios para la adopción de buenas prácticas productivas</t>
  </si>
  <si>
    <t>Número de predios identificados</t>
  </si>
  <si>
    <t>suma</t>
  </si>
  <si>
    <t>Acercamiento  con dos predios de la Localidad de Usme para la gestión de nuevas áreas de intervención de restauración ecológica participativa o conservación en 3 predios de la localidad de Santa Fe.</t>
  </si>
  <si>
    <t xml:space="preserve">Se reportan como nuevas áreas 6 Ha intervenidas para iniciar el proceso de restauración ecológica participativa en el Acueducto veredal el Destino, localidad de Usme, para un acumulado a marzo de 2017 de 68.33 Ha 
</t>
  </si>
  <si>
    <t>Se avanzó en la elaboración de los diagnósticos correspondientes a los acueductos de ACUAMARG (localidad de Usme) con 1.16 ha y EL SALTONAL (localidad de Ciudad Bolívar) correspondiente a 17.2 ha</t>
  </si>
  <si>
    <t>Se identificaron 35 nuevos predios para vinculación, en las cuencas de los ríos Tunjuelo Teusacá Sumapaz y Blanco y en franja de adecuación localidad de Usme</t>
  </si>
  <si>
    <t>En la cuenca del Río Tunjuelo, se realizaron acciones a 12 predios en donde se resaltan 3414 metros lineales en cercas vivas y 719.4 metros lineales de cerramiento de bosques como acciones de buenas prácticas productivas para minimización de impactos ambientales y avanzar en el desarrollo sostenible.
En la cuenca del río Blanco- Localidad de Sumapaz se realizaron las siguientes acciones:
• Apoyo a la diversificación de las huertas caseras en 6 predios, la propagación de tubérculos y cereales ancestrales en 1 predio con la introducción de 6 especies.
• 3 predios vinculados por la SDA aportaron a la comunidad semillas ancestrales proveniente de procesos anteriores.
• En 1 predio se realizó la protección de 240 metros cuadrados de nacedero, enriqueciendo 100 metros cuadrados de área de bosque con la plantación de 23 árboles.
• Se instaló 300 metros lineales de cerca viva, con su respectivo aislamiento de un área de 890 metros cuadrados y la plantación de 60 árboles. 
• Se implementó el uso de abonos orgánicos mediante la instalación de un lombricultivo en un predio
• Se introdujo en 2 predios el uso de pastos de corte como acción de buena práctica ganadera dentro del sistema productivo</t>
  </si>
  <si>
    <t>Se realizaron 31 visitas de seguimiento en la cuenca Tunjuelo, 20 en Ciudad Bolívar y 11 en Usme y en la cuenca del río Blanco 3 predios para un total de 34 predios con seguimiento en el periodo de enero a marzo de 2017</t>
  </si>
  <si>
    <t xml:space="preserve">Marzo </t>
  </si>
  <si>
    <t xml:space="preserve">dic </t>
  </si>
  <si>
    <t xml:space="preserve">En el primer trimestre de 2017 se realizó la vinculación de 35 nuevos predios para iniciar en estos la promoción de buenas prácticas ambientales dentro del sistema productivo. Estos predios se encuentran ubicados de la siguiente manera: 16 predios para la cuenca de río Tunjuelo (localidad de 14 Ciudad Bolívar y 2 en Usme), 5 predios para la cuenca del río Blanco (localidad de Sumapaz),  9 predios vinculados para cuenca Teusacá (Localidad de Santa fé y Chapinero) y 5 predios en franja de adecuación (localidad de Usme), adelantándose para estos predios los registros de vinculación de predio, taller Ordenamiento Ambiental de Fincas, elaboración de la matriz de indicadores de sostenibilidad por  predio, Plan Finca y Georeferenciación.
En la cuenca del Río Tunjuelo, se realizaron acciones a 12 predios en donde se resaltan 3414 metros lineales en cercas vivas y 719.4 metros lineales de cerramiento de bosques como acciones de buenas prácticas productivas para minimización de impactos ambientales y avanzar en el desarrollo sostenible.
En la cuenca del río Blanco- Localidad de Sumapaz se realizaron las siguientes acciones:
• Apoyo a la diversificación de las huertas caseras en 6 predios, la propagación de tubérculos y cereales ancestrales en 1 predio con la introducción de 6 especies.
• 3 predios vinculados por la SDA aportaron a la comunidad semillas ancestrales proveniente de procesos anteriores.
• En 1 predio se realizó la protección de 240 metros cuadrados de nacedero, enriqueciendo 100 metros cuadrados de área de bosque con la plantación de 23 árboles.
• Se instaló 300 metros lineales de cerca viva, con su respectivo aislamiento de un área de 890 metros cuadrados y la plantación de 60 árboles. 
• Se implementó el uso de abonos orgánicos mediante la instalación de un lombricultivo en un predio
• Se introdujo en 2 predios el uso de pastos de corte como acción de buena práctica ganadera dentro del sistema productivo
</t>
  </si>
  <si>
    <t>Contratos 135, 432,295,243, 913,924, 286 de 2016</t>
  </si>
  <si>
    <t>35 nuevos predios entran en proceso de conservación de sus bosques quebradas y nacimientos, igualmente mediante las acciones de implementación de buenas práctcias se reducirá el impacto ambiental en recursos como agua, suelo y biodiversidad</t>
  </si>
  <si>
    <t>Se identificaron 35 nuevos predios para vinculación</t>
  </si>
  <si>
    <t>Contratos 135, 432,295,243, 913,924, 286 de 2017</t>
  </si>
  <si>
    <t xml:space="preserve">6  nuevas hectareas en conservación para el aprovicionamiento de agua en zona rural, beneficiando a 2 acueductos veredales,  sus usuarios y conservando el ecosistema de páramo y bosque alto andino </t>
  </si>
  <si>
    <t>Contratos 968, 127</t>
  </si>
  <si>
    <t>Contratos 968, 126</t>
  </si>
  <si>
    <t xml:space="preserve">6  nuevas hectáreas en conservación para el aprovisionamiento de agua en zona rural, beneficiando a 2 acueductos veredales,  sus usuarios y conservando el ecosistema de páramo y bosque alto andino </t>
  </si>
  <si>
    <t>AUMENTAR A 200 HECTÁREAS LAS ÁREAS CON PROCESOS DE RESTAURACIÓN ECOLÓGICA PARTICIPATIVA O CONSERVACIÓN Y/O MANTENIMIENTO EN LA RURALIDAD DE BOGOTANA</t>
  </si>
  <si>
    <t>Se avanzó en un 0,09 de la elaboración de los diagnósticos correspondientes a los acueductos de ACUAMARG (localidad de Usme) con 1.16 ha y EL SALTONAL (localidad de Ciudad Bolívar) correspondiente a 17.2 ha.</t>
  </si>
  <si>
    <t>En el primer trimestre de 2017 se realizaron las siguientes acciones
Se reportan como nuevas áreas 6 Ha intervenidas para iniciar el proceso de restauración ecológica participativa en el Acueducto veredal el Destino, localidad de Usme, para un acumulado a marzo de2017 de 68.33 Ha.
Además se han realizado las siguientes actividades: 1. Mantenimiento (fertilización foliar, abono  y arreglo de cercas) y monitoreos al material vegetal en todas las áreas intervenidas de 5 acueductos de la localidad de Usme (Agualinda Chiguaza, El Destino, Corinto Cerroredondo, Aguas Claras Olarte, Acuamarg) y 4 acueductos de la localidad de Ciudad Bolívar (Asoporquera, Piedraparada, Saltonal y Pasquilla Centro). 
2. Acercamiento  con dos predios de la Localidad de Usme para la gestión de nuevas áreas de intervención de restauración ecológica participativa o conservación en 3 predios de la localidad de Santa Fe.
3. Se realizó apoyo en la elaboración de los Programas de uso eficiente y ahorro del agua (PUEAA) de los acueductos veredales Aguas Claras - Amigos del Páramo, corregimiento de San Juan de Sumapaz y Asolaguna Verde Corregimiento de Betania.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</si>
</sst>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0.0%"/>
    <numFmt numFmtId="171" formatCode="_ * #,##0_ ;_ * \-#,##0_ ;_ * &quot;-&quot;??_ ;_ @_ "/>
    <numFmt numFmtId="172" formatCode="_(&quot;$&quot;* #,##0.00_);_(&quot;$&quot;* \(#,##0.00\);_(&quot;$&quot;* &quot;-&quot;??_);_(@_)"/>
    <numFmt numFmtId="173" formatCode="_(&quot;$&quot;* #,##0_);_(&quot;$&quot;* \(#,##0\);_(&quot;$&quot;* &quot;-&quot;??_);_(@_)"/>
    <numFmt numFmtId="174" formatCode="_-* #,##0\ _€_-;\-* #,##0\ _€_-;_-* &quot;-&quot;??\ _€_-;_-@_-"/>
    <numFmt numFmtId="175" formatCode="_(* #,##0_);_(* \(#,##0\);_(* &quot;-&quot;??_);_(@_)"/>
    <numFmt numFmtId="176" formatCode="_-* #,##0.0\ _€_-;\-* #,##0.0\ _€_-;_-* &quot;-&quot;??\ _€_-;_-@_-"/>
  </numFmts>
  <fonts count="5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8"/>
      <color indexed="8"/>
      <name val="Arial"/>
      <family val="2"/>
    </font>
    <font>
      <b/>
      <sz val="18"/>
      <name val="Arial"/>
      <family val="2"/>
    </font>
    <font>
      <sz val="14"/>
      <name val="Calibri"/>
      <family val="2"/>
    </font>
    <font>
      <b/>
      <u/>
      <sz val="10"/>
      <name val="Arial"/>
      <family val="2"/>
    </font>
    <font>
      <b/>
      <sz val="8"/>
      <color indexed="8"/>
      <name val="Arial"/>
      <family val="2"/>
    </font>
    <font>
      <b/>
      <sz val="10"/>
      <color indexed="8"/>
      <name val="Arial"/>
      <family val="2"/>
    </font>
    <font>
      <sz val="11"/>
      <color theme="1"/>
      <name val="Calibri"/>
      <family val="2"/>
      <scheme val="minor"/>
    </font>
    <font>
      <sz val="10"/>
      <color rgb="FF000000"/>
      <name val="Arial"/>
      <family val="2"/>
    </font>
    <font>
      <sz val="10"/>
      <color theme="1"/>
      <name val="Calibri"/>
      <family val="2"/>
      <scheme val="minor"/>
    </font>
    <font>
      <b/>
      <sz val="8"/>
      <color theme="0" tint="-4.9989318521683403E-2"/>
      <name val="Arial"/>
      <family val="2"/>
    </font>
    <font>
      <b/>
      <sz val="10"/>
      <color theme="0" tint="-4.9989318521683403E-2"/>
      <name val="Arial"/>
      <family val="2"/>
    </font>
    <font>
      <sz val="9"/>
      <color theme="1"/>
      <name val="Calibri"/>
      <family val="2"/>
      <scheme val="minor"/>
    </font>
    <font>
      <sz val="11"/>
      <color theme="1"/>
      <name val="Arial Narrow"/>
      <family val="2"/>
    </font>
    <font>
      <sz val="12"/>
      <color theme="1"/>
      <name val="Arial"/>
      <family val="2"/>
    </font>
    <font>
      <sz val="9"/>
      <name val="Calibri"/>
      <family val="2"/>
      <scheme val="minor"/>
    </font>
    <font>
      <sz val="10"/>
      <name val="Calibri"/>
      <family val="2"/>
      <scheme val="minor"/>
    </font>
    <font>
      <b/>
      <sz val="9"/>
      <color theme="1"/>
      <name val="Calibri"/>
      <family val="2"/>
      <scheme val="minor"/>
    </font>
    <font>
      <sz val="9"/>
      <color rgb="FF000000"/>
      <name val="Times New Roman"/>
      <family val="1"/>
    </font>
    <font>
      <sz val="10"/>
      <color theme="1"/>
      <name val="Arial"/>
      <family val="2"/>
    </font>
    <font>
      <u/>
      <sz val="11"/>
      <color theme="10"/>
      <name val="Calibri"/>
      <family val="2"/>
      <scheme val="minor"/>
    </font>
    <font>
      <u/>
      <sz val="11"/>
      <color theme="11"/>
      <name val="Calibri"/>
      <family val="2"/>
      <scheme val="minor"/>
    </font>
    <font>
      <b/>
      <sz val="9"/>
      <color rgb="FF000000"/>
      <name val="Calibri"/>
      <family val="2"/>
    </font>
    <font>
      <sz val="10"/>
      <color theme="1"/>
      <name val="Times New Roman"/>
      <family val="1"/>
    </font>
    <font>
      <b/>
      <sz val="12"/>
      <color rgb="FFFF0000"/>
      <name val="Arial"/>
      <family val="2"/>
    </font>
    <font>
      <b/>
      <sz val="9"/>
      <color rgb="FFFF0000"/>
      <name val="Calibri"/>
      <family val="2"/>
      <scheme val="minor"/>
    </font>
    <font>
      <b/>
      <sz val="12"/>
      <color theme="1"/>
      <name val="Arial"/>
      <family val="2"/>
    </font>
    <font>
      <sz val="12"/>
      <color rgb="FFFF0000"/>
      <name val="Arial"/>
      <family val="2"/>
    </font>
    <font>
      <b/>
      <sz val="10"/>
      <color theme="1"/>
      <name val="Arial"/>
      <family val="2"/>
    </font>
    <font>
      <sz val="12"/>
      <name val="Arial Narrow"/>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2" tint="-0.89999084444715716"/>
        <bgColor indexed="64"/>
      </patternFill>
    </fill>
  </fills>
  <borders count="65">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indexed="64"/>
      </right>
      <top style="thin">
        <color auto="1"/>
      </top>
      <bottom style="medium">
        <color indexed="64"/>
      </bottom>
      <diagonal/>
    </border>
    <border>
      <left style="thin">
        <color rgb="FF000000"/>
      </left>
      <right style="thin">
        <color auto="1"/>
      </right>
      <top style="thin">
        <color auto="1"/>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s>
  <cellStyleXfs count="42">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72" fontId="14" fillId="0" borderId="0" applyFont="0" applyFill="0" applyBorder="0" applyAlignment="0" applyProtection="0"/>
    <xf numFmtId="44" fontId="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30" fillId="0" borderId="0"/>
    <xf numFmtId="0" fontId="4" fillId="0" borderId="0"/>
    <xf numFmtId="0" fontId="4" fillId="0" borderId="0"/>
    <xf numFmtId="9" fontId="7"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451">
    <xf numFmtId="0" fontId="0" fillId="0" borderId="0" xfId="0"/>
    <xf numFmtId="0" fontId="0" fillId="0" borderId="0" xfId="0" applyFill="1"/>
    <xf numFmtId="0" fontId="5" fillId="0" borderId="0" xfId="17"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31" fillId="0" borderId="0" xfId="0" applyFont="1" applyFill="1"/>
    <xf numFmtId="0" fontId="4" fillId="0" borderId="0" xfId="0" applyFont="1" applyFill="1"/>
    <xf numFmtId="0" fontId="5" fillId="0" borderId="0" xfId="0" applyFont="1" applyFill="1" applyAlignment="1">
      <alignment horizontal="center"/>
    </xf>
    <xf numFmtId="0" fontId="4" fillId="0" borderId="0" xfId="17" applyAlignment="1">
      <alignment vertical="center"/>
    </xf>
    <xf numFmtId="10" fontId="4" fillId="0" borderId="0" xfId="17" applyNumberFormat="1" applyAlignment="1">
      <alignment vertical="center"/>
    </xf>
    <xf numFmtId="0" fontId="4" fillId="0" borderId="0" xfId="17" applyBorder="1" applyAlignment="1">
      <alignment vertical="center"/>
    </xf>
    <xf numFmtId="0" fontId="2" fillId="0" borderId="0" xfId="17" applyFont="1" applyAlignment="1">
      <alignment vertical="center"/>
    </xf>
    <xf numFmtId="0" fontId="4" fillId="2" borderId="0" xfId="17" applyFill="1" applyBorder="1" applyAlignment="1">
      <alignment vertical="center"/>
    </xf>
    <xf numFmtId="0" fontId="4" fillId="2" borderId="0" xfId="17" applyFill="1" applyAlignment="1">
      <alignment vertical="center"/>
    </xf>
    <xf numFmtId="0" fontId="13" fillId="2" borderId="0" xfId="17" applyFont="1" applyFill="1" applyAlignment="1">
      <alignment vertical="center"/>
    </xf>
    <xf numFmtId="0" fontId="13" fillId="0" borderId="0" xfId="17" applyFont="1" applyAlignment="1">
      <alignment vertical="center"/>
    </xf>
    <xf numFmtId="0" fontId="32" fillId="3" borderId="0" xfId="0" applyFont="1" applyFill="1" applyBorder="1" applyAlignment="1">
      <alignment horizontal="center" vertical="center" wrapText="1"/>
    </xf>
    <xf numFmtId="0" fontId="33" fillId="3" borderId="0" xfId="0" applyFont="1" applyFill="1" applyBorder="1" applyAlignment="1">
      <alignment horizontal="center" vertical="center" wrapText="1"/>
    </xf>
    <xf numFmtId="10" fontId="33" fillId="3" borderId="0" xfId="17" applyNumberFormat="1" applyFont="1" applyFill="1" applyBorder="1" applyAlignment="1">
      <alignment horizontal="center" vertical="center"/>
    </xf>
    <xf numFmtId="10" fontId="4" fillId="2" borderId="0" xfId="17"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7" applyFill="1" applyAlignment="1">
      <alignment horizontal="left" vertical="center"/>
    </xf>
    <xf numFmtId="0" fontId="32" fillId="3" borderId="0" xfId="0" applyFont="1" applyFill="1" applyBorder="1" applyAlignment="1">
      <alignment horizontal="left" vertical="center" wrapText="1"/>
    </xf>
    <xf numFmtId="0" fontId="4" fillId="2" borderId="0" xfId="17" applyFill="1" applyAlignment="1">
      <alignment horizontal="left" vertical="center"/>
    </xf>
    <xf numFmtId="0" fontId="4" fillId="0" borderId="0" xfId="17" applyAlignment="1">
      <alignment horizontal="left" vertical="center"/>
    </xf>
    <xf numFmtId="0" fontId="13" fillId="0" borderId="0" xfId="0" applyFont="1" applyFill="1"/>
    <xf numFmtId="174" fontId="0" fillId="0" borderId="0" xfId="0" applyNumberFormat="1" applyFill="1" applyAlignment="1">
      <alignment horizontal="center"/>
    </xf>
    <xf numFmtId="0" fontId="34" fillId="3" borderId="1" xfId="0" applyFont="1" applyFill="1" applyBorder="1" applyAlignment="1">
      <alignment horizontal="center" vertical="center"/>
    </xf>
    <xf numFmtId="10" fontId="34" fillId="3" borderId="2" xfId="24"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8" fillId="3" borderId="1" xfId="0" applyNumberFormat="1" applyFont="1" applyFill="1" applyBorder="1" applyAlignment="1">
      <alignment horizontal="center" vertical="center" wrapText="1"/>
    </xf>
    <xf numFmtId="0" fontId="19" fillId="3" borderId="2" xfId="0" applyFont="1" applyFill="1" applyBorder="1" applyAlignment="1">
      <alignment horizontal="right" vertical="center"/>
    </xf>
    <xf numFmtId="0" fontId="34" fillId="3" borderId="2" xfId="0" applyFont="1" applyFill="1" applyBorder="1" applyAlignment="1">
      <alignment horizontal="center" vertical="center"/>
    </xf>
    <xf numFmtId="3" fontId="18" fillId="3" borderId="2" xfId="9" applyNumberFormat="1" applyFont="1" applyFill="1" applyBorder="1" applyAlignment="1">
      <alignment horizontal="center" vertical="center" wrapText="1"/>
    </xf>
    <xf numFmtId="169" fontId="19" fillId="3" borderId="2" xfId="0" applyNumberFormat="1" applyFont="1" applyFill="1" applyBorder="1" applyAlignment="1">
      <alignment horizontal="right" vertical="center"/>
    </xf>
    <xf numFmtId="174" fontId="34" fillId="3" borderId="2" xfId="0" applyNumberFormat="1" applyFont="1" applyFill="1" applyBorder="1" applyAlignment="1">
      <alignment vertical="center"/>
    </xf>
    <xf numFmtId="174" fontId="34" fillId="3" borderId="2" xfId="0" applyNumberFormat="1" applyFont="1" applyFill="1" applyBorder="1" applyAlignment="1">
      <alignment horizontal="center"/>
    </xf>
    <xf numFmtId="0" fontId="2" fillId="4" borderId="2" xfId="17" applyFont="1" applyFill="1" applyBorder="1" applyAlignment="1">
      <alignment horizontal="left" vertical="center" wrapText="1"/>
    </xf>
    <xf numFmtId="0" fontId="0" fillId="3" borderId="0" xfId="0" applyFill="1" applyBorder="1" applyAlignment="1">
      <alignment horizontal="center"/>
    </xf>
    <xf numFmtId="0" fontId="0" fillId="0" borderId="3" xfId="0" applyFill="1" applyBorder="1"/>
    <xf numFmtId="0" fontId="0" fillId="0" borderId="4" xfId="0" applyFill="1" applyBorder="1"/>
    <xf numFmtId="0" fontId="13" fillId="0" borderId="0" xfId="20" applyFont="1" applyBorder="1" applyAlignment="1">
      <alignment vertical="center" wrapText="1"/>
    </xf>
    <xf numFmtId="0" fontId="13" fillId="3" borderId="0" xfId="20" applyFont="1" applyFill="1" applyBorder="1" applyAlignment="1">
      <alignment vertical="center" wrapText="1"/>
    </xf>
    <xf numFmtId="0" fontId="35" fillId="0" borderId="0" xfId="0" applyFont="1" applyFill="1" applyAlignment="1">
      <alignment horizontal="center" vertical="center"/>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6" fillId="3" borderId="10" xfId="0" applyFont="1" applyFill="1" applyBorder="1"/>
    <xf numFmtId="0" fontId="36" fillId="3" borderId="0" xfId="0" applyFont="1" applyFill="1" applyBorder="1"/>
    <xf numFmtId="0" fontId="36" fillId="3" borderId="0" xfId="0" applyFont="1" applyFill="1" applyBorder="1" applyAlignment="1">
      <alignment horizontal="center"/>
    </xf>
    <xf numFmtId="0" fontId="36" fillId="3" borderId="11" xfId="0" applyFont="1" applyFill="1" applyBorder="1"/>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12"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0" fontId="37" fillId="6" borderId="0" xfId="0" applyFont="1" applyFill="1" applyBorder="1" applyAlignment="1"/>
    <xf numFmtId="0" fontId="38" fillId="6" borderId="0" xfId="0" applyFont="1" applyFill="1" applyBorder="1" applyAlignment="1"/>
    <xf numFmtId="0" fontId="38" fillId="6" borderId="11" xfId="0" applyFont="1" applyFill="1" applyBorder="1" applyAlignment="1"/>
    <xf numFmtId="174" fontId="34" fillId="3" borderId="12" xfId="0" applyNumberFormat="1" applyFont="1" applyFill="1" applyBorder="1" applyAlignment="1">
      <alignment horizontal="center"/>
    </xf>
    <xf numFmtId="0" fontId="37" fillId="6" borderId="4" xfId="0" applyFont="1" applyFill="1" applyBorder="1" applyAlignment="1"/>
    <xf numFmtId="0" fontId="38" fillId="6" borderId="4" xfId="0" applyFont="1" applyFill="1" applyBorder="1" applyAlignment="1"/>
    <xf numFmtId="0" fontId="12" fillId="6" borderId="13" xfId="0" applyFont="1" applyFill="1" applyBorder="1" applyAlignment="1">
      <alignment horizontal="right"/>
    </xf>
    <xf numFmtId="0" fontId="2" fillId="4" borderId="12" xfId="17" applyFont="1" applyFill="1" applyBorder="1" applyAlignment="1">
      <alignment horizontal="left" vertical="center" wrapText="1"/>
    </xf>
    <xf numFmtId="10" fontId="12" fillId="3" borderId="0" xfId="17" applyNumberFormat="1" applyFont="1" applyFill="1" applyBorder="1" applyAlignment="1">
      <alignment horizontal="center" vertical="center"/>
    </xf>
    <xf numFmtId="0" fontId="2" fillId="4" borderId="15" xfId="17" applyFont="1" applyFill="1" applyBorder="1" applyAlignment="1">
      <alignment horizontal="center" vertical="center" wrapText="1"/>
    </xf>
    <xf numFmtId="10" fontId="4" fillId="0" borderId="0" xfId="17" applyNumberFormat="1" applyFont="1" applyAlignment="1">
      <alignment vertical="center"/>
    </xf>
    <xf numFmtId="0" fontId="2" fillId="3" borderId="0" xfId="0" applyFont="1" applyFill="1" applyBorder="1" applyAlignment="1">
      <alignment horizontal="center" vertical="center" wrapText="1"/>
    </xf>
    <xf numFmtId="10" fontId="4" fillId="2" borderId="0" xfId="17" applyNumberFormat="1" applyFont="1" applyFill="1" applyAlignment="1">
      <alignment vertical="center"/>
    </xf>
    <xf numFmtId="0" fontId="0" fillId="0" borderId="0" xfId="0" applyFill="1" applyBorder="1" applyAlignment="1">
      <alignment horizontal="center" vertical="center"/>
    </xf>
    <xf numFmtId="0" fontId="40" fillId="0" borderId="0" xfId="0" applyFont="1" applyBorder="1" applyAlignment="1">
      <alignment horizontal="center" vertical="center" wrapText="1"/>
    </xf>
    <xf numFmtId="37" fontId="0" fillId="0" borderId="0" xfId="0" applyNumberFormat="1" applyFill="1" applyAlignment="1">
      <alignment horizontal="center" vertical="center"/>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5" fillId="6" borderId="19" xfId="20" applyFont="1" applyFill="1" applyBorder="1" applyAlignment="1">
      <alignment horizontal="center" vertical="center" wrapText="1"/>
    </xf>
    <xf numFmtId="0" fontId="15" fillId="6" borderId="20" xfId="20" applyFont="1" applyFill="1" applyBorder="1" applyAlignment="1">
      <alignment horizontal="center" vertical="center" wrapText="1"/>
    </xf>
    <xf numFmtId="0" fontId="15" fillId="6" borderId="21" xfId="20" applyFont="1" applyFill="1" applyBorder="1" applyAlignment="1">
      <alignment horizontal="center" vertical="center"/>
    </xf>
    <xf numFmtId="0" fontId="15" fillId="6" borderId="22" xfId="20" applyFont="1" applyFill="1" applyBorder="1" applyAlignment="1">
      <alignment horizontal="center" vertical="center" wrapText="1"/>
    </xf>
    <xf numFmtId="37" fontId="19" fillId="3" borderId="2" xfId="9" applyNumberFormat="1" applyFont="1" applyFill="1" applyBorder="1" applyAlignment="1">
      <alignment horizontal="center" vertical="center"/>
    </xf>
    <xf numFmtId="0" fontId="13" fillId="0" borderId="0" xfId="23" applyFont="1" applyFill="1" applyBorder="1" applyAlignment="1">
      <alignment vertical="center" wrapText="1"/>
    </xf>
    <xf numFmtId="0" fontId="13" fillId="0" borderId="0" xfId="20" applyFont="1" applyFill="1" applyBorder="1" applyAlignment="1">
      <alignment vertical="center" wrapText="1"/>
    </xf>
    <xf numFmtId="169" fontId="13" fillId="0" borderId="2" xfId="9" applyNumberFormat="1" applyFont="1" applyFill="1" applyBorder="1" applyAlignment="1">
      <alignment horizontal="center" vertical="center" wrapText="1"/>
    </xf>
    <xf numFmtId="3" fontId="13" fillId="0" borderId="8" xfId="20" applyNumberFormat="1" applyFont="1" applyFill="1" applyBorder="1" applyAlignment="1">
      <alignment horizontal="center" vertical="center" wrapText="1"/>
    </xf>
    <xf numFmtId="168" fontId="13" fillId="0" borderId="8" xfId="20" applyNumberFormat="1" applyFont="1" applyFill="1" applyBorder="1" applyAlignment="1">
      <alignment vertical="center" wrapText="1"/>
    </xf>
    <xf numFmtId="169" fontId="23" fillId="0" borderId="2" xfId="9"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174" fontId="34" fillId="3" borderId="1" xfId="5" applyNumberFormat="1" applyFont="1" applyFill="1" applyBorder="1" applyAlignment="1">
      <alignment horizontal="center" vertical="center"/>
    </xf>
    <xf numFmtId="174" fontId="34" fillId="3" borderId="2" xfId="5" applyNumberFormat="1" applyFont="1" applyFill="1" applyBorder="1" applyAlignment="1">
      <alignment horizontal="center" vertical="center"/>
    </xf>
    <xf numFmtId="37" fontId="21" fillId="3" borderId="12" xfId="9" applyNumberFormat="1" applyFont="1" applyFill="1" applyBorder="1" applyAlignment="1">
      <alignment horizontal="center" vertical="center"/>
    </xf>
    <xf numFmtId="174" fontId="39" fillId="3" borderId="12" xfId="5" applyNumberFormat="1" applyFont="1" applyFill="1" applyBorder="1" applyAlignment="1">
      <alignment horizontal="center" vertical="center"/>
    </xf>
    <xf numFmtId="0" fontId="15" fillId="6" borderId="8" xfId="20" applyFont="1" applyFill="1" applyBorder="1" applyAlignment="1">
      <alignment horizontal="center" vertical="center" wrapText="1"/>
    </xf>
    <xf numFmtId="3" fontId="13" fillId="0" borderId="1" xfId="20" applyNumberFormat="1" applyFont="1" applyFill="1" applyBorder="1" applyAlignment="1">
      <alignment horizontal="center" vertical="center" wrapText="1"/>
    </xf>
    <xf numFmtId="3" fontId="13" fillId="0" borderId="2" xfId="20" applyNumberFormat="1" applyFont="1" applyFill="1" applyBorder="1" applyAlignment="1">
      <alignment horizontal="center" vertical="center" wrapText="1"/>
    </xf>
    <xf numFmtId="0" fontId="13" fillId="0" borderId="0" xfId="20" applyFont="1" applyBorder="1"/>
    <xf numFmtId="0" fontId="13" fillId="0" borderId="0" xfId="20" applyFont="1" applyBorder="1" applyAlignment="1">
      <alignment wrapText="1"/>
    </xf>
    <xf numFmtId="0" fontId="27" fillId="6" borderId="23" xfId="20" applyFont="1" applyFill="1" applyBorder="1" applyAlignment="1">
      <alignment horizontal="center" vertical="center" wrapText="1"/>
    </xf>
    <xf numFmtId="0" fontId="27" fillId="6" borderId="24" xfId="20" applyFont="1" applyFill="1" applyBorder="1" applyAlignment="1">
      <alignment horizontal="center" vertical="center" wrapText="1"/>
    </xf>
    <xf numFmtId="0" fontId="15" fillId="0" borderId="0" xfId="23" applyFont="1" applyBorder="1" applyAlignment="1">
      <alignment horizontal="center" vertical="center" wrapText="1"/>
    </xf>
    <xf numFmtId="0" fontId="13" fillId="0" borderId="0" xfId="20" applyFont="1" applyBorder="1" applyAlignment="1">
      <alignment horizontal="center" vertical="center" wrapText="1"/>
    </xf>
    <xf numFmtId="0" fontId="15" fillId="0" borderId="0" xfId="23" applyFont="1" applyBorder="1" applyAlignment="1">
      <alignment vertical="center" wrapText="1"/>
    </xf>
    <xf numFmtId="0" fontId="13" fillId="0" borderId="0" xfId="20" applyFont="1"/>
    <xf numFmtId="0" fontId="13" fillId="0" borderId="0" xfId="20" applyFont="1" applyFill="1" applyBorder="1"/>
    <xf numFmtId="0" fontId="13" fillId="0" borderId="0" xfId="20" applyFont="1" applyFill="1" applyBorder="1" applyAlignment="1">
      <alignment wrapText="1"/>
    </xf>
    <xf numFmtId="0" fontId="13" fillId="0" borderId="0" xfId="20" applyFont="1" applyFill="1"/>
    <xf numFmtId="0" fontId="13" fillId="3" borderId="0" xfId="20" applyFont="1" applyFill="1" applyBorder="1"/>
    <xf numFmtId="0" fontId="13" fillId="3" borderId="0" xfId="20" applyFont="1" applyFill="1" applyBorder="1" applyAlignment="1">
      <alignment wrapText="1"/>
    </xf>
    <xf numFmtId="165" fontId="13" fillId="3" borderId="0" xfId="5" applyFont="1" applyFill="1" applyBorder="1"/>
    <xf numFmtId="0" fontId="13" fillId="9" borderId="0" xfId="20" applyFont="1" applyFill="1" applyBorder="1"/>
    <xf numFmtId="0" fontId="13" fillId="9" borderId="0" xfId="20" applyFont="1" applyFill="1"/>
    <xf numFmtId="173" fontId="13" fillId="0" borderId="0" xfId="20" applyNumberFormat="1" applyFont="1" applyAlignment="1">
      <alignment horizontal="center"/>
    </xf>
    <xf numFmtId="173" fontId="13" fillId="0" borderId="0" xfId="20" applyNumberFormat="1" applyFont="1"/>
    <xf numFmtId="0" fontId="13" fillId="0" borderId="0" xfId="20" applyFont="1" applyAlignment="1">
      <alignment horizontal="center"/>
    </xf>
    <xf numFmtId="165" fontId="13" fillId="0" borderId="0" xfId="5" applyFont="1" applyBorder="1"/>
    <xf numFmtId="165" fontId="13" fillId="0" borderId="0" xfId="20" applyNumberFormat="1" applyFont="1" applyBorder="1"/>
    <xf numFmtId="0" fontId="15" fillId="0" borderId="0" xfId="20" applyFont="1" applyBorder="1" applyAlignment="1">
      <alignment horizontal="center" vertical="center"/>
    </xf>
    <xf numFmtId="0" fontId="13" fillId="0" borderId="0" xfId="20" applyFont="1" applyAlignment="1"/>
    <xf numFmtId="0" fontId="5" fillId="6" borderId="8" xfId="0" applyFont="1" applyFill="1" applyBorder="1" applyAlignment="1">
      <alignment horizontal="center" vertical="center" wrapText="1"/>
    </xf>
    <xf numFmtId="10" fontId="39" fillId="3" borderId="12" xfId="24" applyNumberFormat="1" applyFont="1" applyFill="1" applyBorder="1" applyAlignment="1">
      <alignment horizontal="center" vertical="center"/>
    </xf>
    <xf numFmtId="37" fontId="21" fillId="3" borderId="2" xfId="9" applyNumberFormat="1" applyFont="1" applyFill="1" applyBorder="1" applyAlignment="1">
      <alignment horizontal="center" vertical="center"/>
    </xf>
    <xf numFmtId="37" fontId="19" fillId="3" borderId="8" xfId="9" applyNumberFormat="1" applyFont="1" applyFill="1" applyBorder="1" applyAlignment="1">
      <alignment horizontal="center" vertical="center"/>
    </xf>
    <xf numFmtId="0" fontId="4" fillId="6" borderId="8" xfId="0"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37" fontId="0" fillId="3" borderId="0" xfId="0" applyNumberFormat="1" applyFill="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center" vertical="center"/>
    </xf>
    <xf numFmtId="3" fontId="20" fillId="3" borderId="2" xfId="0" applyNumberFormat="1" applyFont="1" applyFill="1" applyBorder="1" applyAlignment="1">
      <alignment horizontal="center" vertical="center" wrapText="1"/>
    </xf>
    <xf numFmtId="3" fontId="21" fillId="3" borderId="2" xfId="0" applyNumberFormat="1" applyFont="1" applyFill="1" applyBorder="1" applyAlignment="1">
      <alignment horizontal="center" vertical="center"/>
    </xf>
    <xf numFmtId="169" fontId="23" fillId="8" borderId="1" xfId="9" applyNumberFormat="1" applyFont="1" applyFill="1" applyBorder="1" applyAlignment="1">
      <alignment horizontal="center" vertical="center" wrapText="1"/>
    </xf>
    <xf numFmtId="169" fontId="23" fillId="8" borderId="12" xfId="9" applyNumberFormat="1" applyFont="1" applyFill="1" applyBorder="1" applyAlignment="1">
      <alignment horizontal="center" vertical="center" wrapText="1"/>
    </xf>
    <xf numFmtId="4" fontId="18" fillId="0" borderId="43" xfId="0" applyNumberFormat="1" applyFont="1" applyFill="1" applyBorder="1" applyAlignment="1">
      <alignment horizontal="center" vertical="center" wrapText="1"/>
    </xf>
    <xf numFmtId="37" fontId="21" fillId="0" borderId="27" xfId="9" applyNumberFormat="1" applyFont="1" applyFill="1" applyBorder="1" applyAlignment="1">
      <alignment horizontal="center" vertical="center"/>
    </xf>
    <xf numFmtId="0" fontId="19" fillId="0" borderId="27" xfId="0" applyFont="1" applyFill="1" applyBorder="1" applyAlignment="1">
      <alignment horizontal="right" vertical="center"/>
    </xf>
    <xf numFmtId="3" fontId="44" fillId="12" borderId="59" xfId="17" applyNumberFormat="1" applyFont="1" applyFill="1" applyBorder="1" applyAlignment="1">
      <alignment horizontal="center" vertical="center" wrapText="1"/>
    </xf>
    <xf numFmtId="0" fontId="13" fillId="6" borderId="25" xfId="20" applyFont="1" applyFill="1" applyBorder="1" applyAlignment="1">
      <alignment horizontal="left" vertical="center" wrapText="1"/>
    </xf>
    <xf numFmtId="168" fontId="13" fillId="6" borderId="7" xfId="20" applyNumberFormat="1" applyFont="1" applyFill="1" applyBorder="1" applyAlignment="1">
      <alignment horizontal="left" vertical="center" wrapText="1"/>
    </xf>
    <xf numFmtId="168" fontId="13" fillId="6" borderId="9" xfId="20" applyNumberFormat="1" applyFont="1" applyFill="1" applyBorder="1" applyAlignment="1">
      <alignment vertical="center" wrapText="1"/>
    </xf>
    <xf numFmtId="0" fontId="13" fillId="6" borderId="6" xfId="20" applyFont="1" applyFill="1" applyBorder="1" applyAlignment="1">
      <alignment horizontal="left" vertical="center" wrapText="1"/>
    </xf>
    <xf numFmtId="175" fontId="13" fillId="3" borderId="1" xfId="20" applyNumberFormat="1" applyFont="1" applyFill="1" applyBorder="1" applyAlignment="1">
      <alignment horizontal="center" vertical="center"/>
    </xf>
    <xf numFmtId="43" fontId="13" fillId="6" borderId="1" xfId="20" applyNumberFormat="1" applyFont="1" applyFill="1" applyBorder="1" applyAlignment="1">
      <alignment horizontal="center" vertical="center"/>
    </xf>
    <xf numFmtId="43" fontId="13" fillId="6" borderId="1" xfId="20" applyNumberFormat="1" applyFont="1" applyFill="1" applyBorder="1"/>
    <xf numFmtId="0" fontId="13" fillId="6" borderId="1" xfId="20" applyFont="1" applyFill="1" applyBorder="1"/>
    <xf numFmtId="0" fontId="13" fillId="6" borderId="1" xfId="20" applyFont="1" applyFill="1" applyBorder="1" applyAlignment="1">
      <alignment horizontal="center"/>
    </xf>
    <xf numFmtId="0" fontId="13" fillId="6" borderId="1" xfId="20" applyFont="1" applyFill="1" applyBorder="1" applyAlignment="1"/>
    <xf numFmtId="0" fontId="13" fillId="6" borderId="6" xfId="20" applyFont="1" applyFill="1" applyBorder="1"/>
    <xf numFmtId="3" fontId="13" fillId="3" borderId="12" xfId="20" applyNumberFormat="1" applyFont="1" applyFill="1" applyBorder="1" applyAlignment="1">
      <alignment horizontal="center" vertical="center"/>
    </xf>
    <xf numFmtId="3" fontId="13" fillId="6" borderId="12" xfId="20" applyNumberFormat="1" applyFont="1" applyFill="1" applyBorder="1" applyAlignment="1">
      <alignment horizontal="center" vertical="center"/>
    </xf>
    <xf numFmtId="0" fontId="13" fillId="6" borderId="12" xfId="20" applyFont="1" applyFill="1" applyBorder="1"/>
    <xf numFmtId="0" fontId="13" fillId="6" borderId="12" xfId="20" applyFont="1" applyFill="1" applyBorder="1" applyAlignment="1">
      <alignment horizontal="center"/>
    </xf>
    <xf numFmtId="168" fontId="23" fillId="6" borderId="6" xfId="20" applyNumberFormat="1" applyFont="1" applyFill="1" applyBorder="1" applyAlignment="1">
      <alignment vertical="center" wrapText="1"/>
    </xf>
    <xf numFmtId="0" fontId="23" fillId="6" borderId="34" xfId="20" applyFont="1" applyFill="1" applyBorder="1" applyAlignment="1">
      <alignment horizontal="left" vertical="center" wrapText="1"/>
    </xf>
    <xf numFmtId="3" fontId="20" fillId="7" borderId="14" xfId="0" applyNumberFormat="1" applyFont="1" applyFill="1" applyBorder="1" applyAlignment="1">
      <alignment horizontal="center" vertical="center" wrapText="1"/>
    </xf>
    <xf numFmtId="10" fontId="8" fillId="3" borderId="52" xfId="24" applyNumberFormat="1" applyFont="1" applyFill="1" applyBorder="1" applyAlignment="1">
      <alignment vertical="center"/>
    </xf>
    <xf numFmtId="0" fontId="5" fillId="6" borderId="8" xfId="0" applyFont="1" applyFill="1" applyBorder="1" applyAlignment="1">
      <alignment horizontal="center" vertical="center" wrapText="1"/>
    </xf>
    <xf numFmtId="169" fontId="27" fillId="8" borderId="43" xfId="9" applyNumberFormat="1" applyFont="1" applyFill="1" applyBorder="1" applyAlignment="1">
      <alignment horizontal="center" vertical="center" wrapText="1"/>
    </xf>
    <xf numFmtId="169" fontId="27" fillId="3" borderId="44" xfId="20" applyNumberFormat="1" applyFont="1" applyFill="1" applyBorder="1" applyAlignment="1">
      <alignment horizontal="center" vertical="center" wrapText="1"/>
    </xf>
    <xf numFmtId="0" fontId="18" fillId="6" borderId="8"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8" fillId="3" borderId="0" xfId="0" applyFont="1" applyFill="1"/>
    <xf numFmtId="0" fontId="8" fillId="3" borderId="0" xfId="0" applyFont="1" applyFill="1" applyBorder="1" applyAlignment="1">
      <alignment horizontal="center" vertical="center" wrapText="1"/>
    </xf>
    <xf numFmtId="0" fontId="8" fillId="3" borderId="0" xfId="0" applyFont="1" applyFill="1" applyBorder="1" applyAlignment="1">
      <alignment horizontal="justify" vertical="center" wrapText="1"/>
    </xf>
    <xf numFmtId="0" fontId="5" fillId="3" borderId="52" xfId="0" applyNumberFormat="1" applyFont="1" applyFill="1" applyBorder="1" applyAlignment="1">
      <alignment horizontal="center" vertical="center"/>
    </xf>
    <xf numFmtId="0" fontId="8" fillId="3" borderId="52" xfId="0" applyFont="1" applyFill="1" applyBorder="1" applyAlignment="1">
      <alignment horizontal="justify" vertical="center" wrapText="1"/>
    </xf>
    <xf numFmtId="0" fontId="8" fillId="3" borderId="52" xfId="0" applyFont="1" applyFill="1" applyBorder="1" applyAlignment="1">
      <alignment horizontal="center" vertical="center"/>
    </xf>
    <xf numFmtId="0" fontId="8" fillId="3" borderId="52" xfId="0" applyFont="1" applyFill="1" applyBorder="1" applyAlignment="1">
      <alignment horizontal="center" vertical="center" wrapText="1"/>
    </xf>
    <xf numFmtId="174" fontId="8" fillId="3" borderId="52" xfId="3" applyNumberFormat="1" applyFont="1" applyFill="1" applyBorder="1" applyAlignment="1">
      <alignment horizontal="center" vertical="center"/>
    </xf>
    <xf numFmtId="174" fontId="8" fillId="3" borderId="52" xfId="3" applyNumberFormat="1" applyFont="1" applyFill="1" applyBorder="1" applyAlignment="1">
      <alignment vertical="center"/>
    </xf>
    <xf numFmtId="174" fontId="8" fillId="3" borderId="52" xfId="3" applyNumberFormat="1" applyFont="1" applyFill="1" applyBorder="1" applyAlignment="1">
      <alignment horizontal="left" vertical="center"/>
    </xf>
    <xf numFmtId="0" fontId="17" fillId="3" borderId="52" xfId="0" applyFont="1" applyFill="1" applyBorder="1" applyAlignment="1">
      <alignment horizontal="justify" vertical="center" wrapText="1"/>
    </xf>
    <xf numFmtId="0" fontId="17" fillId="3" borderId="52" xfId="0" applyFont="1" applyFill="1" applyBorder="1" applyAlignment="1">
      <alignment horizontal="center" vertical="center" wrapText="1"/>
    </xf>
    <xf numFmtId="10" fontId="47" fillId="3" borderId="1" xfId="24" applyNumberFormat="1" applyFont="1" applyFill="1" applyBorder="1" applyAlignment="1">
      <alignment horizontal="center" vertical="center"/>
    </xf>
    <xf numFmtId="10" fontId="47" fillId="3" borderId="2" xfId="24" applyNumberFormat="1" applyFont="1" applyFill="1" applyBorder="1" applyAlignment="1">
      <alignment horizontal="center" vertical="center"/>
    </xf>
    <xf numFmtId="3" fontId="13" fillId="3" borderId="1" xfId="20" applyNumberFormat="1" applyFont="1" applyFill="1" applyBorder="1" applyAlignment="1">
      <alignment horizontal="center" vertical="center" wrapText="1"/>
    </xf>
    <xf numFmtId="169" fontId="23" fillId="3" borderId="2" xfId="9" applyNumberFormat="1" applyFont="1" applyFill="1" applyBorder="1" applyAlignment="1">
      <alignment horizontal="center" vertical="center" wrapText="1"/>
    </xf>
    <xf numFmtId="3" fontId="13" fillId="3" borderId="2" xfId="20" applyNumberFormat="1" applyFont="1" applyFill="1" applyBorder="1" applyAlignment="1">
      <alignment horizontal="center" vertical="center" wrapText="1"/>
    </xf>
    <xf numFmtId="3" fontId="13" fillId="3" borderId="8" xfId="20" applyNumberFormat="1" applyFont="1" applyFill="1" applyBorder="1" applyAlignment="1">
      <alignment horizontal="center" vertical="center" wrapText="1"/>
    </xf>
    <xf numFmtId="37" fontId="19" fillId="3" borderId="27" xfId="9" applyNumberFormat="1" applyFont="1" applyFill="1" applyBorder="1" applyAlignment="1">
      <alignment horizontal="center" vertical="center"/>
    </xf>
    <xf numFmtId="37" fontId="19" fillId="3" borderId="27" xfId="0" applyNumberFormat="1" applyFont="1" applyFill="1" applyBorder="1" applyAlignment="1">
      <alignment horizontal="right" vertical="center"/>
    </xf>
    <xf numFmtId="37" fontId="21" fillId="3" borderId="44" xfId="9" applyNumberFormat="1" applyFont="1" applyFill="1" applyBorder="1" applyAlignment="1">
      <alignment horizontal="center" vertical="center"/>
    </xf>
    <xf numFmtId="0" fontId="2" fillId="4" borderId="8" xfId="17" applyFont="1" applyFill="1" applyBorder="1" applyAlignment="1">
      <alignment horizontal="center" vertical="center" wrapText="1"/>
    </xf>
    <xf numFmtId="0" fontId="2" fillId="4" borderId="8" xfId="17" applyFont="1" applyFill="1" applyBorder="1" applyAlignment="1">
      <alignment horizontal="center" vertical="center" textRotation="180" wrapText="1"/>
    </xf>
    <xf numFmtId="170" fontId="38" fillId="5" borderId="1" xfId="0" applyNumberFormat="1" applyFont="1" applyFill="1" applyBorder="1" applyAlignment="1">
      <alignment vertical="center"/>
    </xf>
    <xf numFmtId="170" fontId="38" fillId="6" borderId="1" xfId="0" applyNumberFormat="1" applyFont="1" applyFill="1" applyBorder="1" applyAlignment="1">
      <alignment vertical="center"/>
    </xf>
    <xf numFmtId="170" fontId="38" fillId="6" borderId="2" xfId="0" applyNumberFormat="1" applyFont="1" applyFill="1" applyBorder="1" applyAlignment="1">
      <alignment vertical="center"/>
    </xf>
    <xf numFmtId="170" fontId="38" fillId="5" borderId="2" xfId="0" applyNumberFormat="1" applyFont="1" applyFill="1" applyBorder="1" applyAlignment="1">
      <alignment vertical="center"/>
    </xf>
    <xf numFmtId="170" fontId="38" fillId="6" borderId="8" xfId="0" applyNumberFormat="1" applyFont="1" applyFill="1" applyBorder="1" applyAlignment="1">
      <alignment vertical="center"/>
    </xf>
    <xf numFmtId="170" fontId="38" fillId="6" borderId="12" xfId="0" applyNumberFormat="1" applyFont="1" applyFill="1" applyBorder="1" applyAlignment="1">
      <alignment vertical="center"/>
    </xf>
    <xf numFmtId="10" fontId="50" fillId="4" borderId="14" xfId="17"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0" fontId="11" fillId="0" borderId="28" xfId="0" applyFont="1" applyFill="1" applyBorder="1" applyAlignment="1">
      <alignment horizontal="right" vertical="center"/>
    </xf>
    <xf numFmtId="0" fontId="6" fillId="0" borderId="28" xfId="0" applyFont="1" applyFill="1" applyBorder="1" applyAlignment="1">
      <alignment horizontal="right" vertical="center"/>
    </xf>
    <xf numFmtId="0" fontId="6" fillId="0" borderId="29" xfId="0" applyFont="1" applyFill="1" applyBorder="1" applyAlignment="1">
      <alignment horizontal="right" vertical="center"/>
    </xf>
    <xf numFmtId="0" fontId="36" fillId="0" borderId="30" xfId="0" applyFont="1" applyFill="1" applyBorder="1" applyAlignment="1">
      <alignment horizontal="center"/>
    </xf>
    <xf numFmtId="0" fontId="36" fillId="0" borderId="31" xfId="0" applyFont="1" applyFill="1" applyBorder="1" applyAlignment="1">
      <alignment horizontal="center"/>
    </xf>
    <xf numFmtId="0" fontId="36" fillId="0" borderId="32" xfId="0" applyFont="1" applyFill="1" applyBorder="1" applyAlignment="1">
      <alignment horizontal="center"/>
    </xf>
    <xf numFmtId="0" fontId="36" fillId="0" borderId="10" xfId="0" applyFont="1" applyFill="1" applyBorder="1" applyAlignment="1">
      <alignment horizontal="center"/>
    </xf>
    <xf numFmtId="0" fontId="36" fillId="0" borderId="0" xfId="0" applyFont="1" applyFill="1" applyBorder="1" applyAlignment="1">
      <alignment horizontal="center"/>
    </xf>
    <xf numFmtId="0" fontId="36" fillId="0" borderId="19" xfId="0" applyFont="1" applyFill="1" applyBorder="1" applyAlignment="1">
      <alignment horizontal="center"/>
    </xf>
    <xf numFmtId="0" fontId="5" fillId="6" borderId="3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2"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11" borderId="23" xfId="0" applyFont="1" applyFill="1" applyBorder="1" applyAlignment="1">
      <alignment horizontal="center" vertical="center"/>
    </xf>
    <xf numFmtId="0" fontId="5" fillId="11" borderId="26" xfId="0" applyFont="1" applyFill="1" applyBorder="1" applyAlignment="1">
      <alignment horizontal="center" vertical="center"/>
    </xf>
    <xf numFmtId="0" fontId="5" fillId="11" borderId="27" xfId="0" applyFont="1" applyFill="1" applyBorder="1" applyAlignment="1">
      <alignment horizontal="center" vertical="center"/>
    </xf>
    <xf numFmtId="0" fontId="5" fillId="6" borderId="6"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34" xfId="0" applyFont="1" applyFill="1" applyBorder="1" applyAlignment="1" applyProtection="1">
      <alignment horizontal="center" vertical="center" wrapText="1"/>
      <protection locked="0"/>
    </xf>
    <xf numFmtId="0" fontId="5" fillId="6" borderId="8"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8" xfId="0" applyFont="1" applyFill="1" applyBorder="1" applyAlignment="1" applyProtection="1">
      <alignment horizontal="center" vertical="center" wrapText="1"/>
      <protection locked="0"/>
    </xf>
    <xf numFmtId="0" fontId="0" fillId="0" borderId="33" xfId="0" applyFill="1" applyBorder="1" applyAlignment="1">
      <alignment horizontal="center"/>
    </xf>
    <xf numFmtId="0" fontId="0" fillId="0" borderId="1" xfId="0" applyFill="1" applyBorder="1" applyAlignment="1">
      <alignment horizontal="center"/>
    </xf>
    <xf numFmtId="0" fontId="0" fillId="0" borderId="35" xfId="0" applyFill="1" applyBorder="1" applyAlignment="1">
      <alignment horizontal="center"/>
    </xf>
    <xf numFmtId="0" fontId="0" fillId="0" borderId="2" xfId="0" applyFill="1" applyBorder="1" applyAlignment="1">
      <alignment horizontal="center"/>
    </xf>
    <xf numFmtId="0" fontId="0" fillId="0" borderId="36" xfId="0" applyFill="1" applyBorder="1" applyAlignment="1">
      <alignment horizontal="center"/>
    </xf>
    <xf numFmtId="0" fontId="0" fillId="0" borderId="12" xfId="0" applyFill="1" applyBorder="1" applyAlignment="1">
      <alignment horizontal="center"/>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5" fillId="6" borderId="8" xfId="0" applyFont="1" applyFill="1" applyBorder="1" applyAlignment="1">
      <alignment horizontal="center"/>
    </xf>
    <xf numFmtId="0" fontId="5" fillId="6" borderId="39"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3" fillId="6" borderId="10"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19"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6" borderId="45" xfId="0" applyFont="1" applyFill="1" applyBorder="1" applyAlignment="1" applyProtection="1">
      <alignment horizontal="center" vertical="center" wrapText="1"/>
      <protection locked="0"/>
    </xf>
    <xf numFmtId="0" fontId="36" fillId="3" borderId="7" xfId="17" applyFont="1" applyFill="1" applyBorder="1" applyAlignment="1">
      <alignment horizontal="left" vertical="center" wrapText="1"/>
    </xf>
    <xf numFmtId="0" fontId="36" fillId="3" borderId="9" xfId="17" applyFont="1" applyFill="1" applyBorder="1" applyAlignment="1">
      <alignment horizontal="left" vertical="center" wrapText="1"/>
    </xf>
    <xf numFmtId="10" fontId="4" fillId="3" borderId="2" xfId="0" applyNumberFormat="1" applyFont="1" applyFill="1" applyBorder="1" applyAlignment="1" applyProtection="1">
      <alignment horizontal="center" vertical="center" wrapText="1"/>
      <protection locked="0"/>
    </xf>
    <xf numFmtId="0" fontId="36" fillId="3" borderId="6" xfId="17" applyFont="1" applyFill="1" applyBorder="1" applyAlignment="1">
      <alignment horizontal="left" vertical="center" wrapText="1"/>
    </xf>
    <xf numFmtId="0" fontId="48" fillId="3" borderId="7" xfId="17" applyFont="1" applyFill="1" applyBorder="1" applyAlignment="1">
      <alignment horizontal="left" vertical="center" wrapText="1"/>
    </xf>
    <xf numFmtId="0" fontId="4" fillId="0" borderId="33" xfId="17" applyBorder="1"/>
    <xf numFmtId="0" fontId="4" fillId="0" borderId="1" xfId="17" applyBorder="1"/>
    <xf numFmtId="0" fontId="4" fillId="0" borderId="35" xfId="17" applyBorder="1"/>
    <xf numFmtId="0" fontId="4" fillId="0" borderId="2" xfId="17" applyBorder="1"/>
    <xf numFmtId="0" fontId="4" fillId="0" borderId="36" xfId="17" applyBorder="1"/>
    <xf numFmtId="0" fontId="4" fillId="0" borderId="12" xfId="17" applyBorder="1"/>
    <xf numFmtId="0" fontId="24" fillId="4" borderId="1"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5" fillId="4" borderId="34" xfId="0" applyFont="1" applyFill="1" applyBorder="1" applyAlignment="1">
      <alignment horizontal="center" vertical="center" wrapText="1"/>
    </xf>
    <xf numFmtId="10" fontId="4" fillId="3" borderId="1" xfId="0" applyNumberFormat="1" applyFont="1" applyFill="1" applyBorder="1" applyAlignment="1" applyProtection="1">
      <alignment horizontal="center" vertical="center" wrapText="1"/>
      <protection locked="0"/>
    </xf>
    <xf numFmtId="10" fontId="4" fillId="3" borderId="8" xfId="0" applyNumberFormat="1" applyFont="1" applyFill="1" applyBorder="1" applyAlignment="1" applyProtection="1">
      <alignment horizontal="center" vertical="center" wrapText="1"/>
      <protection locked="0"/>
    </xf>
    <xf numFmtId="10" fontId="4" fillId="3" borderId="2" xfId="17" applyNumberFormat="1" applyFont="1" applyFill="1" applyBorder="1" applyAlignment="1">
      <alignment horizontal="center" vertical="center" wrapText="1"/>
    </xf>
    <xf numFmtId="10" fontId="41" fillId="3" borderId="2" xfId="17" applyNumberFormat="1" applyFont="1" applyFill="1" applyBorder="1" applyAlignment="1">
      <alignment horizontal="center" vertical="center" wrapText="1"/>
    </xf>
    <xf numFmtId="170" fontId="41" fillId="3" borderId="1" xfId="17" applyNumberFormat="1" applyFont="1" applyFill="1" applyBorder="1" applyAlignment="1">
      <alignment horizontal="center" vertical="center" wrapText="1"/>
    </xf>
    <xf numFmtId="170" fontId="2" fillId="3" borderId="2" xfId="17" applyNumberFormat="1" applyFont="1" applyFill="1" applyBorder="1" applyAlignment="1">
      <alignment horizontal="center" vertical="center" wrapText="1"/>
    </xf>
    <xf numFmtId="0" fontId="2" fillId="4" borderId="46" xfId="17" applyFont="1" applyFill="1" applyBorder="1" applyAlignment="1">
      <alignment horizontal="center" vertical="center" wrapText="1"/>
    </xf>
    <xf numFmtId="0" fontId="2" fillId="4" borderId="14" xfId="17" applyFont="1" applyFill="1" applyBorder="1" applyAlignment="1">
      <alignment horizontal="center" vertical="center" wrapText="1"/>
    </xf>
    <xf numFmtId="10" fontId="2" fillId="0" borderId="2" xfId="0" applyNumberFormat="1"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3" borderId="2" xfId="17" applyFont="1" applyFill="1" applyBorder="1" applyAlignment="1">
      <alignment horizontal="justify" vertical="center" wrapText="1"/>
    </xf>
    <xf numFmtId="0" fontId="4" fillId="3" borderId="12" xfId="17" applyFont="1" applyFill="1" applyBorder="1" applyAlignment="1">
      <alignment horizontal="justify" vertical="center" wrapText="1"/>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1" xfId="17" applyFont="1" applyFill="1" applyBorder="1" applyAlignment="1">
      <alignment horizontal="center" vertical="center" wrapText="1"/>
    </xf>
    <xf numFmtId="0" fontId="4" fillId="3" borderId="2" xfId="17" applyFont="1" applyFill="1" applyBorder="1" applyAlignment="1">
      <alignment horizontal="center" vertical="center" wrapText="1"/>
    </xf>
    <xf numFmtId="0" fontId="4" fillId="3" borderId="12" xfId="17" applyFont="1" applyFill="1" applyBorder="1" applyAlignment="1">
      <alignment horizontal="center" vertical="center" wrapText="1"/>
    </xf>
    <xf numFmtId="0" fontId="4" fillId="3" borderId="1" xfId="17" applyFont="1" applyFill="1" applyBorder="1" applyAlignment="1">
      <alignment horizontal="justify" vertical="center" wrapText="1"/>
    </xf>
    <xf numFmtId="10" fontId="4" fillId="0" borderId="2" xfId="17" applyNumberFormat="1" applyFont="1" applyFill="1" applyBorder="1" applyAlignment="1">
      <alignment horizontal="center" vertical="center" wrapText="1"/>
    </xf>
    <xf numFmtId="0" fontId="41" fillId="2" borderId="7" xfId="17" applyFont="1" applyFill="1" applyBorder="1" applyAlignment="1">
      <alignment horizontal="justify" vertical="center"/>
    </xf>
    <xf numFmtId="10" fontId="4" fillId="3" borderId="12" xfId="0" applyNumberFormat="1" applyFont="1" applyFill="1" applyBorder="1" applyAlignment="1" applyProtection="1">
      <alignment horizontal="center" vertical="center" wrapText="1"/>
      <protection locked="0"/>
    </xf>
    <xf numFmtId="0" fontId="2" fillId="4" borderId="6" xfId="17" applyFont="1" applyFill="1" applyBorder="1" applyAlignment="1">
      <alignment horizontal="center" vertical="center" wrapText="1"/>
    </xf>
    <xf numFmtId="0" fontId="2" fillId="4" borderId="9" xfId="17" applyFont="1" applyFill="1" applyBorder="1" applyAlignment="1">
      <alignment horizontal="center" vertical="center" wrapText="1"/>
    </xf>
    <xf numFmtId="0" fontId="2" fillId="4" borderId="47" xfId="17" applyFont="1" applyFill="1" applyBorder="1" applyAlignment="1">
      <alignment horizontal="center" vertical="center" wrapText="1"/>
    </xf>
    <xf numFmtId="0" fontId="2" fillId="4" borderId="18" xfId="17" applyFont="1" applyFill="1" applyBorder="1" applyAlignment="1">
      <alignment horizontal="center" vertical="center" wrapText="1"/>
    </xf>
    <xf numFmtId="0" fontId="2" fillId="4" borderId="1" xfId="17" applyFont="1"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3" borderId="33" xfId="17" applyFont="1" applyFill="1" applyBorder="1" applyAlignment="1">
      <alignment horizontal="center" vertical="center" wrapText="1"/>
    </xf>
    <xf numFmtId="0" fontId="4" fillId="3" borderId="35" xfId="17" applyFont="1" applyFill="1" applyBorder="1" applyAlignment="1">
      <alignment horizontal="center" vertical="center" wrapText="1"/>
    </xf>
    <xf numFmtId="0" fontId="4" fillId="3" borderId="37" xfId="17" applyFont="1" applyFill="1" applyBorder="1" applyAlignment="1">
      <alignment horizontal="center" vertical="center" wrapText="1"/>
    </xf>
    <xf numFmtId="0" fontId="2" fillId="4" borderId="38" xfId="17" applyFont="1" applyFill="1" applyBorder="1" applyAlignment="1">
      <alignment horizontal="center" vertical="center" wrapText="1"/>
    </xf>
    <xf numFmtId="0" fontId="2" fillId="4" borderId="43" xfId="17" applyFont="1" applyFill="1" applyBorder="1" applyAlignment="1">
      <alignment horizontal="center" vertical="center" wrapText="1"/>
    </xf>
    <xf numFmtId="0" fontId="2" fillId="4" borderId="30" xfId="17" applyFont="1" applyFill="1" applyBorder="1" applyAlignment="1">
      <alignment horizontal="center" vertical="center" wrapText="1"/>
    </xf>
    <xf numFmtId="0" fontId="2" fillId="4" borderId="10" xfId="17" applyFont="1" applyFill="1" applyBorder="1" applyAlignment="1">
      <alignment horizontal="center" vertical="center" wrapText="1"/>
    </xf>
    <xf numFmtId="0" fontId="2" fillId="4" borderId="8" xfId="17" applyFont="1" applyFill="1" applyBorder="1" applyAlignment="1">
      <alignment horizontal="center" vertical="center" wrapText="1"/>
    </xf>
    <xf numFmtId="0" fontId="4" fillId="3" borderId="8" xfId="17" applyFont="1" applyFill="1" applyBorder="1" applyAlignment="1">
      <alignment horizontal="justify" vertical="center" wrapText="1"/>
    </xf>
    <xf numFmtId="0" fontId="4" fillId="3" borderId="8" xfId="17" applyFont="1" applyFill="1" applyBorder="1" applyAlignment="1">
      <alignment horizontal="center" vertical="center" wrapText="1"/>
    </xf>
    <xf numFmtId="10" fontId="4" fillId="4" borderId="51" xfId="17" applyNumberFormat="1" applyFont="1" applyFill="1" applyBorder="1" applyAlignment="1">
      <alignment horizontal="center" vertical="center" wrapText="1"/>
    </xf>
    <xf numFmtId="10" fontId="4" fillId="4" borderId="52" xfId="17" applyNumberFormat="1" applyFont="1" applyFill="1" applyBorder="1" applyAlignment="1">
      <alignment horizontal="center" vertical="center" wrapText="1"/>
    </xf>
    <xf numFmtId="10" fontId="4" fillId="4" borderId="56" xfId="17" applyNumberFormat="1" applyFont="1" applyFill="1" applyBorder="1" applyAlignment="1">
      <alignment horizontal="center" vertical="center" wrapText="1"/>
    </xf>
    <xf numFmtId="170" fontId="41" fillId="3" borderId="2" xfId="17" applyNumberFormat="1" applyFont="1" applyFill="1" applyBorder="1" applyAlignment="1">
      <alignment horizontal="center" vertical="center" wrapText="1"/>
    </xf>
    <xf numFmtId="10" fontId="41" fillId="3" borderId="8" xfId="17" applyNumberFormat="1" applyFont="1" applyFill="1" applyBorder="1" applyAlignment="1">
      <alignment horizontal="center" vertical="center" wrapText="1"/>
    </xf>
    <xf numFmtId="10" fontId="41" fillId="3" borderId="12" xfId="17" applyNumberFormat="1" applyFont="1" applyFill="1" applyBorder="1" applyAlignment="1">
      <alignment horizontal="center" vertical="center" wrapText="1"/>
    </xf>
    <xf numFmtId="10" fontId="4" fillId="0" borderId="12" xfId="17" applyNumberFormat="1" applyFont="1" applyFill="1" applyBorder="1" applyAlignment="1">
      <alignment horizontal="center" vertical="center" wrapText="1"/>
    </xf>
    <xf numFmtId="0" fontId="15" fillId="6" borderId="33" xfId="20" applyFont="1" applyFill="1" applyBorder="1" applyAlignment="1">
      <alignment horizontal="center" vertical="center" wrapText="1"/>
    </xf>
    <xf numFmtId="0" fontId="15" fillId="6" borderId="1" xfId="20" applyFont="1" applyFill="1" applyBorder="1" applyAlignment="1">
      <alignment horizontal="center" vertical="center" wrapText="1"/>
    </xf>
    <xf numFmtId="0" fontId="15" fillId="6" borderId="36" xfId="20" applyFont="1" applyFill="1" applyBorder="1" applyAlignment="1">
      <alignment horizontal="center" vertical="center" wrapText="1"/>
    </xf>
    <xf numFmtId="0" fontId="15" fillId="6" borderId="12" xfId="20" applyFont="1" applyFill="1" applyBorder="1" applyAlignment="1">
      <alignment horizontal="center" vertical="center" wrapText="1"/>
    </xf>
    <xf numFmtId="0" fontId="15" fillId="6" borderId="12" xfId="20" applyFont="1" applyFill="1" applyBorder="1" applyAlignment="1">
      <alignment horizontal="right"/>
    </xf>
    <xf numFmtId="0" fontId="15" fillId="6" borderId="34" xfId="20" applyFont="1" applyFill="1" applyBorder="1" applyAlignment="1">
      <alignment horizontal="right"/>
    </xf>
    <xf numFmtId="0" fontId="15" fillId="0" borderId="0" xfId="20" applyFont="1" applyBorder="1" applyAlignment="1">
      <alignment horizontal="center" vertical="center"/>
    </xf>
    <xf numFmtId="0" fontId="15" fillId="0" borderId="0" xfId="20" applyFont="1" applyAlignment="1">
      <alignment horizontal="right"/>
    </xf>
    <xf numFmtId="3" fontId="13" fillId="0" borderId="47" xfId="20" applyNumberFormat="1" applyFont="1" applyFill="1" applyBorder="1" applyAlignment="1">
      <alignment horizontal="center" vertical="center" wrapText="1"/>
    </xf>
    <xf numFmtId="3" fontId="13" fillId="0" borderId="18" xfId="20" applyNumberFormat="1" applyFont="1" applyFill="1" applyBorder="1" applyAlignment="1">
      <alignment horizontal="center" vertical="center" wrapText="1"/>
    </xf>
    <xf numFmtId="0" fontId="13" fillId="0" borderId="50" xfId="20" applyFont="1" applyFill="1" applyBorder="1" applyAlignment="1">
      <alignment horizontal="center" vertical="center" wrapText="1"/>
    </xf>
    <xf numFmtId="0" fontId="13" fillId="0" borderId="21" xfId="20" applyFont="1" applyFill="1" applyBorder="1" applyAlignment="1">
      <alignment horizontal="center" vertical="center" wrapText="1"/>
    </xf>
    <xf numFmtId="0" fontId="23" fillId="0" borderId="47" xfId="20" applyFont="1" applyFill="1" applyBorder="1" applyAlignment="1">
      <alignment horizontal="center" vertical="center" wrapText="1"/>
    </xf>
    <xf numFmtId="0" fontId="23" fillId="0" borderId="18" xfId="20" applyFont="1" applyFill="1" applyBorder="1" applyAlignment="1">
      <alignment horizontal="center" vertical="center" wrapText="1"/>
    </xf>
    <xf numFmtId="175" fontId="13" fillId="0" borderId="1" xfId="4" applyNumberFormat="1" applyFont="1" applyFill="1" applyBorder="1" applyAlignment="1">
      <alignment horizontal="center" vertical="center" wrapText="1"/>
    </xf>
    <xf numFmtId="175" fontId="13" fillId="0" borderId="2" xfId="4" applyNumberFormat="1" applyFont="1" applyFill="1" applyBorder="1" applyAlignment="1">
      <alignment horizontal="center" vertical="center" wrapText="1"/>
    </xf>
    <xf numFmtId="175" fontId="13" fillId="0" borderId="8" xfId="4" applyNumberFormat="1" applyFont="1" applyFill="1" applyBorder="1" applyAlignment="1">
      <alignment horizontal="center" vertical="center" wrapText="1"/>
    </xf>
    <xf numFmtId="0" fontId="15" fillId="6" borderId="42" xfId="20" applyFont="1" applyFill="1" applyBorder="1" applyAlignment="1">
      <alignment horizontal="center" vertical="center" wrapText="1"/>
    </xf>
    <xf numFmtId="0" fontId="15" fillId="6" borderId="16" xfId="20" applyFont="1" applyFill="1" applyBorder="1" applyAlignment="1">
      <alignment horizontal="center" vertical="center" wrapText="1"/>
    </xf>
    <xf numFmtId="0" fontId="15" fillId="6" borderId="30" xfId="20" applyFont="1" applyFill="1" applyBorder="1" applyAlignment="1">
      <alignment horizontal="center" vertical="center" wrapText="1"/>
    </xf>
    <xf numFmtId="0" fontId="15" fillId="6" borderId="10" xfId="20" applyFont="1" applyFill="1" applyBorder="1" applyAlignment="1">
      <alignment horizontal="center" vertical="center" wrapText="1"/>
    </xf>
    <xf numFmtId="0" fontId="15" fillId="6" borderId="31" xfId="20" applyFont="1" applyFill="1" applyBorder="1" applyAlignment="1">
      <alignment horizontal="center" vertical="center" wrapText="1"/>
    </xf>
    <xf numFmtId="0" fontId="15" fillId="6" borderId="54" xfId="20" applyFont="1" applyFill="1" applyBorder="1" applyAlignment="1">
      <alignment horizontal="center" vertical="center" wrapText="1"/>
    </xf>
    <xf numFmtId="0" fontId="15" fillId="6" borderId="55" xfId="20" applyFont="1" applyFill="1" applyBorder="1" applyAlignment="1">
      <alignment horizontal="center" vertical="center" wrapText="1"/>
    </xf>
    <xf numFmtId="0" fontId="13" fillId="0" borderId="30" xfId="20" applyFont="1" applyBorder="1" applyAlignment="1">
      <alignment horizontal="center"/>
    </xf>
    <xf numFmtId="0" fontId="13" fillId="0" borderId="31" xfId="20" applyFont="1" applyBorder="1" applyAlignment="1">
      <alignment horizontal="center"/>
    </xf>
    <xf numFmtId="0" fontId="13" fillId="0" borderId="32" xfId="20" applyFont="1" applyBorder="1" applyAlignment="1">
      <alignment horizontal="center"/>
    </xf>
    <xf numFmtId="0" fontId="13" fillId="0" borderId="10" xfId="20" applyFont="1" applyBorder="1" applyAlignment="1">
      <alignment horizontal="center"/>
    </xf>
    <xf numFmtId="0" fontId="13" fillId="0" borderId="0" xfId="20" applyFont="1" applyBorder="1" applyAlignment="1">
      <alignment horizontal="center"/>
    </xf>
    <xf numFmtId="0" fontId="13" fillId="0" borderId="19" xfId="20" applyFont="1" applyBorder="1" applyAlignment="1">
      <alignment horizontal="center"/>
    </xf>
    <xf numFmtId="0" fontId="27" fillId="6" borderId="38" xfId="20" applyFont="1" applyFill="1" applyBorder="1" applyAlignment="1">
      <alignment horizontal="center" vertical="center" wrapText="1"/>
    </xf>
    <xf numFmtId="0" fontId="27" fillId="6" borderId="39" xfId="20" applyFont="1" applyFill="1" applyBorder="1" applyAlignment="1">
      <alignment horizontal="center" vertical="center" wrapText="1"/>
    </xf>
    <xf numFmtId="0" fontId="27" fillId="6" borderId="40" xfId="20" applyFont="1" applyFill="1" applyBorder="1" applyAlignment="1">
      <alignment horizontal="center" vertical="center" wrapText="1"/>
    </xf>
    <xf numFmtId="0" fontId="27" fillId="6" borderId="23" xfId="20" applyFont="1" applyFill="1" applyBorder="1" applyAlignment="1">
      <alignment horizontal="center" vertical="center" wrapText="1"/>
    </xf>
    <xf numFmtId="0" fontId="27" fillId="6" borderId="26" xfId="20" applyFont="1" applyFill="1" applyBorder="1" applyAlignment="1">
      <alignment horizontal="center" vertical="center" wrapText="1"/>
    </xf>
    <xf numFmtId="0" fontId="27" fillId="6" borderId="41" xfId="20" applyFont="1" applyFill="1" applyBorder="1" applyAlignment="1">
      <alignment horizontal="center" vertical="center" wrapText="1"/>
    </xf>
    <xf numFmtId="0" fontId="28" fillId="6" borderId="23" xfId="20" applyFont="1" applyFill="1" applyBorder="1" applyAlignment="1">
      <alignment horizontal="center" vertical="center" wrapText="1"/>
    </xf>
    <xf numFmtId="0" fontId="28" fillId="6" borderId="26" xfId="20" applyFont="1" applyFill="1" applyBorder="1" applyAlignment="1">
      <alignment horizontal="center" vertical="center" wrapText="1"/>
    </xf>
    <xf numFmtId="0" fontId="28" fillId="6" borderId="41" xfId="20" applyFont="1" applyFill="1" applyBorder="1" applyAlignment="1">
      <alignment horizontal="center" vertical="center" wrapText="1"/>
    </xf>
    <xf numFmtId="0" fontId="27" fillId="6" borderId="51" xfId="20" applyFont="1" applyFill="1" applyBorder="1" applyAlignment="1">
      <alignment horizontal="center" vertical="center" wrapText="1"/>
    </xf>
    <xf numFmtId="0" fontId="27" fillId="6" borderId="52" xfId="20" applyFont="1" applyFill="1" applyBorder="1" applyAlignment="1">
      <alignment horizontal="center" vertical="center" wrapText="1"/>
    </xf>
    <xf numFmtId="0" fontId="27" fillId="6" borderId="53" xfId="20" applyFont="1" applyFill="1" applyBorder="1" applyAlignment="1">
      <alignment horizontal="center" vertical="center" wrapText="1"/>
    </xf>
    <xf numFmtId="0" fontId="15" fillId="6" borderId="6" xfId="20" applyFont="1" applyFill="1" applyBorder="1" applyAlignment="1">
      <alignment horizontal="center" vertical="center" wrapText="1"/>
    </xf>
    <xf numFmtId="0" fontId="15" fillId="6" borderId="7" xfId="20" applyFont="1" applyFill="1" applyBorder="1" applyAlignment="1">
      <alignment horizontal="center" vertical="center" wrapText="1"/>
    </xf>
    <xf numFmtId="0" fontId="15" fillId="6" borderId="43" xfId="20" applyFont="1" applyFill="1" applyBorder="1" applyAlignment="1">
      <alignment horizontal="center" vertical="center" wrapText="1"/>
    </xf>
    <xf numFmtId="0" fontId="15" fillId="6" borderId="56" xfId="20" applyFont="1" applyFill="1" applyBorder="1" applyAlignment="1">
      <alignment horizontal="center" vertical="center" wrapText="1"/>
    </xf>
    <xf numFmtId="0" fontId="5" fillId="13" borderId="2" xfId="0" applyFont="1" applyFill="1" applyBorder="1" applyAlignment="1">
      <alignment horizontal="center" vertical="center" wrapText="1"/>
    </xf>
    <xf numFmtId="174" fontId="8" fillId="13" borderId="2" xfId="3" applyNumberFormat="1" applyFont="1" applyFill="1" applyBorder="1" applyAlignment="1">
      <alignment horizontal="center" vertical="center"/>
    </xf>
    <xf numFmtId="0" fontId="49" fillId="13" borderId="2" xfId="0" applyFont="1" applyFill="1" applyBorder="1" applyAlignment="1">
      <alignment horizontal="center" vertical="center" wrapText="1"/>
    </xf>
    <xf numFmtId="174" fontId="8" fillId="13" borderId="2" xfId="3" applyNumberFormat="1" applyFont="1" applyFill="1" applyBorder="1" applyAlignment="1">
      <alignment vertical="center"/>
    </xf>
    <xf numFmtId="165" fontId="8" fillId="13" borderId="2" xfId="3" applyFont="1" applyFill="1" applyBorder="1" applyAlignment="1">
      <alignment horizontal="center" vertical="center"/>
    </xf>
    <xf numFmtId="0" fontId="8" fillId="3" borderId="2" xfId="0" applyFont="1" applyFill="1" applyBorder="1"/>
    <xf numFmtId="9" fontId="5" fillId="3" borderId="2" xfId="0" applyNumberFormat="1" applyFont="1" applyFill="1" applyBorder="1" applyAlignment="1">
      <alignment vertical="center" wrapText="1"/>
    </xf>
    <xf numFmtId="0" fontId="8" fillId="3" borderId="2" xfId="0" applyFont="1" applyFill="1" applyBorder="1" applyAlignment="1">
      <alignment horizontal="justify" vertical="center" wrapText="1"/>
    </xf>
    <xf numFmtId="0" fontId="5" fillId="3" borderId="51" xfId="0" applyFont="1" applyFill="1" applyBorder="1" applyAlignment="1" applyProtection="1">
      <alignment horizontal="center" vertical="center" wrapText="1"/>
      <protection locked="0"/>
    </xf>
    <xf numFmtId="9" fontId="5" fillId="3" borderId="2" xfId="0" applyNumberFormat="1" applyFont="1" applyFill="1" applyBorder="1" applyAlignment="1">
      <alignment horizontal="center" vertical="center" wrapText="1"/>
    </xf>
    <xf numFmtId="0" fontId="5" fillId="3" borderId="2" xfId="0" applyFont="1" applyFill="1" applyBorder="1"/>
    <xf numFmtId="0" fontId="5" fillId="3" borderId="2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1" fillId="3" borderId="58" xfId="0" applyFont="1" applyFill="1" applyBorder="1" applyAlignment="1">
      <alignment horizontal="center" vertical="center" wrapText="1"/>
    </xf>
    <xf numFmtId="0" fontId="51" fillId="3" borderId="2" xfId="0"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3" borderId="64" xfId="0" applyFont="1" applyFill="1" applyBorder="1" applyAlignment="1">
      <alignment horizontal="justify" vertical="top" wrapText="1"/>
    </xf>
    <xf numFmtId="0" fontId="5" fillId="3" borderId="5" xfId="0" applyFont="1" applyFill="1" applyBorder="1" applyAlignment="1">
      <alignment horizontal="justify" vertical="top" wrapText="1"/>
    </xf>
    <xf numFmtId="0" fontId="5" fillId="3" borderId="25" xfId="0" applyFont="1" applyFill="1" applyBorder="1" applyAlignment="1">
      <alignment horizontal="justify" vertical="top" wrapText="1"/>
    </xf>
    <xf numFmtId="0" fontId="5" fillId="3" borderId="57" xfId="0" applyFont="1" applyFill="1" applyBorder="1" applyAlignment="1">
      <alignment horizontal="center" vertical="center" wrapText="1"/>
    </xf>
    <xf numFmtId="165" fontId="8" fillId="3" borderId="2" xfId="3" applyNumberFormat="1" applyFont="1" applyFill="1" applyBorder="1" applyAlignment="1">
      <alignment horizontal="center" vertical="center"/>
    </xf>
    <xf numFmtId="0" fontId="45" fillId="3" borderId="2" xfId="0" applyFont="1" applyFill="1" applyBorder="1" applyAlignment="1">
      <alignment horizontal="center" vertical="center"/>
    </xf>
    <xf numFmtId="0" fontId="5" fillId="3" borderId="5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6" fillId="3" borderId="8" xfId="0" applyFont="1" applyFill="1" applyBorder="1" applyAlignment="1">
      <alignment horizontal="center" vertical="center" wrapText="1"/>
    </xf>
    <xf numFmtId="174" fontId="8" fillId="3" borderId="2" xfId="3" applyNumberFormat="1" applyFont="1" applyFill="1" applyBorder="1" applyAlignment="1">
      <alignment horizontal="center" vertical="center"/>
    </xf>
    <xf numFmtId="176" fontId="8" fillId="3" borderId="2" xfId="3" applyNumberFormat="1" applyFont="1" applyFill="1" applyBorder="1" applyAlignment="1">
      <alignment horizontal="center" vertical="center"/>
    </xf>
    <xf numFmtId="174" fontId="8" fillId="3" borderId="5" xfId="3" applyNumberFormat="1" applyFont="1" applyFill="1" applyBorder="1" applyAlignment="1">
      <alignment horizontal="left" vertical="center"/>
    </xf>
    <xf numFmtId="174" fontId="8" fillId="3" borderId="5" xfId="3" applyNumberFormat="1" applyFont="1" applyFill="1" applyBorder="1" applyAlignment="1">
      <alignment vertical="center"/>
    </xf>
    <xf numFmtId="174" fontId="8" fillId="3" borderId="2" xfId="3" applyNumberFormat="1" applyFont="1" applyFill="1" applyBorder="1" applyAlignment="1">
      <alignment horizontal="left" vertical="center"/>
    </xf>
    <xf numFmtId="174" fontId="8" fillId="3" borderId="2" xfId="3" applyNumberFormat="1" applyFont="1" applyFill="1" applyBorder="1" applyAlignment="1">
      <alignment vertical="center"/>
    </xf>
    <xf numFmtId="176" fontId="46" fillId="3" borderId="2" xfId="3" applyNumberFormat="1" applyFont="1" applyFill="1" applyBorder="1" applyAlignment="1">
      <alignment horizontal="center" vertical="center"/>
    </xf>
    <xf numFmtId="165" fontId="8" fillId="3" borderId="2" xfId="3" applyNumberFormat="1" applyFont="1" applyFill="1" applyBorder="1" applyAlignment="1">
      <alignment vertical="center"/>
    </xf>
    <xf numFmtId="174" fontId="46" fillId="3" borderId="2" xfId="3" applyNumberFormat="1" applyFont="1" applyFill="1" applyBorder="1" applyAlignment="1">
      <alignment horizontal="center" vertical="center"/>
    </xf>
    <xf numFmtId="165" fontId="8" fillId="3" borderId="2" xfId="3" applyFont="1" applyFill="1" applyBorder="1" applyAlignment="1">
      <alignment vertical="center"/>
    </xf>
    <xf numFmtId="0" fontId="8" fillId="3" borderId="2" xfId="0" applyFont="1" applyFill="1" applyBorder="1" applyAlignment="1">
      <alignment horizontal="center" vertical="center" wrapText="1"/>
    </xf>
    <xf numFmtId="0" fontId="5"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36" fillId="3" borderId="2" xfId="0" applyFont="1" applyFill="1" applyBorder="1" applyAlignment="1">
      <alignment horizontal="center" vertical="center" wrapText="1"/>
    </xf>
    <xf numFmtId="4" fontId="20" fillId="3" borderId="1" xfId="0" applyNumberFormat="1" applyFont="1" applyFill="1" applyBorder="1" applyAlignment="1">
      <alignment horizontal="center" vertical="center" wrapText="1"/>
    </xf>
    <xf numFmtId="0" fontId="19" fillId="3" borderId="5" xfId="0" applyFont="1" applyFill="1" applyBorder="1" applyAlignment="1">
      <alignment horizontal="right" vertical="center"/>
    </xf>
    <xf numFmtId="3" fontId="44" fillId="3" borderId="57" xfId="17" applyNumberFormat="1" applyFont="1" applyFill="1" applyBorder="1" applyAlignment="1">
      <alignment horizontal="center" vertical="center" wrapText="1"/>
    </xf>
    <xf numFmtId="3" fontId="44" fillId="3" borderId="61" xfId="17" applyNumberFormat="1" applyFont="1" applyFill="1" applyBorder="1" applyAlignment="1">
      <alignment horizontal="center" vertical="center" wrapText="1"/>
    </xf>
    <xf numFmtId="3" fontId="44" fillId="3" borderId="58" xfId="17" applyNumberFormat="1" applyFont="1" applyFill="1" applyBorder="1" applyAlignment="1">
      <alignment horizontal="center" vertical="center" wrapText="1"/>
    </xf>
    <xf numFmtId="3" fontId="20" fillId="3" borderId="14" xfId="0" applyNumberFormat="1" applyFont="1" applyFill="1" applyBorder="1" applyAlignment="1">
      <alignment horizontal="center" vertical="center" wrapText="1"/>
    </xf>
    <xf numFmtId="3" fontId="20" fillId="3" borderId="12" xfId="0" applyNumberFormat="1" applyFont="1" applyFill="1" applyBorder="1" applyAlignment="1">
      <alignment horizontal="center" vertical="center" wrapText="1"/>
    </xf>
    <xf numFmtId="174" fontId="39" fillId="3" borderId="12" xfId="0" applyNumberFormat="1" applyFont="1" applyFill="1" applyBorder="1" applyAlignment="1">
      <alignment vertical="center"/>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1" fillId="0" borderId="6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2" fillId="0" borderId="31" xfId="0" applyFont="1" applyFill="1" applyBorder="1" applyAlignment="1">
      <alignment horizontal="right" vertical="center"/>
    </xf>
    <xf numFmtId="0" fontId="22" fillId="0" borderId="0" xfId="0" applyFont="1" applyFill="1" applyBorder="1" applyAlignment="1">
      <alignment horizontal="right" vertical="center"/>
    </xf>
    <xf numFmtId="0" fontId="13" fillId="0" borderId="42" xfId="20" applyFont="1" applyFill="1" applyBorder="1" applyAlignment="1">
      <alignment horizontal="center" vertical="center" wrapText="1"/>
    </xf>
    <xf numFmtId="0" fontId="13" fillId="0" borderId="16" xfId="20" applyFont="1" applyFill="1" applyBorder="1" applyAlignment="1">
      <alignment horizontal="center" vertical="center" wrapText="1"/>
    </xf>
    <xf numFmtId="0" fontId="13" fillId="0" borderId="17" xfId="20" applyFont="1" applyFill="1" applyBorder="1" applyAlignment="1">
      <alignment horizontal="center" vertical="center" wrapText="1"/>
    </xf>
    <xf numFmtId="0" fontId="13" fillId="0" borderId="47" xfId="20" applyFont="1" applyFill="1" applyBorder="1" applyAlignment="1">
      <alignment horizontal="center" vertical="center" wrapText="1"/>
    </xf>
    <xf numFmtId="0" fontId="13" fillId="0" borderId="18" xfId="20" applyFont="1" applyFill="1" applyBorder="1" applyAlignment="1">
      <alignment horizontal="center" vertical="center" wrapText="1"/>
    </xf>
    <xf numFmtId="3" fontId="44" fillId="0" borderId="58" xfId="17" applyNumberFormat="1" applyFont="1" applyFill="1" applyBorder="1" applyAlignment="1">
      <alignment horizontal="center" vertical="center" wrapText="1"/>
    </xf>
    <xf numFmtId="3" fontId="18" fillId="0" borderId="43" xfId="0" applyNumberFormat="1" applyFont="1" applyFill="1" applyBorder="1" applyAlignment="1">
      <alignment horizontal="center" vertical="center" wrapText="1"/>
    </xf>
  </cellXfs>
  <cellStyles count="42">
    <cellStyle name="Coma 2" xfId="1"/>
    <cellStyle name="Coma 2 2" xfId="2"/>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Millares" xfId="3" builtinId="3"/>
    <cellStyle name="Millares 2" xfId="4"/>
    <cellStyle name="Millares 2 2" xfId="5"/>
    <cellStyle name="Millares 3" xfId="6"/>
    <cellStyle name="Millares 3 2" xfId="7"/>
    <cellStyle name="Millares 4" xfId="8"/>
    <cellStyle name="Moneda 2" xfId="9"/>
    <cellStyle name="Moneda 2 2" xfId="10"/>
    <cellStyle name="Moneda 2 2 2" xfId="11"/>
    <cellStyle name="Moneda 2 3" xfId="12"/>
    <cellStyle name="Moneda 2 3 2" xfId="13"/>
    <cellStyle name="Moneda 3" xfId="14"/>
    <cellStyle name="Moneda 3 2" xfId="15"/>
    <cellStyle name="Moneda 4" xfId="16"/>
    <cellStyle name="Normal" xfId="0" builtinId="0"/>
    <cellStyle name="Normal 2" xfId="17"/>
    <cellStyle name="Normal 2 10" xfId="18"/>
    <cellStyle name="Normal 3" xfId="19"/>
    <cellStyle name="Normal 3 2" xfId="20"/>
    <cellStyle name="Normal 4" xfId="21"/>
    <cellStyle name="Normal 4 2" xfId="22"/>
    <cellStyle name="Normal_573_2009_ Actualizado 22_12_2009" xfId="23"/>
    <cellStyle name="Porcentaje" xfId="24" builtinId="5"/>
    <cellStyle name="Porcentaje 2" xfId="25"/>
    <cellStyle name="Porcentaje 2 2" xfId="26"/>
    <cellStyle name="Porcentaje 3" xfId="27"/>
    <cellStyle name="Porcentual 2" xfId="28"/>
    <cellStyle name="Porcentual 2 2"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152400</xdr:colOff>
      <xdr:row>1</xdr:row>
      <xdr:rowOff>333375</xdr:rowOff>
    </xdr:from>
    <xdr:to>
      <xdr:col>3</xdr:col>
      <xdr:colOff>2000250</xdr:colOff>
      <xdr:row>4</xdr:row>
      <xdr:rowOff>304800</xdr:rowOff>
    </xdr:to>
    <xdr:pic>
      <xdr:nvPicPr>
        <xdr:cNvPr id="1125" name="Picture 1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575" y="600075"/>
          <a:ext cx="1847850" cy="15049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76200</xdr:rowOff>
    </xdr:from>
    <xdr:to>
      <xdr:col>1</xdr:col>
      <xdr:colOff>809625</xdr:colOff>
      <xdr:row>3</xdr:row>
      <xdr:rowOff>85725</xdr:rowOff>
    </xdr:to>
    <xdr:pic>
      <xdr:nvPicPr>
        <xdr:cNvPr id="213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 y="76200"/>
          <a:ext cx="809625" cy="695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228600</xdr:rowOff>
    </xdr:from>
    <xdr:to>
      <xdr:col>1</xdr:col>
      <xdr:colOff>952500</xdr:colOff>
      <xdr:row>3</xdr:row>
      <xdr:rowOff>276225</xdr:rowOff>
    </xdr:to>
    <xdr:pic>
      <xdr:nvPicPr>
        <xdr:cNvPr id="107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8600"/>
          <a:ext cx="1628775" cy="1200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228600</xdr:rowOff>
    </xdr:from>
    <xdr:to>
      <xdr:col>1</xdr:col>
      <xdr:colOff>952500</xdr:colOff>
      <xdr:row>3</xdr:row>
      <xdr:rowOff>276225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8600"/>
          <a:ext cx="1628775" cy="1200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9525</xdr:rowOff>
    </xdr:from>
    <xdr:to>
      <xdr:col>2</xdr:col>
      <xdr:colOff>1057275</xdr:colOff>
      <xdr:row>3</xdr:row>
      <xdr:rowOff>200025</xdr:rowOff>
    </xdr:to>
    <xdr:pic>
      <xdr:nvPicPr>
        <xdr:cNvPr id="19526" name="1 Imagen" descr="http://190.27.245.106/IsolucionSDA/GrafVinetas/logo%202016-20.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5"/>
          <a:ext cx="24193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
  <sheetViews>
    <sheetView tabSelected="1" view="pageBreakPreview" zoomScale="71" zoomScaleNormal="60" zoomScaleSheetLayoutView="71" zoomScalePageLayoutView="60" workbookViewId="0">
      <selection activeCell="D14" sqref="D14"/>
    </sheetView>
  </sheetViews>
  <sheetFormatPr baseColWidth="10" defaultColWidth="10.85546875" defaultRowHeight="15" x14ac:dyDescent="0.25"/>
  <cols>
    <col min="1" max="1" width="8.7109375" style="1" customWidth="1"/>
    <col min="2" max="2" width="20.7109375" style="1" customWidth="1"/>
    <col min="3" max="3" width="12.42578125" style="1" customWidth="1"/>
    <col min="4" max="4" width="44.42578125" style="1" customWidth="1"/>
    <col min="5" max="5" width="7.42578125" style="1" customWidth="1"/>
    <col min="6" max="6" width="31.85546875" style="1" customWidth="1"/>
    <col min="7" max="7" width="12.7109375" style="1" customWidth="1"/>
    <col min="8" max="8" width="16.140625" style="1" customWidth="1"/>
    <col min="9" max="9" width="13.42578125" style="22" customWidth="1"/>
    <col min="10" max="11" width="10.7109375" style="32" customWidth="1"/>
    <col min="12" max="12" width="10.7109375" style="22" customWidth="1"/>
    <col min="13" max="13" width="10.7109375" style="32" customWidth="1"/>
    <col min="14" max="14" width="12.7109375" style="31" customWidth="1"/>
    <col min="15" max="16" width="9.42578125" style="31" customWidth="1"/>
    <col min="17" max="17" width="9.7109375" style="31" customWidth="1"/>
    <col min="18" max="18" width="13" style="32" customWidth="1"/>
    <col min="19" max="19" width="14.28515625" style="31" customWidth="1"/>
    <col min="20" max="22" width="13.7109375" style="31" customWidth="1"/>
    <col min="23" max="23" width="13.7109375" style="32" customWidth="1"/>
    <col min="24" max="25" width="13.7109375" style="31" customWidth="1"/>
    <col min="26" max="26" width="11.42578125" style="31" customWidth="1"/>
    <col min="27" max="27" width="9.42578125" style="31" customWidth="1"/>
    <col min="28" max="28" width="12.42578125" style="32" customWidth="1"/>
    <col min="29" max="30" width="10.42578125" style="32" customWidth="1"/>
    <col min="31" max="31" width="11.140625" style="32" customWidth="1"/>
    <col min="32" max="32" width="11.42578125" style="32" customWidth="1"/>
    <col min="33" max="33" width="13.28515625" style="32" customWidth="1"/>
    <col min="34" max="34" width="14.85546875" style="1" customWidth="1"/>
    <col min="35" max="35" width="9.42578125" style="1" customWidth="1"/>
    <col min="36" max="36" width="11" style="1" customWidth="1"/>
    <col min="37" max="37" width="15.140625" style="1" customWidth="1"/>
    <col min="38" max="38" width="16.7109375" style="1" customWidth="1"/>
    <col min="39" max="39" width="16.42578125" style="1" customWidth="1"/>
    <col min="40" max="40" width="79.5703125" style="1" customWidth="1"/>
    <col min="41" max="41" width="18.42578125" style="1" customWidth="1"/>
    <col min="42" max="42" width="21.42578125" style="1" customWidth="1"/>
    <col min="43" max="43" width="44.42578125" style="1" customWidth="1"/>
    <col min="44" max="44" width="25.42578125" style="1" customWidth="1"/>
    <col min="45" max="45" width="11.42578125" style="1" customWidth="1"/>
    <col min="46" max="46" width="56.42578125" style="1" customWidth="1"/>
    <col min="47" max="16384" width="10.85546875" style="1"/>
  </cols>
  <sheetData>
    <row r="1" spans="1:44" ht="21" customHeight="1" thickBot="1" x14ac:dyDescent="0.3">
      <c r="A1" s="4"/>
      <c r="B1" s="4"/>
      <c r="C1" s="4"/>
      <c r="D1" s="4"/>
      <c r="E1" s="4"/>
      <c r="F1" s="4"/>
      <c r="G1" s="4"/>
      <c r="H1" s="4"/>
      <c r="I1" s="21"/>
      <c r="J1" s="21"/>
      <c r="K1" s="21"/>
      <c r="L1" s="21"/>
      <c r="M1" s="21"/>
      <c r="N1" s="21"/>
      <c r="O1" s="21"/>
      <c r="P1" s="21"/>
      <c r="Q1" s="21"/>
      <c r="R1" s="21"/>
      <c r="S1" s="21"/>
      <c r="T1" s="21"/>
      <c r="U1" s="21"/>
      <c r="V1" s="21"/>
      <c r="W1" s="21"/>
      <c r="X1" s="21"/>
      <c r="Y1" s="21"/>
      <c r="Z1" s="21"/>
      <c r="AA1" s="21"/>
      <c r="AB1" s="21"/>
      <c r="AC1" s="21"/>
      <c r="AD1" s="21"/>
      <c r="AE1" s="21"/>
      <c r="AF1" s="21"/>
      <c r="AG1" s="21"/>
      <c r="AH1" s="4"/>
      <c r="AI1" s="4"/>
      <c r="AJ1" s="4"/>
      <c r="AK1" s="4"/>
      <c r="AL1" s="4"/>
      <c r="AM1" s="4"/>
      <c r="AN1" s="4"/>
      <c r="AO1" s="4"/>
      <c r="AP1" s="4"/>
      <c r="AQ1" s="4"/>
      <c r="AR1" s="4"/>
    </row>
    <row r="2" spans="1:44" ht="38.25" customHeight="1" x14ac:dyDescent="0.25">
      <c r="A2" s="193"/>
      <c r="B2" s="194"/>
      <c r="C2" s="194"/>
      <c r="D2" s="194"/>
      <c r="E2" s="194"/>
      <c r="F2" s="195"/>
      <c r="G2" s="201" t="s">
        <v>0</v>
      </c>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2"/>
    </row>
    <row r="3" spans="1:44" ht="40.35" customHeight="1" x14ac:dyDescent="0.25">
      <c r="A3" s="196"/>
      <c r="B3" s="197"/>
      <c r="C3" s="197"/>
      <c r="D3" s="197"/>
      <c r="E3" s="197"/>
      <c r="F3" s="198"/>
      <c r="G3" s="203" t="s">
        <v>115</v>
      </c>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4"/>
    </row>
    <row r="4" spans="1:44" ht="43.35" customHeight="1" x14ac:dyDescent="0.25">
      <c r="A4" s="196"/>
      <c r="B4" s="197"/>
      <c r="C4" s="197"/>
      <c r="D4" s="197"/>
      <c r="E4" s="197"/>
      <c r="F4" s="198"/>
      <c r="G4" s="203" t="s">
        <v>1</v>
      </c>
      <c r="H4" s="203"/>
      <c r="I4" s="203"/>
      <c r="J4" s="203"/>
      <c r="K4" s="203"/>
      <c r="L4" s="203"/>
      <c r="M4" s="203"/>
      <c r="N4" s="203"/>
      <c r="O4" s="203"/>
      <c r="P4" s="203"/>
      <c r="Q4" s="203" t="s">
        <v>157</v>
      </c>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4"/>
    </row>
    <row r="5" spans="1:44" ht="37.35" customHeight="1" x14ac:dyDescent="0.25">
      <c r="A5" s="196"/>
      <c r="B5" s="197"/>
      <c r="C5" s="197"/>
      <c r="D5" s="197"/>
      <c r="E5" s="197"/>
      <c r="F5" s="198"/>
      <c r="G5" s="203" t="s">
        <v>156</v>
      </c>
      <c r="H5" s="203"/>
      <c r="I5" s="203"/>
      <c r="J5" s="203"/>
      <c r="K5" s="203"/>
      <c r="L5" s="203"/>
      <c r="M5" s="203"/>
      <c r="N5" s="203"/>
      <c r="O5" s="203"/>
      <c r="P5" s="203"/>
      <c r="Q5" s="203" t="s">
        <v>154</v>
      </c>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4"/>
    </row>
    <row r="6" spans="1:44" ht="15.75" x14ac:dyDescent="0.25">
      <c r="A6" s="50"/>
      <c r="B6" s="51"/>
      <c r="C6" s="51"/>
      <c r="D6" s="51"/>
      <c r="E6" s="51"/>
      <c r="F6" s="51"/>
      <c r="G6" s="51"/>
      <c r="H6" s="51"/>
      <c r="I6" s="52"/>
      <c r="J6" s="52"/>
      <c r="K6" s="52"/>
      <c r="L6" s="52"/>
      <c r="M6" s="52"/>
      <c r="N6" s="52"/>
      <c r="O6" s="52"/>
      <c r="P6" s="52"/>
      <c r="Q6" s="52"/>
      <c r="R6" s="52"/>
      <c r="S6" s="52"/>
      <c r="T6" s="52"/>
      <c r="U6" s="52"/>
      <c r="V6" s="52"/>
      <c r="W6" s="52"/>
      <c r="X6" s="52"/>
      <c r="Y6" s="52"/>
      <c r="Z6" s="52"/>
      <c r="AA6" s="52"/>
      <c r="AB6" s="52"/>
      <c r="AC6" s="52"/>
      <c r="AD6" s="52"/>
      <c r="AE6" s="52"/>
      <c r="AF6" s="52"/>
      <c r="AG6" s="52"/>
      <c r="AH6" s="51"/>
      <c r="AI6" s="51"/>
      <c r="AJ6" s="51"/>
      <c r="AK6" s="51"/>
      <c r="AL6" s="51"/>
      <c r="AM6" s="51"/>
      <c r="AN6" s="51"/>
      <c r="AO6" s="51"/>
      <c r="AP6" s="51"/>
      <c r="AQ6" s="51"/>
      <c r="AR6" s="53"/>
    </row>
    <row r="7" spans="1:44" ht="30" customHeight="1" x14ac:dyDescent="0.25">
      <c r="A7" s="218" t="s">
        <v>4</v>
      </c>
      <c r="B7" s="219"/>
      <c r="C7" s="219"/>
      <c r="D7" s="219"/>
      <c r="E7" s="219"/>
      <c r="F7" s="219"/>
      <c r="G7" s="219"/>
      <c r="H7" s="219"/>
      <c r="I7" s="219"/>
      <c r="J7" s="219"/>
      <c r="K7" s="219"/>
      <c r="L7" s="219"/>
      <c r="M7" s="219"/>
      <c r="N7" s="219"/>
      <c r="O7" s="219"/>
      <c r="P7" s="219"/>
      <c r="Q7" s="203" t="s">
        <v>168</v>
      </c>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4"/>
    </row>
    <row r="8" spans="1:44" ht="30" customHeight="1" thickBot="1" x14ac:dyDescent="0.3">
      <c r="A8" s="220" t="s">
        <v>2</v>
      </c>
      <c r="B8" s="221"/>
      <c r="C8" s="221" t="s">
        <v>2</v>
      </c>
      <c r="D8" s="221"/>
      <c r="E8" s="221"/>
      <c r="F8" s="221"/>
      <c r="G8" s="221"/>
      <c r="H8" s="221"/>
      <c r="I8" s="221"/>
      <c r="J8" s="221"/>
      <c r="K8" s="221"/>
      <c r="L8" s="221"/>
      <c r="M8" s="221"/>
      <c r="N8" s="221"/>
      <c r="O8" s="221"/>
      <c r="P8" s="221"/>
      <c r="Q8" s="203" t="s">
        <v>169</v>
      </c>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4"/>
    </row>
    <row r="9" spans="1:44" ht="36" customHeight="1" thickBot="1" x14ac:dyDescent="0.3">
      <c r="A9" s="47"/>
      <c r="B9" s="48"/>
      <c r="C9" s="48"/>
      <c r="D9" s="48"/>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51"/>
      <c r="AI9" s="51"/>
      <c r="AJ9" s="51"/>
      <c r="AK9" s="51"/>
      <c r="AL9" s="51"/>
      <c r="AM9" s="51"/>
      <c r="AN9" s="51"/>
      <c r="AO9" s="51"/>
      <c r="AP9" s="51"/>
      <c r="AQ9" s="51"/>
      <c r="AR9" s="53"/>
    </row>
    <row r="10" spans="1:44" s="2" customFormat="1" ht="44.25" customHeight="1" x14ac:dyDescent="0.25">
      <c r="A10" s="199" t="s">
        <v>94</v>
      </c>
      <c r="B10" s="200"/>
      <c r="C10" s="200" t="s">
        <v>96</v>
      </c>
      <c r="D10" s="200"/>
      <c r="E10" s="200" t="s">
        <v>98</v>
      </c>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t="s">
        <v>105</v>
      </c>
      <c r="AM10" s="200" t="s">
        <v>106</v>
      </c>
      <c r="AN10" s="205" t="s">
        <v>107</v>
      </c>
      <c r="AO10" s="205" t="s">
        <v>108</v>
      </c>
      <c r="AP10" s="205" t="s">
        <v>109</v>
      </c>
      <c r="AQ10" s="205" t="s">
        <v>110</v>
      </c>
      <c r="AR10" s="214" t="s">
        <v>111</v>
      </c>
    </row>
    <row r="11" spans="1:44" s="3" customFormat="1" ht="45.75" customHeight="1" x14ac:dyDescent="0.2">
      <c r="A11" s="209" t="s">
        <v>95</v>
      </c>
      <c r="B11" s="209" t="s">
        <v>138</v>
      </c>
      <c r="C11" s="209" t="s">
        <v>78</v>
      </c>
      <c r="D11" s="209" t="s">
        <v>97</v>
      </c>
      <c r="E11" s="209" t="s">
        <v>99</v>
      </c>
      <c r="F11" s="209" t="s">
        <v>100</v>
      </c>
      <c r="G11" s="209" t="s">
        <v>101</v>
      </c>
      <c r="H11" s="209" t="s">
        <v>102</v>
      </c>
      <c r="I11" s="209" t="s">
        <v>103</v>
      </c>
      <c r="J11" s="74"/>
      <c r="K11" s="209" t="s">
        <v>135</v>
      </c>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22" t="s">
        <v>104</v>
      </c>
      <c r="AI11" s="223"/>
      <c r="AJ11" s="223"/>
      <c r="AK11" s="224"/>
      <c r="AL11" s="209"/>
      <c r="AM11" s="209"/>
      <c r="AN11" s="206"/>
      <c r="AO11" s="206"/>
      <c r="AP11" s="206"/>
      <c r="AQ11" s="206"/>
      <c r="AR11" s="215"/>
    </row>
    <row r="12" spans="1:44" s="3" customFormat="1" ht="24" customHeight="1" x14ac:dyDescent="0.2">
      <c r="A12" s="209"/>
      <c r="B12" s="209"/>
      <c r="C12" s="209"/>
      <c r="D12" s="209"/>
      <c r="E12" s="209"/>
      <c r="F12" s="209"/>
      <c r="G12" s="209"/>
      <c r="H12" s="209"/>
      <c r="I12" s="209"/>
      <c r="J12" s="211">
        <v>2016</v>
      </c>
      <c r="K12" s="212"/>
      <c r="L12" s="212"/>
      <c r="M12" s="213"/>
      <c r="N12" s="210">
        <v>2017</v>
      </c>
      <c r="O12" s="210"/>
      <c r="P12" s="210"/>
      <c r="Q12" s="210"/>
      <c r="R12" s="210"/>
      <c r="S12" s="208">
        <v>2018</v>
      </c>
      <c r="T12" s="208"/>
      <c r="U12" s="208"/>
      <c r="V12" s="208"/>
      <c r="W12" s="208"/>
      <c r="X12" s="208">
        <v>2019</v>
      </c>
      <c r="Y12" s="208"/>
      <c r="Z12" s="208"/>
      <c r="AA12" s="208"/>
      <c r="AB12" s="208"/>
      <c r="AC12" s="208">
        <v>2020</v>
      </c>
      <c r="AD12" s="208"/>
      <c r="AE12" s="208"/>
      <c r="AF12" s="208"/>
      <c r="AG12" s="208"/>
      <c r="AH12" s="209" t="s">
        <v>5</v>
      </c>
      <c r="AI12" s="209" t="s">
        <v>6</v>
      </c>
      <c r="AJ12" s="209" t="s">
        <v>7</v>
      </c>
      <c r="AK12" s="209" t="s">
        <v>8</v>
      </c>
      <c r="AL12" s="209"/>
      <c r="AM12" s="209"/>
      <c r="AN12" s="206"/>
      <c r="AO12" s="206"/>
      <c r="AP12" s="206"/>
      <c r="AQ12" s="206"/>
      <c r="AR12" s="215"/>
    </row>
    <row r="13" spans="1:44" s="3" customFormat="1" ht="21" customHeight="1" thickBot="1" x14ac:dyDescent="0.25">
      <c r="A13" s="209"/>
      <c r="B13" s="209"/>
      <c r="C13" s="209"/>
      <c r="D13" s="209"/>
      <c r="E13" s="209"/>
      <c r="F13" s="209"/>
      <c r="G13" s="209"/>
      <c r="H13" s="209"/>
      <c r="I13" s="209"/>
      <c r="J13" s="75" t="s">
        <v>139</v>
      </c>
      <c r="K13" s="74" t="s">
        <v>7</v>
      </c>
      <c r="L13" s="74" t="s">
        <v>8</v>
      </c>
      <c r="M13" s="157" t="s">
        <v>23</v>
      </c>
      <c r="N13" s="154" t="s">
        <v>5</v>
      </c>
      <c r="O13" s="154" t="s">
        <v>6</v>
      </c>
      <c r="P13" s="154" t="s">
        <v>7</v>
      </c>
      <c r="Q13" s="154" t="s">
        <v>8</v>
      </c>
      <c r="R13" s="158" t="s">
        <v>23</v>
      </c>
      <c r="S13" s="154" t="s">
        <v>5</v>
      </c>
      <c r="T13" s="154" t="s">
        <v>6</v>
      </c>
      <c r="U13" s="154" t="s">
        <v>7</v>
      </c>
      <c r="V13" s="154" t="s">
        <v>8</v>
      </c>
      <c r="W13" s="154" t="s">
        <v>23</v>
      </c>
      <c r="X13" s="154" t="s">
        <v>5</v>
      </c>
      <c r="Y13" s="154" t="s">
        <v>6</v>
      </c>
      <c r="Z13" s="154" t="s">
        <v>7</v>
      </c>
      <c r="AA13" s="154" t="s">
        <v>8</v>
      </c>
      <c r="AB13" s="157" t="s">
        <v>23</v>
      </c>
      <c r="AC13" s="154" t="s">
        <v>5</v>
      </c>
      <c r="AD13" s="118" t="s">
        <v>6</v>
      </c>
      <c r="AE13" s="118" t="s">
        <v>7</v>
      </c>
      <c r="AF13" s="118" t="s">
        <v>8</v>
      </c>
      <c r="AG13" s="122" t="s">
        <v>23</v>
      </c>
      <c r="AH13" s="217"/>
      <c r="AI13" s="217"/>
      <c r="AJ13" s="217"/>
      <c r="AK13" s="217"/>
      <c r="AL13" s="217"/>
      <c r="AM13" s="217"/>
      <c r="AN13" s="225"/>
      <c r="AO13" s="207"/>
      <c r="AP13" s="207"/>
      <c r="AQ13" s="207"/>
      <c r="AR13" s="216"/>
    </row>
    <row r="14" spans="1:44" s="159" customFormat="1" ht="84.75" customHeight="1" x14ac:dyDescent="0.2">
      <c r="A14" s="412">
        <v>178</v>
      </c>
      <c r="B14" s="380" t="s">
        <v>155</v>
      </c>
      <c r="C14" s="385">
        <v>456</v>
      </c>
      <c r="D14" s="385" t="s">
        <v>148</v>
      </c>
      <c r="E14" s="385">
        <v>381</v>
      </c>
      <c r="F14" s="385" t="s">
        <v>148</v>
      </c>
      <c r="G14" s="385" t="s">
        <v>147</v>
      </c>
      <c r="H14" s="385" t="s">
        <v>172</v>
      </c>
      <c r="I14" s="385">
        <v>1</v>
      </c>
      <c r="J14" s="373"/>
      <c r="K14" s="373"/>
      <c r="L14" s="373"/>
      <c r="M14" s="374"/>
      <c r="N14" s="396">
        <v>0.35</v>
      </c>
      <c r="O14" s="378"/>
      <c r="P14" s="378"/>
      <c r="Q14" s="378"/>
      <c r="R14" s="396">
        <v>0.09</v>
      </c>
      <c r="S14" s="385">
        <v>0.3</v>
      </c>
      <c r="T14" s="378"/>
      <c r="U14" s="378"/>
      <c r="V14" s="385"/>
      <c r="W14" s="385"/>
      <c r="X14" s="385">
        <v>0.1</v>
      </c>
      <c r="Y14" s="397"/>
      <c r="Z14" s="385"/>
      <c r="AA14" s="385"/>
      <c r="AB14" s="189"/>
      <c r="AC14" s="385">
        <v>0.1</v>
      </c>
      <c r="AD14" s="398"/>
      <c r="AE14" s="399"/>
      <c r="AF14" s="399"/>
      <c r="AG14" s="400"/>
      <c r="AH14" s="401"/>
      <c r="AI14" s="399"/>
      <c r="AJ14" s="399"/>
      <c r="AK14" s="399"/>
      <c r="AL14" s="383"/>
      <c r="AM14" s="379"/>
      <c r="AN14" s="379" t="s">
        <v>191</v>
      </c>
      <c r="AO14" s="384" t="s">
        <v>141</v>
      </c>
      <c r="AP14" s="385" t="s">
        <v>141</v>
      </c>
      <c r="AQ14" s="386" t="s">
        <v>189</v>
      </c>
      <c r="AR14" s="386" t="s">
        <v>187</v>
      </c>
    </row>
    <row r="15" spans="1:44" s="159" customFormat="1" ht="221.25" customHeight="1" x14ac:dyDescent="0.2">
      <c r="A15" s="412">
        <v>178</v>
      </c>
      <c r="B15" s="380" t="s">
        <v>155</v>
      </c>
      <c r="C15" s="385">
        <v>457</v>
      </c>
      <c r="D15" s="380" t="s">
        <v>170</v>
      </c>
      <c r="E15" s="385">
        <v>382</v>
      </c>
      <c r="F15" s="385" t="s">
        <v>171</v>
      </c>
      <c r="G15" s="385" t="s">
        <v>124</v>
      </c>
      <c r="H15" s="385" t="s">
        <v>172</v>
      </c>
      <c r="I15" s="402">
        <v>500</v>
      </c>
      <c r="J15" s="375"/>
      <c r="K15" s="375"/>
      <c r="L15" s="375"/>
      <c r="M15" s="374"/>
      <c r="N15" s="402">
        <v>125</v>
      </c>
      <c r="O15" s="378"/>
      <c r="P15" s="378"/>
      <c r="Q15" s="378"/>
      <c r="R15" s="402">
        <v>35</v>
      </c>
      <c r="S15" s="385">
        <v>125</v>
      </c>
      <c r="T15" s="378"/>
      <c r="U15" s="378"/>
      <c r="V15" s="385"/>
      <c r="W15" s="385"/>
      <c r="X15" s="385">
        <v>125</v>
      </c>
      <c r="Y15" s="378"/>
      <c r="Z15" s="385"/>
      <c r="AA15" s="385"/>
      <c r="AB15" s="189"/>
      <c r="AC15" s="385">
        <v>69</v>
      </c>
      <c r="AD15" s="398"/>
      <c r="AE15" s="399"/>
      <c r="AF15" s="399"/>
      <c r="AG15" s="400"/>
      <c r="AH15" s="401"/>
      <c r="AI15" s="399"/>
      <c r="AJ15" s="399"/>
      <c r="AK15" s="399"/>
      <c r="AL15" s="383"/>
      <c r="AM15" s="379"/>
      <c r="AN15" s="379" t="s">
        <v>184</v>
      </c>
      <c r="AO15" s="387" t="s">
        <v>141</v>
      </c>
      <c r="AP15" s="388" t="s">
        <v>141</v>
      </c>
      <c r="AQ15" s="386" t="s">
        <v>183</v>
      </c>
      <c r="AR15" s="386" t="s">
        <v>185</v>
      </c>
    </row>
    <row r="16" spans="1:44" s="159" customFormat="1" ht="136.5" customHeight="1" x14ac:dyDescent="0.2">
      <c r="A16" s="412">
        <v>178</v>
      </c>
      <c r="B16" s="380" t="s">
        <v>155</v>
      </c>
      <c r="C16" s="413">
        <v>467</v>
      </c>
      <c r="D16" s="380" t="s">
        <v>145</v>
      </c>
      <c r="E16" s="414">
        <v>383</v>
      </c>
      <c r="F16" s="415" t="s">
        <v>119</v>
      </c>
      <c r="G16" s="412" t="s">
        <v>134</v>
      </c>
      <c r="H16" s="414" t="s">
        <v>117</v>
      </c>
      <c r="I16" s="402">
        <v>200</v>
      </c>
      <c r="J16" s="374"/>
      <c r="K16" s="374"/>
      <c r="L16" s="376"/>
      <c r="M16" s="377"/>
      <c r="N16" s="403">
        <v>117.5</v>
      </c>
      <c r="O16" s="404"/>
      <c r="P16" s="404"/>
      <c r="Q16" s="405"/>
      <c r="R16" s="396">
        <f>62.33+6</f>
        <v>68.33</v>
      </c>
      <c r="S16" s="385">
        <v>180</v>
      </c>
      <c r="T16" s="404"/>
      <c r="U16" s="404"/>
      <c r="V16" s="405"/>
      <c r="W16" s="405"/>
      <c r="X16" s="385">
        <v>195</v>
      </c>
      <c r="Y16" s="404"/>
      <c r="Z16" s="404"/>
      <c r="AA16" s="405"/>
      <c r="AB16" s="405"/>
      <c r="AC16" s="385">
        <v>200</v>
      </c>
      <c r="AD16" s="406"/>
      <c r="AE16" s="406"/>
      <c r="AF16" s="407"/>
      <c r="AG16" s="407"/>
      <c r="AH16" s="408"/>
      <c r="AI16" s="407"/>
      <c r="AJ16" s="409"/>
      <c r="AK16" s="407"/>
      <c r="AL16" s="383"/>
      <c r="AM16" s="379"/>
      <c r="AN16" s="379" t="s">
        <v>192</v>
      </c>
      <c r="AO16" s="389" t="s">
        <v>141</v>
      </c>
      <c r="AP16" s="390" t="s">
        <v>141</v>
      </c>
      <c r="AQ16" s="391" t="s">
        <v>186</v>
      </c>
      <c r="AR16" s="381" t="s">
        <v>188</v>
      </c>
    </row>
    <row r="17" spans="1:44" s="159" customFormat="1" ht="90" hidden="1" customHeight="1" x14ac:dyDescent="0.2">
      <c r="A17" s="412" t="s">
        <v>133</v>
      </c>
      <c r="B17" s="380" t="s">
        <v>155</v>
      </c>
      <c r="C17" s="413">
        <v>11</v>
      </c>
      <c r="D17" s="380" t="s">
        <v>146</v>
      </c>
      <c r="E17" s="414"/>
      <c r="F17" s="415" t="s">
        <v>148</v>
      </c>
      <c r="G17" s="412" t="s">
        <v>147</v>
      </c>
      <c r="H17" s="414" t="s">
        <v>118</v>
      </c>
      <c r="I17" s="402">
        <v>1</v>
      </c>
      <c r="J17" s="374"/>
      <c r="K17" s="374"/>
      <c r="L17" s="376"/>
      <c r="M17" s="374"/>
      <c r="N17" s="402"/>
      <c r="O17" s="406"/>
      <c r="P17" s="406"/>
      <c r="Q17" s="407"/>
      <c r="R17" s="407"/>
      <c r="S17" s="385"/>
      <c r="T17" s="406"/>
      <c r="U17" s="406"/>
      <c r="V17" s="407"/>
      <c r="W17" s="407"/>
      <c r="X17" s="385"/>
      <c r="Y17" s="406"/>
      <c r="Z17" s="406"/>
      <c r="AA17" s="407"/>
      <c r="AB17" s="407"/>
      <c r="AC17" s="385"/>
      <c r="AD17" s="406"/>
      <c r="AE17" s="406"/>
      <c r="AF17" s="407"/>
      <c r="AG17" s="407"/>
      <c r="AH17" s="410"/>
      <c r="AI17" s="407"/>
      <c r="AJ17" s="411">
        <v>0.15</v>
      </c>
      <c r="AK17" s="407"/>
      <c r="AL17" s="382"/>
      <c r="AM17" s="382"/>
      <c r="AN17" s="382"/>
      <c r="AO17" s="392"/>
      <c r="AP17" s="393"/>
      <c r="AQ17" s="391"/>
      <c r="AR17" s="391"/>
    </row>
    <row r="18" spans="1:44" s="159" customFormat="1" ht="18.75" hidden="1" customHeight="1" x14ac:dyDescent="0.2">
      <c r="A18" s="412" t="s">
        <v>133</v>
      </c>
      <c r="B18" s="380" t="s">
        <v>155</v>
      </c>
      <c r="C18" s="413">
        <v>440</v>
      </c>
      <c r="D18" s="380" t="s">
        <v>150</v>
      </c>
      <c r="E18" s="414">
        <v>338</v>
      </c>
      <c r="F18" s="412" t="s">
        <v>149</v>
      </c>
      <c r="G18" s="414" t="s">
        <v>123</v>
      </c>
      <c r="H18" s="414" t="s">
        <v>117</v>
      </c>
      <c r="I18" s="402">
        <v>2</v>
      </c>
      <c r="J18" s="377"/>
      <c r="K18" s="377"/>
      <c r="L18" s="376"/>
      <c r="M18" s="374"/>
      <c r="N18" s="402">
        <v>1</v>
      </c>
      <c r="O18" s="406"/>
      <c r="P18" s="406"/>
      <c r="Q18" s="407"/>
      <c r="R18" s="407"/>
      <c r="S18" s="385">
        <v>1.5</v>
      </c>
      <c r="T18" s="406"/>
      <c r="U18" s="406"/>
      <c r="V18" s="407"/>
      <c r="W18" s="407"/>
      <c r="X18" s="385">
        <v>1.7</v>
      </c>
      <c r="Y18" s="406"/>
      <c r="Z18" s="406"/>
      <c r="AA18" s="407"/>
      <c r="AB18" s="407"/>
      <c r="AC18" s="385">
        <v>2</v>
      </c>
      <c r="AD18" s="406"/>
      <c r="AE18" s="406"/>
      <c r="AF18" s="407"/>
      <c r="AG18" s="407"/>
      <c r="AH18" s="410"/>
      <c r="AI18" s="407"/>
      <c r="AJ18" s="409">
        <v>0.1</v>
      </c>
      <c r="AK18" s="407"/>
      <c r="AL18" s="382"/>
      <c r="AM18" s="382"/>
      <c r="AN18" s="382"/>
      <c r="AO18" s="392"/>
      <c r="AP18" s="393"/>
      <c r="AQ18" s="393"/>
      <c r="AR18" s="394"/>
    </row>
    <row r="19" spans="1:44" s="159" customFormat="1" ht="233.25" customHeight="1" x14ac:dyDescent="0.2">
      <c r="A19" s="412">
        <v>178</v>
      </c>
      <c r="B19" s="380" t="s">
        <v>155</v>
      </c>
      <c r="C19" s="413">
        <v>468</v>
      </c>
      <c r="D19" s="380" t="s">
        <v>120</v>
      </c>
      <c r="E19" s="414">
        <v>384</v>
      </c>
      <c r="F19" s="412" t="s">
        <v>121</v>
      </c>
      <c r="G19" s="414" t="s">
        <v>124</v>
      </c>
      <c r="H19" s="414" t="s">
        <v>118</v>
      </c>
      <c r="I19" s="402">
        <v>1000</v>
      </c>
      <c r="J19" s="374"/>
      <c r="K19" s="374"/>
      <c r="L19" s="376"/>
      <c r="M19" s="374"/>
      <c r="N19" s="402">
        <f>125</f>
        <v>125</v>
      </c>
      <c r="O19" s="406"/>
      <c r="P19" s="406"/>
      <c r="Q19" s="407"/>
      <c r="R19" s="407">
        <v>35</v>
      </c>
      <c r="S19" s="385">
        <v>125</v>
      </c>
      <c r="T19" s="406"/>
      <c r="U19" s="406"/>
      <c r="V19" s="407"/>
      <c r="W19" s="407"/>
      <c r="X19" s="385">
        <v>125</v>
      </c>
      <c r="Y19" s="406"/>
      <c r="Z19" s="406"/>
      <c r="AA19" s="407"/>
      <c r="AB19" s="407"/>
      <c r="AC19" s="385">
        <v>69</v>
      </c>
      <c r="AD19" s="406"/>
      <c r="AE19" s="406"/>
      <c r="AF19" s="407"/>
      <c r="AG19" s="407"/>
      <c r="AH19" s="410"/>
      <c r="AI19" s="407"/>
      <c r="AJ19" s="407"/>
      <c r="AK19" s="407"/>
      <c r="AL19" s="383"/>
      <c r="AM19" s="379"/>
      <c r="AN19" s="379" t="s">
        <v>181</v>
      </c>
      <c r="AO19" s="389" t="s">
        <v>141</v>
      </c>
      <c r="AP19" s="390" t="s">
        <v>141</v>
      </c>
      <c r="AQ19" s="395" t="s">
        <v>183</v>
      </c>
      <c r="AR19" s="395" t="s">
        <v>182</v>
      </c>
    </row>
    <row r="20" spans="1:44" s="159" customFormat="1" ht="69" customHeight="1" x14ac:dyDescent="0.2">
      <c r="A20" s="160"/>
      <c r="B20" s="161"/>
      <c r="C20" s="162"/>
      <c r="D20" s="163"/>
      <c r="E20" s="164"/>
      <c r="F20" s="165"/>
      <c r="G20" s="164"/>
      <c r="H20" s="164"/>
      <c r="I20" s="166"/>
      <c r="J20" s="166"/>
      <c r="K20" s="166"/>
      <c r="L20" s="167"/>
      <c r="M20" s="167"/>
      <c r="N20" s="168"/>
      <c r="O20" s="168"/>
      <c r="P20" s="168"/>
      <c r="Q20" s="167"/>
      <c r="R20" s="167"/>
      <c r="S20" s="168"/>
      <c r="T20" s="168"/>
      <c r="U20" s="168"/>
      <c r="V20" s="167"/>
      <c r="W20" s="167"/>
      <c r="X20" s="168"/>
      <c r="Y20" s="168"/>
      <c r="Z20" s="168"/>
      <c r="AA20" s="167"/>
      <c r="AB20" s="167"/>
      <c r="AC20" s="168"/>
      <c r="AD20" s="168"/>
      <c r="AE20" s="168"/>
      <c r="AF20" s="167"/>
      <c r="AG20" s="167"/>
      <c r="AH20" s="167"/>
      <c r="AI20" s="167"/>
      <c r="AJ20" s="167"/>
      <c r="AK20" s="167"/>
      <c r="AL20" s="153"/>
      <c r="AM20" s="153"/>
      <c r="AN20" s="169"/>
      <c r="AO20" s="170"/>
      <c r="AP20" s="170"/>
      <c r="AQ20" s="169"/>
      <c r="AR20" s="169"/>
    </row>
    <row r="21" spans="1:44" ht="30.75" customHeight="1" thickBot="1" x14ac:dyDescent="0.3">
      <c r="A21" s="42"/>
      <c r="B21" s="43"/>
      <c r="C21" s="190" t="s">
        <v>116</v>
      </c>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2"/>
    </row>
  </sheetData>
  <mergeCells count="44">
    <mergeCell ref="AL17:AN17"/>
    <mergeCell ref="AL18:AN18"/>
    <mergeCell ref="G4:P4"/>
    <mergeCell ref="C10:D10"/>
    <mergeCell ref="A11:A13"/>
    <mergeCell ref="B11:B13"/>
    <mergeCell ref="Q4:AR4"/>
    <mergeCell ref="G5:P5"/>
    <mergeCell ref="AN10:AN13"/>
    <mergeCell ref="AH12:AH13"/>
    <mergeCell ref="X12:AB12"/>
    <mergeCell ref="AC12:AG12"/>
    <mergeCell ref="Q7:AR7"/>
    <mergeCell ref="AP10:AP13"/>
    <mergeCell ref="C11:C13"/>
    <mergeCell ref="D11:D13"/>
    <mergeCell ref="F11:F13"/>
    <mergeCell ref="AL10:AL13"/>
    <mergeCell ref="AJ12:AJ13"/>
    <mergeCell ref="AK12:AK13"/>
    <mergeCell ref="AM10:AM13"/>
    <mergeCell ref="AI12:AI13"/>
    <mergeCell ref="A7:P7"/>
    <mergeCell ref="A8:P8"/>
    <mergeCell ref="E10:AK10"/>
    <mergeCell ref="AH11:AK11"/>
    <mergeCell ref="G11:G13"/>
    <mergeCell ref="H11:H13"/>
    <mergeCell ref="C21:AR21"/>
    <mergeCell ref="A2:F5"/>
    <mergeCell ref="A10:B10"/>
    <mergeCell ref="G2:AR2"/>
    <mergeCell ref="G3:AR3"/>
    <mergeCell ref="Q8:AR8"/>
    <mergeCell ref="AO10:AO13"/>
    <mergeCell ref="S12:W12"/>
    <mergeCell ref="E11:E13"/>
    <mergeCell ref="N12:R12"/>
    <mergeCell ref="K11:AG11"/>
    <mergeCell ref="J12:M12"/>
    <mergeCell ref="Q5:AR5"/>
    <mergeCell ref="I11:I13"/>
    <mergeCell ref="AQ10:AQ13"/>
    <mergeCell ref="AR10:AR13"/>
  </mergeCells>
  <phoneticPr fontId="9" type="noConversion"/>
  <dataValidations count="1">
    <dataValidation type="list" allowBlank="1" showInputMessage="1" showErrorMessage="1" sqref="H16:H20">
      <formula1>$AT$8:$AT$11</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7"/>
  <sheetViews>
    <sheetView view="pageBreakPreview" zoomScale="80" zoomScaleNormal="80" zoomScaleSheetLayoutView="80" workbookViewId="0">
      <selection activeCell="J22" sqref="J22"/>
    </sheetView>
  </sheetViews>
  <sheetFormatPr baseColWidth="10" defaultColWidth="10.85546875" defaultRowHeight="15.75" x14ac:dyDescent="0.25"/>
  <cols>
    <col min="1" max="1" width="12.7109375" style="1" customWidth="1"/>
    <col min="2" max="2" width="12.42578125" style="1" customWidth="1"/>
    <col min="3" max="3" width="22.140625" style="1" customWidth="1"/>
    <col min="4" max="4" width="9.42578125" style="7" customWidth="1"/>
    <col min="5" max="5" width="13" style="7" customWidth="1"/>
    <col min="6" max="6" width="16.140625" style="7" customWidth="1"/>
    <col min="7" max="7" width="17.85546875" style="27" customWidth="1"/>
    <col min="8" max="28" width="18.42578125" style="8" customWidth="1"/>
    <col min="29" max="30" width="18.42578125" style="1" customWidth="1"/>
    <col min="31" max="32" width="18.42578125" style="32" customWidth="1"/>
    <col min="33" max="34" width="18.42578125" style="1" customWidth="1"/>
    <col min="35" max="35" width="40.140625" style="1" customWidth="1"/>
    <col min="36" max="36" width="13.7109375" style="1" customWidth="1"/>
    <col min="37" max="37" width="12.7109375" style="1" customWidth="1"/>
    <col min="38" max="38" width="49.42578125" style="1" customWidth="1"/>
    <col min="39" max="39" width="56.7109375" style="1" customWidth="1"/>
    <col min="40" max="40" width="23.28515625" style="1" customWidth="1"/>
    <col min="41" max="16384" width="10.85546875" style="1"/>
  </cols>
  <sheetData>
    <row r="1" spans="1:47" ht="18" x14ac:dyDescent="0.25">
      <c r="A1" s="226"/>
      <c r="B1" s="227"/>
      <c r="C1" s="227"/>
      <c r="D1" s="227"/>
      <c r="E1" s="227"/>
      <c r="F1" s="232" t="s">
        <v>0</v>
      </c>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row>
    <row r="2" spans="1:47" ht="18" x14ac:dyDescent="0.25">
      <c r="A2" s="228"/>
      <c r="B2" s="229"/>
      <c r="C2" s="229"/>
      <c r="D2" s="229"/>
      <c r="E2" s="229"/>
      <c r="F2" s="246" t="s">
        <v>114</v>
      </c>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8"/>
    </row>
    <row r="3" spans="1:47" ht="18" x14ac:dyDescent="0.25">
      <c r="A3" s="228"/>
      <c r="B3" s="229"/>
      <c r="C3" s="229"/>
      <c r="D3" s="229"/>
      <c r="E3" s="229"/>
      <c r="F3" s="203" t="s">
        <v>1</v>
      </c>
      <c r="G3" s="203"/>
      <c r="H3" s="203"/>
      <c r="I3" s="203"/>
      <c r="J3" s="203"/>
      <c r="K3" s="203"/>
      <c r="L3" s="246" t="s">
        <v>128</v>
      </c>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8"/>
    </row>
    <row r="4" spans="1:47" ht="18.75" thickBot="1" x14ac:dyDescent="0.3">
      <c r="A4" s="230"/>
      <c r="B4" s="231"/>
      <c r="C4" s="231"/>
      <c r="D4" s="231"/>
      <c r="E4" s="231"/>
      <c r="F4" s="249" t="s">
        <v>3</v>
      </c>
      <c r="G4" s="249"/>
      <c r="H4" s="249"/>
      <c r="I4" s="249"/>
      <c r="J4" s="249"/>
      <c r="K4" s="249"/>
      <c r="L4" s="235" t="s">
        <v>154</v>
      </c>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7"/>
    </row>
    <row r="5" spans="1:47" ht="16.5" thickBot="1" x14ac:dyDescent="0.3">
      <c r="AF5" s="28"/>
    </row>
    <row r="6" spans="1:47" s="46" customFormat="1" ht="16.5" x14ac:dyDescent="0.25">
      <c r="A6" s="199" t="s">
        <v>67</v>
      </c>
      <c r="B6" s="200" t="s">
        <v>77</v>
      </c>
      <c r="C6" s="200"/>
      <c r="D6" s="200"/>
      <c r="E6" s="200" t="s">
        <v>81</v>
      </c>
      <c r="F6" s="200" t="s">
        <v>82</v>
      </c>
      <c r="G6" s="200" t="s">
        <v>83</v>
      </c>
      <c r="H6" s="200" t="s">
        <v>84</v>
      </c>
      <c r="I6" s="251"/>
      <c r="J6" s="251"/>
      <c r="K6" s="251"/>
      <c r="L6" s="251"/>
      <c r="M6" s="251"/>
      <c r="N6" s="251"/>
      <c r="O6" s="251"/>
      <c r="P6" s="251"/>
      <c r="Q6" s="251"/>
      <c r="R6" s="251"/>
      <c r="S6" s="251"/>
      <c r="T6" s="251"/>
      <c r="U6" s="251"/>
      <c r="V6" s="251"/>
      <c r="W6" s="251"/>
      <c r="X6" s="251"/>
      <c r="Y6" s="251"/>
      <c r="Z6" s="251"/>
      <c r="AA6" s="251"/>
      <c r="AB6" s="252"/>
      <c r="AC6" s="200" t="s">
        <v>85</v>
      </c>
      <c r="AD6" s="200"/>
      <c r="AE6" s="200"/>
      <c r="AF6" s="200"/>
      <c r="AG6" s="200" t="s">
        <v>87</v>
      </c>
      <c r="AH6" s="200" t="s">
        <v>88</v>
      </c>
      <c r="AI6" s="200" t="s">
        <v>89</v>
      </c>
      <c r="AJ6" s="200" t="s">
        <v>90</v>
      </c>
      <c r="AK6" s="200" t="s">
        <v>91</v>
      </c>
      <c r="AL6" s="200" t="s">
        <v>92</v>
      </c>
      <c r="AM6" s="238" t="s">
        <v>93</v>
      </c>
    </row>
    <row r="7" spans="1:47" s="46" customFormat="1" ht="27.75" customHeight="1" x14ac:dyDescent="0.25">
      <c r="A7" s="244"/>
      <c r="B7" s="209"/>
      <c r="C7" s="209"/>
      <c r="D7" s="209"/>
      <c r="E7" s="209"/>
      <c r="F7" s="209"/>
      <c r="G7" s="209"/>
      <c r="H7" s="209"/>
      <c r="I7" s="208">
        <v>2017</v>
      </c>
      <c r="J7" s="208"/>
      <c r="K7" s="208"/>
      <c r="L7" s="208"/>
      <c r="M7" s="208"/>
      <c r="N7" s="208">
        <v>2018</v>
      </c>
      <c r="O7" s="208"/>
      <c r="P7" s="208"/>
      <c r="Q7" s="208"/>
      <c r="R7" s="208"/>
      <c r="S7" s="253">
        <v>2019</v>
      </c>
      <c r="T7" s="254"/>
      <c r="U7" s="254"/>
      <c r="V7" s="254"/>
      <c r="W7" s="255"/>
      <c r="X7" s="253">
        <v>2020</v>
      </c>
      <c r="Y7" s="254"/>
      <c r="Z7" s="254"/>
      <c r="AA7" s="254"/>
      <c r="AB7" s="255"/>
      <c r="AC7" s="208" t="s">
        <v>86</v>
      </c>
      <c r="AD7" s="208"/>
      <c r="AE7" s="208"/>
      <c r="AF7" s="208"/>
      <c r="AG7" s="209"/>
      <c r="AH7" s="209"/>
      <c r="AI7" s="209"/>
      <c r="AJ7" s="209"/>
      <c r="AK7" s="209"/>
      <c r="AL7" s="209"/>
      <c r="AM7" s="239"/>
    </row>
    <row r="8" spans="1:47" s="46" customFormat="1" ht="68.25" customHeight="1" thickBot="1" x14ac:dyDescent="0.3">
      <c r="A8" s="245"/>
      <c r="B8" s="87" t="s">
        <v>78</v>
      </c>
      <c r="C8" s="87" t="s">
        <v>79</v>
      </c>
      <c r="D8" s="87" t="s">
        <v>80</v>
      </c>
      <c r="E8" s="217"/>
      <c r="F8" s="217"/>
      <c r="G8" s="217"/>
      <c r="H8" s="250"/>
      <c r="I8" s="87" t="s">
        <v>5</v>
      </c>
      <c r="J8" s="87" t="s">
        <v>6</v>
      </c>
      <c r="K8" s="87" t="s">
        <v>7</v>
      </c>
      <c r="L8" s="87" t="s">
        <v>8</v>
      </c>
      <c r="M8" s="87" t="s">
        <v>23</v>
      </c>
      <c r="N8" s="87" t="s">
        <v>5</v>
      </c>
      <c r="O8" s="87" t="s">
        <v>6</v>
      </c>
      <c r="P8" s="87" t="s">
        <v>7</v>
      </c>
      <c r="Q8" s="87" t="s">
        <v>8</v>
      </c>
      <c r="R8" s="87" t="s">
        <v>23</v>
      </c>
      <c r="S8" s="87" t="s">
        <v>5</v>
      </c>
      <c r="T8" s="87" t="s">
        <v>6</v>
      </c>
      <c r="U8" s="87" t="s">
        <v>7</v>
      </c>
      <c r="V8" s="87" t="s">
        <v>8</v>
      </c>
      <c r="W8" s="87" t="s">
        <v>23</v>
      </c>
      <c r="X8" s="87" t="s">
        <v>5</v>
      </c>
      <c r="Y8" s="87" t="s">
        <v>6</v>
      </c>
      <c r="Z8" s="87" t="s">
        <v>7</v>
      </c>
      <c r="AA8" s="87" t="s">
        <v>8</v>
      </c>
      <c r="AB8" s="87" t="s">
        <v>23</v>
      </c>
      <c r="AC8" s="87" t="s">
        <v>5</v>
      </c>
      <c r="AD8" s="87" t="s">
        <v>6</v>
      </c>
      <c r="AE8" s="87" t="s">
        <v>7</v>
      </c>
      <c r="AF8" s="87" t="s">
        <v>8</v>
      </c>
      <c r="AG8" s="217"/>
      <c r="AH8" s="217"/>
      <c r="AI8" s="217"/>
      <c r="AJ8" s="217"/>
      <c r="AK8" s="217"/>
      <c r="AL8" s="217"/>
      <c r="AM8" s="240"/>
    </row>
    <row r="9" spans="1:47" s="5" customFormat="1" ht="24" customHeight="1" x14ac:dyDescent="0.25">
      <c r="A9" s="424" t="s">
        <v>158</v>
      </c>
      <c r="B9" s="425">
        <v>1</v>
      </c>
      <c r="C9" s="426" t="s">
        <v>122</v>
      </c>
      <c r="D9" s="427" t="s">
        <v>117</v>
      </c>
      <c r="E9" s="427">
        <v>467</v>
      </c>
      <c r="F9" s="427">
        <v>178</v>
      </c>
      <c r="G9" s="54" t="s">
        <v>9</v>
      </c>
      <c r="H9" s="123">
        <v>200</v>
      </c>
      <c r="I9" s="416">
        <v>117.5</v>
      </c>
      <c r="J9" s="123"/>
      <c r="K9" s="123"/>
      <c r="L9" s="123"/>
      <c r="M9" s="123"/>
      <c r="N9" s="123">
        <v>180</v>
      </c>
      <c r="O9" s="123"/>
      <c r="P9" s="123"/>
      <c r="Q9" s="123"/>
      <c r="R9" s="123"/>
      <c r="S9" s="123">
        <v>195</v>
      </c>
      <c r="T9" s="123"/>
      <c r="U9" s="123"/>
      <c r="V9" s="123"/>
      <c r="W9" s="123"/>
      <c r="X9" s="123">
        <v>200</v>
      </c>
      <c r="Y9" s="33"/>
      <c r="Z9" s="33"/>
      <c r="AA9" s="33"/>
      <c r="AB9" s="33"/>
      <c r="AC9" s="29"/>
      <c r="AD9" s="29"/>
      <c r="AE9" s="416"/>
      <c r="AF9" s="88"/>
      <c r="AG9" s="171"/>
      <c r="AH9" s="171"/>
      <c r="AI9" s="241"/>
      <c r="AJ9" s="241"/>
      <c r="AK9" s="241"/>
      <c r="AL9" s="241"/>
      <c r="AM9" s="241"/>
    </row>
    <row r="10" spans="1:47" s="5" customFormat="1" ht="27.75" customHeight="1" x14ac:dyDescent="0.25">
      <c r="A10" s="428"/>
      <c r="B10" s="429"/>
      <c r="C10" s="430"/>
      <c r="D10" s="431"/>
      <c r="E10" s="431"/>
      <c r="F10" s="431"/>
      <c r="G10" s="55" t="s">
        <v>10</v>
      </c>
      <c r="H10" s="120">
        <f>+I10+S10+X10+N10</f>
        <v>3127000000</v>
      </c>
      <c r="I10" s="120">
        <v>728000000</v>
      </c>
      <c r="J10" s="80"/>
      <c r="K10" s="80"/>
      <c r="L10" s="80"/>
      <c r="M10" s="80"/>
      <c r="N10" s="120">
        <v>1190000000</v>
      </c>
      <c r="O10" s="80"/>
      <c r="P10" s="80"/>
      <c r="Q10" s="80"/>
      <c r="R10" s="80"/>
      <c r="S10" s="120">
        <v>791000000</v>
      </c>
      <c r="T10" s="80"/>
      <c r="U10" s="80"/>
      <c r="V10" s="80"/>
      <c r="W10" s="80"/>
      <c r="X10" s="120">
        <v>418000000</v>
      </c>
      <c r="Y10" s="80"/>
      <c r="Z10" s="80"/>
      <c r="AA10" s="80"/>
      <c r="AB10" s="80"/>
      <c r="AC10" s="80"/>
      <c r="AD10" s="80"/>
      <c r="AE10" s="120"/>
      <c r="AF10" s="89"/>
      <c r="AG10" s="30"/>
      <c r="AH10" s="30"/>
      <c r="AI10" s="242"/>
      <c r="AJ10" s="242"/>
      <c r="AK10" s="242"/>
      <c r="AL10" s="242"/>
      <c r="AM10" s="242"/>
    </row>
    <row r="11" spans="1:47" s="5" customFormat="1" ht="28.5" customHeight="1" x14ac:dyDescent="0.25">
      <c r="A11" s="428"/>
      <c r="B11" s="429"/>
      <c r="C11" s="430"/>
      <c r="D11" s="431"/>
      <c r="E11" s="431"/>
      <c r="F11" s="431"/>
      <c r="G11" s="55" t="s">
        <v>11</v>
      </c>
      <c r="H11" s="34"/>
      <c r="I11" s="34"/>
      <c r="J11" s="34"/>
      <c r="K11" s="34"/>
      <c r="L11" s="34"/>
      <c r="M11" s="34"/>
      <c r="N11" s="417"/>
      <c r="O11" s="417"/>
      <c r="P11" s="417"/>
      <c r="Q11" s="417"/>
      <c r="R11" s="417"/>
      <c r="S11" s="417"/>
      <c r="T11" s="417"/>
      <c r="U11" s="417"/>
      <c r="V11" s="417"/>
      <c r="W11" s="417"/>
      <c r="X11" s="417"/>
      <c r="Y11" s="34"/>
      <c r="Z11" s="34"/>
      <c r="AA11" s="34"/>
      <c r="AB11" s="34"/>
      <c r="AC11" s="35"/>
      <c r="AD11" s="35"/>
      <c r="AE11" s="89"/>
      <c r="AF11" s="35"/>
      <c r="AG11" s="30"/>
      <c r="AH11" s="30"/>
      <c r="AI11" s="242"/>
      <c r="AJ11" s="242"/>
      <c r="AK11" s="242"/>
      <c r="AL11" s="242"/>
      <c r="AM11" s="242"/>
    </row>
    <row r="12" spans="1:47" s="5" customFormat="1" ht="27" customHeight="1" thickBot="1" x14ac:dyDescent="0.3">
      <c r="A12" s="428"/>
      <c r="B12" s="429"/>
      <c r="C12" s="430"/>
      <c r="D12" s="431"/>
      <c r="E12" s="431"/>
      <c r="F12" s="431"/>
      <c r="G12" s="55" t="s">
        <v>12</v>
      </c>
      <c r="H12" s="418">
        <v>183303796</v>
      </c>
      <c r="I12" s="419"/>
      <c r="J12" s="37"/>
      <c r="K12" s="37"/>
      <c r="L12" s="37"/>
      <c r="M12" s="37"/>
      <c r="N12" s="37"/>
      <c r="O12" s="37"/>
      <c r="P12" s="37"/>
      <c r="Q12" s="37"/>
      <c r="R12" s="37"/>
      <c r="S12" s="37"/>
      <c r="T12" s="37"/>
      <c r="U12" s="37"/>
      <c r="V12" s="37"/>
      <c r="W12" s="37"/>
      <c r="X12" s="37"/>
      <c r="Y12" s="37"/>
      <c r="Z12" s="37"/>
      <c r="AA12" s="37"/>
      <c r="AB12" s="37"/>
      <c r="AC12" s="80"/>
      <c r="AD12" s="80"/>
      <c r="AE12" s="80"/>
      <c r="AF12" s="80"/>
      <c r="AG12" s="30"/>
      <c r="AH12" s="30"/>
      <c r="AI12" s="242"/>
      <c r="AJ12" s="242"/>
      <c r="AK12" s="242"/>
      <c r="AL12" s="242"/>
      <c r="AM12" s="242"/>
      <c r="AP12" s="71"/>
      <c r="AQ12" s="71"/>
      <c r="AR12" s="71"/>
      <c r="AS12" s="71"/>
      <c r="AT12" s="71"/>
      <c r="AU12" s="71"/>
    </row>
    <row r="13" spans="1:47" s="5" customFormat="1" ht="23.25" customHeight="1" x14ac:dyDescent="0.25">
      <c r="A13" s="428"/>
      <c r="B13" s="429"/>
      <c r="C13" s="430"/>
      <c r="D13" s="431"/>
      <c r="E13" s="431"/>
      <c r="F13" s="431"/>
      <c r="G13" s="55" t="s">
        <v>13</v>
      </c>
      <c r="H13" s="123">
        <f>+H9+H11</f>
        <v>200</v>
      </c>
      <c r="I13" s="416">
        <f t="shared" ref="I13:X13" si="0">+I9+I11</f>
        <v>117.5</v>
      </c>
      <c r="J13" s="123"/>
      <c r="K13" s="123"/>
      <c r="L13" s="123"/>
      <c r="M13" s="123"/>
      <c r="N13" s="123">
        <f t="shared" si="0"/>
        <v>180</v>
      </c>
      <c r="O13" s="123">
        <f t="shared" si="0"/>
        <v>0</v>
      </c>
      <c r="P13" s="123">
        <f t="shared" si="0"/>
        <v>0</v>
      </c>
      <c r="Q13" s="123">
        <f t="shared" si="0"/>
        <v>0</v>
      </c>
      <c r="R13" s="123">
        <f t="shared" si="0"/>
        <v>0</v>
      </c>
      <c r="S13" s="123">
        <v>195</v>
      </c>
      <c r="T13" s="123"/>
      <c r="U13" s="123">
        <f t="shared" si="0"/>
        <v>0</v>
      </c>
      <c r="V13" s="123">
        <f t="shared" si="0"/>
        <v>0</v>
      </c>
      <c r="W13" s="123">
        <f t="shared" si="0"/>
        <v>0</v>
      </c>
      <c r="X13" s="123">
        <f t="shared" si="0"/>
        <v>200</v>
      </c>
      <c r="Y13" s="36"/>
      <c r="Z13" s="36"/>
      <c r="AA13" s="36"/>
      <c r="AB13" s="36"/>
      <c r="AC13" s="35"/>
      <c r="AD13" s="35"/>
      <c r="AE13" s="416"/>
      <c r="AF13" s="89"/>
      <c r="AG13" s="172"/>
      <c r="AH13" s="172"/>
      <c r="AI13" s="242"/>
      <c r="AJ13" s="242"/>
      <c r="AK13" s="242"/>
      <c r="AL13" s="242"/>
      <c r="AM13" s="242"/>
      <c r="AP13" s="72"/>
      <c r="AQ13" s="72"/>
      <c r="AR13" s="72"/>
      <c r="AS13" s="72"/>
      <c r="AT13" s="72"/>
      <c r="AU13" s="71"/>
    </row>
    <row r="14" spans="1:47" s="5" customFormat="1" ht="24" customHeight="1" thickBot="1" x14ac:dyDescent="0.3">
      <c r="A14" s="432"/>
      <c r="B14" s="433"/>
      <c r="C14" s="434"/>
      <c r="D14" s="435"/>
      <c r="E14" s="435"/>
      <c r="F14" s="435"/>
      <c r="G14" s="56" t="s">
        <v>14</v>
      </c>
      <c r="H14" s="90">
        <f>H10</f>
        <v>3127000000</v>
      </c>
      <c r="I14" s="90">
        <f>I10+I12</f>
        <v>728000000</v>
      </c>
      <c r="J14" s="90"/>
      <c r="K14" s="90"/>
      <c r="L14" s="90"/>
      <c r="M14" s="90"/>
      <c r="N14" s="90">
        <v>1220000000</v>
      </c>
      <c r="O14" s="90">
        <f t="shared" ref="J14:W14" si="1">O10</f>
        <v>0</v>
      </c>
      <c r="P14" s="90">
        <f t="shared" si="1"/>
        <v>0</v>
      </c>
      <c r="Q14" s="90">
        <f t="shared" si="1"/>
        <v>0</v>
      </c>
      <c r="R14" s="90">
        <f t="shared" si="1"/>
        <v>0</v>
      </c>
      <c r="S14" s="90">
        <v>1262000000</v>
      </c>
      <c r="T14" s="90"/>
      <c r="U14" s="90">
        <f t="shared" si="1"/>
        <v>0</v>
      </c>
      <c r="V14" s="90">
        <f t="shared" si="1"/>
        <v>0</v>
      </c>
      <c r="W14" s="90">
        <f t="shared" si="1"/>
        <v>0</v>
      </c>
      <c r="X14" s="90">
        <v>653000000</v>
      </c>
      <c r="Y14" s="90"/>
      <c r="Z14" s="90"/>
      <c r="AA14" s="90"/>
      <c r="AB14" s="90"/>
      <c r="AC14" s="90"/>
      <c r="AD14" s="90"/>
      <c r="AE14" s="91"/>
      <c r="AF14" s="91"/>
      <c r="AG14" s="119"/>
      <c r="AH14" s="119"/>
      <c r="AI14" s="243"/>
      <c r="AJ14" s="243"/>
      <c r="AK14" s="243"/>
      <c r="AL14" s="243"/>
      <c r="AM14" s="243"/>
      <c r="AN14" s="73"/>
      <c r="AP14" s="71"/>
      <c r="AQ14" s="71"/>
      <c r="AR14" s="71"/>
      <c r="AS14" s="71"/>
      <c r="AT14" s="71"/>
      <c r="AU14" s="71"/>
    </row>
    <row r="15" spans="1:47" s="125" customFormat="1" ht="24" customHeight="1" x14ac:dyDescent="0.25">
      <c r="A15" s="436" t="s">
        <v>159</v>
      </c>
      <c r="B15" s="437">
        <v>2</v>
      </c>
      <c r="C15" s="426" t="s">
        <v>167</v>
      </c>
      <c r="D15" s="427" t="s">
        <v>118</v>
      </c>
      <c r="E15" s="427">
        <v>468</v>
      </c>
      <c r="F15" s="427">
        <v>178</v>
      </c>
      <c r="G15" s="54" t="s">
        <v>9</v>
      </c>
      <c r="H15" s="123">
        <v>1000</v>
      </c>
      <c r="I15" s="123">
        <f>125+556</f>
        <v>681</v>
      </c>
      <c r="J15" s="123"/>
      <c r="K15" s="123"/>
      <c r="L15" s="123"/>
      <c r="M15" s="123"/>
      <c r="N15" s="123">
        <v>125</v>
      </c>
      <c r="O15" s="123"/>
      <c r="P15" s="123"/>
      <c r="Q15" s="123"/>
      <c r="R15" s="123"/>
      <c r="S15" s="123">
        <v>125</v>
      </c>
      <c r="T15" s="123"/>
      <c r="U15" s="123"/>
      <c r="V15" s="123"/>
      <c r="W15" s="123"/>
      <c r="X15" s="123">
        <v>69</v>
      </c>
      <c r="Y15" s="33"/>
      <c r="Z15" s="33"/>
      <c r="AA15" s="33"/>
      <c r="AB15" s="33"/>
      <c r="AC15" s="29"/>
      <c r="AD15" s="29"/>
      <c r="AE15" s="123"/>
      <c r="AF15" s="88"/>
      <c r="AG15" s="171"/>
      <c r="AH15" s="171"/>
      <c r="AI15" s="241"/>
      <c r="AJ15" s="241"/>
      <c r="AK15" s="241"/>
      <c r="AL15" s="241"/>
      <c r="AM15" s="241"/>
      <c r="AN15" s="124"/>
      <c r="AP15" s="126"/>
      <c r="AQ15" s="126"/>
      <c r="AR15" s="126"/>
      <c r="AS15" s="126"/>
      <c r="AT15" s="126"/>
      <c r="AU15" s="126"/>
    </row>
    <row r="16" spans="1:47" s="125" customFormat="1" ht="20.25" customHeight="1" x14ac:dyDescent="0.25">
      <c r="A16" s="438"/>
      <c r="B16" s="439"/>
      <c r="C16" s="430"/>
      <c r="D16" s="431"/>
      <c r="E16" s="431"/>
      <c r="F16" s="431"/>
      <c r="G16" s="55" t="s">
        <v>10</v>
      </c>
      <c r="H16" s="177">
        <f>+I16+S16+N16+X16</f>
        <v>3942495000</v>
      </c>
      <c r="I16" s="120">
        <v>807378000</v>
      </c>
      <c r="J16" s="80"/>
      <c r="K16" s="80"/>
      <c r="L16" s="80"/>
      <c r="M16" s="80"/>
      <c r="N16" s="120">
        <f>1172581000+47250000</f>
        <v>1219831000</v>
      </c>
      <c r="O16" s="80"/>
      <c r="P16" s="80"/>
      <c r="Q16" s="80"/>
      <c r="R16" s="80"/>
      <c r="S16" s="120">
        <f>1212461000+49612000</f>
        <v>1262073000</v>
      </c>
      <c r="T16" s="80"/>
      <c r="U16" s="80"/>
      <c r="V16" s="80"/>
      <c r="W16" s="80"/>
      <c r="X16" s="120">
        <f>636925000+16288000</f>
        <v>653213000</v>
      </c>
      <c r="Y16" s="80"/>
      <c r="Z16" s="80"/>
      <c r="AA16" s="80"/>
      <c r="AB16" s="80"/>
      <c r="AC16" s="80"/>
      <c r="AD16" s="80"/>
      <c r="AE16" s="120"/>
      <c r="AF16" s="89"/>
      <c r="AG16" s="30"/>
      <c r="AH16" s="30"/>
      <c r="AI16" s="242"/>
      <c r="AJ16" s="242"/>
      <c r="AK16" s="242"/>
      <c r="AL16" s="242"/>
      <c r="AM16" s="242"/>
      <c r="AN16" s="124"/>
      <c r="AP16" s="126"/>
      <c r="AQ16" s="126"/>
      <c r="AR16" s="126"/>
      <c r="AS16" s="126"/>
      <c r="AT16" s="126"/>
      <c r="AU16" s="126"/>
    </row>
    <row r="17" spans="1:47" s="125" customFormat="1" ht="24.75" customHeight="1" x14ac:dyDescent="0.25">
      <c r="A17" s="438"/>
      <c r="B17" s="439"/>
      <c r="C17" s="430"/>
      <c r="D17" s="431"/>
      <c r="E17" s="431"/>
      <c r="F17" s="431"/>
      <c r="G17" s="55" t="s">
        <v>11</v>
      </c>
      <c r="H17" s="178"/>
      <c r="I17" s="34"/>
      <c r="J17" s="34"/>
      <c r="K17" s="34"/>
      <c r="L17" s="34"/>
      <c r="M17" s="34"/>
      <c r="N17" s="34"/>
      <c r="O17" s="34"/>
      <c r="P17" s="34"/>
      <c r="Q17" s="34"/>
      <c r="R17" s="34"/>
      <c r="S17" s="34"/>
      <c r="T17" s="34"/>
      <c r="U17" s="34"/>
      <c r="V17" s="34"/>
      <c r="W17" s="34"/>
      <c r="X17" s="34"/>
      <c r="Y17" s="34"/>
      <c r="Z17" s="34"/>
      <c r="AA17" s="34"/>
      <c r="AB17" s="34"/>
      <c r="AC17" s="35"/>
      <c r="AD17" s="35"/>
      <c r="AE17" s="89"/>
      <c r="AF17" s="35"/>
      <c r="AG17" s="30"/>
      <c r="AH17" s="30"/>
      <c r="AI17" s="242"/>
      <c r="AJ17" s="242"/>
      <c r="AK17" s="242"/>
      <c r="AL17" s="242"/>
      <c r="AM17" s="242"/>
      <c r="AN17" s="124"/>
      <c r="AP17" s="126"/>
      <c r="AQ17" s="126"/>
      <c r="AR17" s="126"/>
      <c r="AS17" s="126"/>
      <c r="AT17" s="126"/>
      <c r="AU17" s="126"/>
    </row>
    <row r="18" spans="1:47" s="125" customFormat="1" ht="19.5" customHeight="1" thickBot="1" x14ac:dyDescent="0.3">
      <c r="A18" s="438"/>
      <c r="B18" s="439"/>
      <c r="C18" s="430"/>
      <c r="D18" s="431"/>
      <c r="E18" s="431"/>
      <c r="F18" s="431"/>
      <c r="G18" s="55" t="s">
        <v>12</v>
      </c>
      <c r="H18" s="420">
        <v>383607921</v>
      </c>
      <c r="I18" s="418"/>
      <c r="J18" s="37"/>
      <c r="K18" s="37"/>
      <c r="L18" s="37"/>
      <c r="M18" s="37"/>
      <c r="N18" s="37"/>
      <c r="O18" s="37"/>
      <c r="P18" s="37"/>
      <c r="Q18" s="37"/>
      <c r="R18" s="37"/>
      <c r="S18" s="37"/>
      <c r="T18" s="37"/>
      <c r="U18" s="37"/>
      <c r="V18" s="37"/>
      <c r="W18" s="37"/>
      <c r="X18" s="37"/>
      <c r="Y18" s="37"/>
      <c r="Z18" s="37"/>
      <c r="AA18" s="37"/>
      <c r="AB18" s="37"/>
      <c r="AC18" s="80"/>
      <c r="AD18" s="80"/>
      <c r="AE18" s="121"/>
      <c r="AF18" s="80"/>
      <c r="AG18" s="30"/>
      <c r="AH18" s="30"/>
      <c r="AI18" s="242"/>
      <c r="AJ18" s="242"/>
      <c r="AK18" s="242"/>
      <c r="AL18" s="242"/>
      <c r="AM18" s="242"/>
      <c r="AN18" s="124"/>
      <c r="AP18" s="126"/>
      <c r="AQ18" s="126"/>
      <c r="AR18" s="126"/>
      <c r="AS18" s="126"/>
      <c r="AT18" s="126"/>
      <c r="AU18" s="126"/>
    </row>
    <row r="19" spans="1:47" s="125" customFormat="1" ht="21" customHeight="1" x14ac:dyDescent="0.25">
      <c r="A19" s="438"/>
      <c r="B19" s="439"/>
      <c r="C19" s="430"/>
      <c r="D19" s="431"/>
      <c r="E19" s="431"/>
      <c r="F19" s="431"/>
      <c r="G19" s="55" t="s">
        <v>13</v>
      </c>
      <c r="H19" s="123">
        <v>1000</v>
      </c>
      <c r="I19" s="123">
        <v>681</v>
      </c>
      <c r="J19" s="123"/>
      <c r="K19" s="123"/>
      <c r="L19" s="123"/>
      <c r="M19" s="123"/>
      <c r="N19" s="123">
        <v>125</v>
      </c>
      <c r="O19" s="123"/>
      <c r="P19" s="123"/>
      <c r="Q19" s="123"/>
      <c r="R19" s="123"/>
      <c r="S19" s="123">
        <v>125</v>
      </c>
      <c r="T19" s="123"/>
      <c r="U19" s="123"/>
      <c r="V19" s="123"/>
      <c r="W19" s="123"/>
      <c r="X19" s="123">
        <v>69</v>
      </c>
      <c r="Y19" s="36"/>
      <c r="Z19" s="36"/>
      <c r="AA19" s="36"/>
      <c r="AB19" s="36"/>
      <c r="AC19" s="35"/>
      <c r="AD19" s="35"/>
      <c r="AE19" s="127"/>
      <c r="AF19" s="89"/>
      <c r="AG19" s="172"/>
      <c r="AH19" s="172"/>
      <c r="AI19" s="242"/>
      <c r="AJ19" s="242"/>
      <c r="AK19" s="242"/>
      <c r="AL19" s="242"/>
      <c r="AM19" s="242"/>
      <c r="AN19" s="124"/>
      <c r="AP19" s="126"/>
      <c r="AQ19" s="126"/>
      <c r="AR19" s="126"/>
      <c r="AS19" s="126"/>
      <c r="AT19" s="126"/>
      <c r="AU19" s="126"/>
    </row>
    <row r="20" spans="1:47" s="125" customFormat="1" ht="19.5" customHeight="1" thickBot="1" x14ac:dyDescent="0.3">
      <c r="A20" s="440"/>
      <c r="B20" s="441"/>
      <c r="C20" s="434"/>
      <c r="D20" s="435"/>
      <c r="E20" s="435"/>
      <c r="F20" s="435"/>
      <c r="G20" s="56" t="s">
        <v>14</v>
      </c>
      <c r="H20" s="179">
        <f>H16</f>
        <v>3942495000</v>
      </c>
      <c r="I20" s="90">
        <f>+I10+I16</f>
        <v>1535378000</v>
      </c>
      <c r="J20" s="90"/>
      <c r="K20" s="90"/>
      <c r="L20" s="90"/>
      <c r="M20" s="90"/>
      <c r="N20" s="90">
        <f t="shared" ref="J20:R20" si="2">N16</f>
        <v>1219831000</v>
      </c>
      <c r="O20" s="90">
        <f t="shared" si="2"/>
        <v>0</v>
      </c>
      <c r="P20" s="90">
        <f t="shared" si="2"/>
        <v>0</v>
      </c>
      <c r="Q20" s="90">
        <f t="shared" si="2"/>
        <v>0</v>
      </c>
      <c r="R20" s="90">
        <f t="shared" si="2"/>
        <v>0</v>
      </c>
      <c r="S20" s="90">
        <f>S16</f>
        <v>1262073000</v>
      </c>
      <c r="T20" s="90"/>
      <c r="U20" s="90">
        <f>U16</f>
        <v>0</v>
      </c>
      <c r="V20" s="90">
        <f>V16</f>
        <v>0</v>
      </c>
      <c r="W20" s="90">
        <f>W16</f>
        <v>0</v>
      </c>
      <c r="X20" s="90">
        <f>X16</f>
        <v>653213000</v>
      </c>
      <c r="Y20" s="90"/>
      <c r="Z20" s="90"/>
      <c r="AA20" s="90"/>
      <c r="AB20" s="90"/>
      <c r="AC20" s="90"/>
      <c r="AD20" s="90"/>
      <c r="AE20" s="91"/>
      <c r="AF20" s="91"/>
      <c r="AG20" s="119"/>
      <c r="AH20" s="119"/>
      <c r="AI20" s="243"/>
      <c r="AJ20" s="243"/>
      <c r="AK20" s="243"/>
      <c r="AL20" s="243"/>
      <c r="AM20" s="243"/>
      <c r="AN20" s="124"/>
      <c r="AP20" s="126"/>
      <c r="AQ20" s="126"/>
      <c r="AR20" s="126"/>
      <c r="AS20" s="126"/>
      <c r="AT20" s="126"/>
      <c r="AU20" s="126"/>
    </row>
    <row r="21" spans="1:47" thickBot="1" x14ac:dyDescent="0.3">
      <c r="A21" s="256" t="s">
        <v>15</v>
      </c>
      <c r="B21" s="257"/>
      <c r="C21" s="257"/>
      <c r="D21" s="257"/>
      <c r="E21" s="257"/>
      <c r="F21" s="258"/>
      <c r="G21" s="57" t="s">
        <v>10</v>
      </c>
      <c r="H21" s="421">
        <f>+H10+H16</f>
        <v>7069495000</v>
      </c>
      <c r="I21" s="421">
        <f t="shared" ref="I21:AF21" si="3">+I10+I16</f>
        <v>1535378000</v>
      </c>
      <c r="J21" s="421"/>
      <c r="K21" s="421"/>
      <c r="L21" s="421"/>
      <c r="M21" s="421"/>
      <c r="N21" s="421">
        <f t="shared" si="3"/>
        <v>2409831000</v>
      </c>
      <c r="O21" s="421">
        <f t="shared" si="3"/>
        <v>0</v>
      </c>
      <c r="P21" s="421">
        <f t="shared" si="3"/>
        <v>0</v>
      </c>
      <c r="Q21" s="421">
        <f t="shared" si="3"/>
        <v>0</v>
      </c>
      <c r="R21" s="421">
        <f t="shared" si="3"/>
        <v>0</v>
      </c>
      <c r="S21" s="421">
        <f t="shared" si="3"/>
        <v>2053073000</v>
      </c>
      <c r="T21" s="421">
        <f t="shared" si="3"/>
        <v>0</v>
      </c>
      <c r="U21" s="421">
        <f t="shared" si="3"/>
        <v>0</v>
      </c>
      <c r="V21" s="421">
        <f t="shared" si="3"/>
        <v>0</v>
      </c>
      <c r="W21" s="421">
        <f t="shared" si="3"/>
        <v>0</v>
      </c>
      <c r="X21" s="421">
        <f t="shared" si="3"/>
        <v>1071213000</v>
      </c>
      <c r="Y21" s="421">
        <f t="shared" si="3"/>
        <v>0</v>
      </c>
      <c r="Z21" s="421">
        <f t="shared" si="3"/>
        <v>0</v>
      </c>
      <c r="AA21" s="421">
        <f t="shared" si="3"/>
        <v>0</v>
      </c>
      <c r="AB21" s="421">
        <f t="shared" si="3"/>
        <v>0</v>
      </c>
      <c r="AC21" s="421">
        <f t="shared" si="3"/>
        <v>0</v>
      </c>
      <c r="AD21" s="421">
        <f t="shared" si="3"/>
        <v>0</v>
      </c>
      <c r="AE21" s="421">
        <f t="shared" si="3"/>
        <v>0</v>
      </c>
      <c r="AF21" s="421">
        <f t="shared" si="3"/>
        <v>0</v>
      </c>
      <c r="AG21" s="152"/>
      <c r="AH21" s="152"/>
      <c r="AI21" s="59"/>
      <c r="AJ21" s="59"/>
      <c r="AK21" s="59"/>
      <c r="AL21" s="59"/>
      <c r="AM21" s="60"/>
    </row>
    <row r="22" spans="1:47" ht="18" x14ac:dyDescent="0.25">
      <c r="A22" s="256"/>
      <c r="B22" s="257"/>
      <c r="C22" s="257"/>
      <c r="D22" s="257"/>
      <c r="E22" s="257"/>
      <c r="F22" s="258"/>
      <c r="G22" s="55" t="s">
        <v>12</v>
      </c>
      <c r="H22" s="128">
        <f>H12+H18</f>
        <v>566911717</v>
      </c>
      <c r="I22" s="128">
        <f>I12+I18</f>
        <v>0</v>
      </c>
      <c r="J22" s="34"/>
      <c r="K22" s="34"/>
      <c r="L22" s="34"/>
      <c r="M22" s="34"/>
      <c r="N22" s="34"/>
      <c r="O22" s="34"/>
      <c r="P22" s="34"/>
      <c r="Q22" s="34"/>
      <c r="R22" s="34"/>
      <c r="S22" s="34"/>
      <c r="T22" s="34"/>
      <c r="U22" s="34"/>
      <c r="V22" s="34"/>
      <c r="W22" s="34"/>
      <c r="X22" s="34"/>
      <c r="Y22" s="34"/>
      <c r="Z22" s="34"/>
      <c r="AA22" s="34"/>
      <c r="AB22" s="34"/>
      <c r="AC22" s="38"/>
      <c r="AD22" s="38"/>
      <c r="AE22" s="41"/>
      <c r="AF22" s="39"/>
      <c r="AG22" s="58"/>
      <c r="AH22" s="58"/>
      <c r="AI22" s="59"/>
      <c r="AJ22" s="59"/>
      <c r="AK22" s="59"/>
      <c r="AL22" s="59"/>
      <c r="AM22" s="60"/>
    </row>
    <row r="23" spans="1:47" ht="16.5" thickBot="1" x14ac:dyDescent="0.3">
      <c r="A23" s="259"/>
      <c r="B23" s="260"/>
      <c r="C23" s="260"/>
      <c r="D23" s="260"/>
      <c r="E23" s="260"/>
      <c r="F23" s="261"/>
      <c r="G23" s="56" t="s">
        <v>15</v>
      </c>
      <c r="H23" s="422">
        <f>+H14+H20</f>
        <v>7069495000</v>
      </c>
      <c r="I23" s="421">
        <f>+I21</f>
        <v>1535378000</v>
      </c>
      <c r="J23" s="422"/>
      <c r="K23" s="422"/>
      <c r="L23" s="422"/>
      <c r="M23" s="422"/>
      <c r="N23" s="421">
        <f t="shared" ref="J23:X23" si="4">+N21</f>
        <v>2409831000</v>
      </c>
      <c r="O23" s="422">
        <f t="shared" si="4"/>
        <v>0</v>
      </c>
      <c r="P23" s="422">
        <f t="shared" si="4"/>
        <v>0</v>
      </c>
      <c r="Q23" s="422">
        <f t="shared" si="4"/>
        <v>0</v>
      </c>
      <c r="R23" s="422">
        <f t="shared" si="4"/>
        <v>0</v>
      </c>
      <c r="S23" s="421">
        <f t="shared" si="4"/>
        <v>2053073000</v>
      </c>
      <c r="T23" s="422">
        <f t="shared" si="4"/>
        <v>0</v>
      </c>
      <c r="U23" s="422">
        <f t="shared" si="4"/>
        <v>0</v>
      </c>
      <c r="V23" s="422">
        <f t="shared" si="4"/>
        <v>0</v>
      </c>
      <c r="W23" s="422">
        <f t="shared" si="4"/>
        <v>0</v>
      </c>
      <c r="X23" s="421">
        <f t="shared" si="4"/>
        <v>1071213000</v>
      </c>
      <c r="Y23" s="422"/>
      <c r="Z23" s="422"/>
      <c r="AA23" s="422"/>
      <c r="AB23" s="422"/>
      <c r="AC23" s="423"/>
      <c r="AD23" s="423"/>
      <c r="AE23" s="422">
        <f>+AE21+AE22</f>
        <v>0</v>
      </c>
      <c r="AF23" s="61"/>
      <c r="AG23" s="62"/>
      <c r="AH23" s="62"/>
      <c r="AI23" s="63"/>
      <c r="AJ23" s="63"/>
      <c r="AK23" s="63"/>
      <c r="AL23" s="63"/>
      <c r="AM23" s="64"/>
      <c r="AN23" s="6"/>
      <c r="AO23" s="6"/>
      <c r="AP23" s="6"/>
      <c r="AQ23" s="6"/>
    </row>
    <row r="24" spans="1:47" ht="15" x14ac:dyDescent="0.25">
      <c r="A24" s="442" t="s">
        <v>116</v>
      </c>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row>
    <row r="25" spans="1:47" ht="15.75" customHeight="1" x14ac:dyDescent="0.25">
      <c r="A25" s="443"/>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row>
    <row r="26" spans="1:47" ht="15.75" customHeight="1" x14ac:dyDescent="0.25">
      <c r="A26" s="443"/>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row>
    <row r="27" spans="1:47" ht="15.75" customHeight="1" x14ac:dyDescent="0.25">
      <c r="A27" s="443"/>
      <c r="B27" s="44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row>
  </sheetData>
  <mergeCells count="51">
    <mergeCell ref="A24:AM27"/>
    <mergeCell ref="B15:B20"/>
    <mergeCell ref="AG6:AG8"/>
    <mergeCell ref="AH6:AH8"/>
    <mergeCell ref="A21:F23"/>
    <mergeCell ref="AM15:AM20"/>
    <mergeCell ref="AM9:AM14"/>
    <mergeCell ref="AL15:AL20"/>
    <mergeCell ref="B9:B14"/>
    <mergeCell ref="C9:C14"/>
    <mergeCell ref="D9:D14"/>
    <mergeCell ref="E9:E14"/>
    <mergeCell ref="F9:F14"/>
    <mergeCell ref="A15:A20"/>
    <mergeCell ref="A9:A14"/>
    <mergeCell ref="AJ15:AJ20"/>
    <mergeCell ref="AK15:AK20"/>
    <mergeCell ref="AK9:AK14"/>
    <mergeCell ref="C15:C20"/>
    <mergeCell ref="D15:D20"/>
    <mergeCell ref="AK6:AK8"/>
    <mergeCell ref="AL6:AL8"/>
    <mergeCell ref="E6:E8"/>
    <mergeCell ref="F6:F8"/>
    <mergeCell ref="G6:G8"/>
    <mergeCell ref="H6:H8"/>
    <mergeCell ref="I6:AB6"/>
    <mergeCell ref="AI6:AI8"/>
    <mergeCell ref="AJ6:AJ8"/>
    <mergeCell ref="I7:M7"/>
    <mergeCell ref="N7:R7"/>
    <mergeCell ref="S7:W7"/>
    <mergeCell ref="X7:AB7"/>
    <mergeCell ref="AC7:AF7"/>
    <mergeCell ref="AC6:AF6"/>
    <mergeCell ref="A1:E4"/>
    <mergeCell ref="F1:AM1"/>
    <mergeCell ref="L4:AM4"/>
    <mergeCell ref="AM6:AM8"/>
    <mergeCell ref="E15:E20"/>
    <mergeCell ref="F15:F20"/>
    <mergeCell ref="AI15:AI20"/>
    <mergeCell ref="A6:A8"/>
    <mergeCell ref="B6:D7"/>
    <mergeCell ref="F2:AM2"/>
    <mergeCell ref="F3:K3"/>
    <mergeCell ref="L3:AM3"/>
    <mergeCell ref="F4:K4"/>
    <mergeCell ref="AL9:AL14"/>
    <mergeCell ref="AI9:AI14"/>
    <mergeCell ref="AJ9:AJ14"/>
  </mergeCells>
  <pageMargins left="0.7" right="0.7" top="0.75" bottom="0.75" header="0.3" footer="0.3"/>
  <pageSetup scale="11" orientation="portrait" r:id="rId1"/>
  <colBreaks count="1" manualBreakCount="1">
    <brk id="39"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7"/>
  <sheetViews>
    <sheetView view="pageBreakPreview" topLeftCell="A13" zoomScale="60" zoomScaleNormal="50" zoomScalePageLayoutView="50" workbookViewId="0">
      <selection activeCell="P11" sqref="P11:R11"/>
    </sheetView>
  </sheetViews>
  <sheetFormatPr baseColWidth="10" defaultColWidth="10.85546875" defaultRowHeight="12.75" x14ac:dyDescent="0.25"/>
  <cols>
    <col min="1" max="1" width="12.28515625" style="9" customWidth="1"/>
    <col min="2" max="2" width="18" style="9" customWidth="1"/>
    <col min="3" max="3" width="41.85546875" style="26" customWidth="1"/>
    <col min="4" max="4" width="6.28515625" style="9" customWidth="1"/>
    <col min="5" max="5" width="7.7109375" style="9" customWidth="1"/>
    <col min="6" max="6" width="9.42578125" style="9" customWidth="1"/>
    <col min="7" max="7" width="7" style="9" customWidth="1"/>
    <col min="8" max="8" width="6.7109375" style="9" customWidth="1"/>
    <col min="9" max="13" width="7" style="9" customWidth="1"/>
    <col min="14" max="14" width="7" style="10" customWidth="1"/>
    <col min="15" max="16" width="9.42578125" style="10" customWidth="1"/>
    <col min="17" max="18" width="9.42578125" style="68" customWidth="1"/>
    <col min="19" max="19" width="11.7109375" style="10" customWidth="1"/>
    <col min="20" max="20" width="12.5703125" style="68" customWidth="1"/>
    <col min="21" max="21" width="12.42578125" style="68" customWidth="1"/>
    <col min="22" max="22" width="108.7109375" style="14" customWidth="1"/>
    <col min="23" max="23" width="15.7109375" style="14" customWidth="1"/>
    <col min="24" max="60" width="10.85546875" style="14"/>
    <col min="61" max="16384" width="10.85546875" style="9"/>
  </cols>
  <sheetData>
    <row r="1" spans="1:22" s="11" customFormat="1" ht="33" customHeight="1" x14ac:dyDescent="0.25">
      <c r="A1" s="267"/>
      <c r="B1" s="268"/>
      <c r="C1" s="273" t="s">
        <v>0</v>
      </c>
      <c r="D1" s="273"/>
      <c r="E1" s="273"/>
      <c r="F1" s="273"/>
      <c r="G1" s="273"/>
      <c r="H1" s="273"/>
      <c r="I1" s="273"/>
      <c r="J1" s="273"/>
      <c r="K1" s="273"/>
      <c r="L1" s="273"/>
      <c r="M1" s="273"/>
      <c r="N1" s="273"/>
      <c r="O1" s="273"/>
      <c r="P1" s="273"/>
      <c r="Q1" s="273"/>
      <c r="R1" s="273"/>
      <c r="S1" s="273"/>
      <c r="T1" s="273"/>
      <c r="U1" s="273"/>
      <c r="V1" s="274"/>
    </row>
    <row r="2" spans="1:22" s="11" customFormat="1" ht="30" customHeight="1" x14ac:dyDescent="0.25">
      <c r="A2" s="269"/>
      <c r="B2" s="270"/>
      <c r="C2" s="275" t="s">
        <v>112</v>
      </c>
      <c r="D2" s="275"/>
      <c r="E2" s="275"/>
      <c r="F2" s="275"/>
      <c r="G2" s="275"/>
      <c r="H2" s="275"/>
      <c r="I2" s="275"/>
      <c r="J2" s="275"/>
      <c r="K2" s="275"/>
      <c r="L2" s="275"/>
      <c r="M2" s="275"/>
      <c r="N2" s="275"/>
      <c r="O2" s="275"/>
      <c r="P2" s="275"/>
      <c r="Q2" s="275"/>
      <c r="R2" s="275"/>
      <c r="S2" s="275"/>
      <c r="T2" s="275"/>
      <c r="U2" s="275"/>
      <c r="V2" s="276"/>
    </row>
    <row r="3" spans="1:22" s="11" customFormat="1" ht="27.75" customHeight="1" x14ac:dyDescent="0.25">
      <c r="A3" s="269"/>
      <c r="B3" s="270"/>
      <c r="C3" s="40" t="s">
        <v>1</v>
      </c>
      <c r="D3" s="275" t="s">
        <v>128</v>
      </c>
      <c r="E3" s="275"/>
      <c r="F3" s="275"/>
      <c r="G3" s="275"/>
      <c r="H3" s="275"/>
      <c r="I3" s="275"/>
      <c r="J3" s="275"/>
      <c r="K3" s="275"/>
      <c r="L3" s="275"/>
      <c r="M3" s="275"/>
      <c r="N3" s="275"/>
      <c r="O3" s="275"/>
      <c r="P3" s="275"/>
      <c r="Q3" s="275"/>
      <c r="R3" s="275"/>
      <c r="S3" s="275"/>
      <c r="T3" s="275"/>
      <c r="U3" s="275"/>
      <c r="V3" s="275"/>
    </row>
    <row r="4" spans="1:22" s="11" customFormat="1" ht="33" customHeight="1" thickBot="1" x14ac:dyDescent="0.3">
      <c r="A4" s="271"/>
      <c r="B4" s="272"/>
      <c r="C4" s="65" t="s">
        <v>16</v>
      </c>
      <c r="D4" s="277"/>
      <c r="E4" s="277"/>
      <c r="F4" s="277"/>
      <c r="G4" s="277"/>
      <c r="H4" s="277"/>
      <c r="I4" s="277"/>
      <c r="J4" s="277"/>
      <c r="K4" s="277"/>
      <c r="L4" s="277"/>
      <c r="M4" s="277"/>
      <c r="N4" s="277"/>
      <c r="O4" s="277"/>
      <c r="P4" s="277"/>
      <c r="Q4" s="277"/>
      <c r="R4" s="277"/>
      <c r="S4" s="277"/>
      <c r="T4" s="277"/>
      <c r="U4" s="277"/>
      <c r="V4" s="278"/>
    </row>
    <row r="5" spans="1:22" s="11" customFormat="1" ht="13.5" thickBot="1" x14ac:dyDescent="0.3">
      <c r="A5" s="12"/>
      <c r="B5" s="9"/>
      <c r="C5" s="23"/>
      <c r="D5" s="9"/>
      <c r="E5" s="9"/>
      <c r="F5" s="9"/>
      <c r="G5" s="9"/>
      <c r="H5" s="9"/>
      <c r="I5" s="9"/>
      <c r="J5" s="9"/>
      <c r="K5" s="9"/>
      <c r="L5" s="9"/>
      <c r="M5" s="9"/>
      <c r="N5" s="10"/>
      <c r="O5" s="10"/>
      <c r="P5" s="10"/>
      <c r="Q5" s="68"/>
      <c r="R5" s="68"/>
      <c r="S5" s="10"/>
      <c r="T5" s="68"/>
      <c r="U5" s="68"/>
    </row>
    <row r="6" spans="1:22" s="13" customFormat="1" ht="42.75" customHeight="1" x14ac:dyDescent="0.25">
      <c r="A6" s="315" t="s">
        <v>67</v>
      </c>
      <c r="B6" s="306" t="s">
        <v>68</v>
      </c>
      <c r="C6" s="304" t="s">
        <v>69</v>
      </c>
      <c r="D6" s="313" t="s">
        <v>70</v>
      </c>
      <c r="E6" s="314"/>
      <c r="F6" s="306" t="s">
        <v>160</v>
      </c>
      <c r="G6" s="306"/>
      <c r="H6" s="306"/>
      <c r="I6" s="306"/>
      <c r="J6" s="306"/>
      <c r="K6" s="306"/>
      <c r="L6" s="306"/>
      <c r="M6" s="306"/>
      <c r="N6" s="306"/>
      <c r="O6" s="306"/>
      <c r="P6" s="306"/>
      <c r="Q6" s="306"/>
      <c r="R6" s="306"/>
      <c r="S6" s="306"/>
      <c r="T6" s="306" t="s">
        <v>74</v>
      </c>
      <c r="U6" s="306"/>
      <c r="V6" s="302" t="s">
        <v>161</v>
      </c>
    </row>
    <row r="7" spans="1:22" s="13" customFormat="1" ht="44.25" customHeight="1" thickBot="1" x14ac:dyDescent="0.3">
      <c r="A7" s="316"/>
      <c r="B7" s="317"/>
      <c r="C7" s="305"/>
      <c r="D7" s="181" t="s">
        <v>71</v>
      </c>
      <c r="E7" s="181" t="s">
        <v>72</v>
      </c>
      <c r="F7" s="181" t="s">
        <v>73</v>
      </c>
      <c r="G7" s="320" t="s">
        <v>179</v>
      </c>
      <c r="H7" s="321"/>
      <c r="I7" s="322"/>
      <c r="J7" s="320" t="s">
        <v>17</v>
      </c>
      <c r="K7" s="321"/>
      <c r="L7" s="322"/>
      <c r="M7" s="320" t="s">
        <v>18</v>
      </c>
      <c r="N7" s="321"/>
      <c r="O7" s="322"/>
      <c r="P7" s="320" t="s">
        <v>180</v>
      </c>
      <c r="Q7" s="321"/>
      <c r="R7" s="322"/>
      <c r="S7" s="180" t="s">
        <v>19</v>
      </c>
      <c r="T7" s="180" t="s">
        <v>75</v>
      </c>
      <c r="U7" s="180" t="s">
        <v>76</v>
      </c>
      <c r="V7" s="303"/>
    </row>
    <row r="8" spans="1:22" s="14" customFormat="1" ht="30" customHeight="1" x14ac:dyDescent="0.25">
      <c r="A8" s="310" t="s">
        <v>125</v>
      </c>
      <c r="B8" s="295" t="s">
        <v>190</v>
      </c>
      <c r="C8" s="298" t="s">
        <v>129</v>
      </c>
      <c r="D8" s="309" t="s">
        <v>130</v>
      </c>
      <c r="E8" s="308"/>
      <c r="F8" s="182" t="s">
        <v>20</v>
      </c>
      <c r="G8" s="283">
        <f>8.33333333333333%*3</f>
        <v>0.24999999999999989</v>
      </c>
      <c r="H8" s="283"/>
      <c r="I8" s="283"/>
      <c r="J8" s="283">
        <f t="shared" ref="J8:J14" si="0">8.33333333333333%*3</f>
        <v>0.24999999999999989</v>
      </c>
      <c r="K8" s="283"/>
      <c r="L8" s="283"/>
      <c r="M8" s="283">
        <f t="shared" ref="M8:M14" si="1">8.33333333333333%*3</f>
        <v>0.24999999999999989</v>
      </c>
      <c r="N8" s="283"/>
      <c r="O8" s="283"/>
      <c r="P8" s="283">
        <f t="shared" ref="P8:P14" si="2">8.33333333333333%*3</f>
        <v>0.24999999999999989</v>
      </c>
      <c r="Q8" s="283"/>
      <c r="R8" s="283"/>
      <c r="S8" s="183">
        <f t="shared" ref="S8:S21" si="3">SUM(G8:R8)</f>
        <v>0.99999999999999956</v>
      </c>
      <c r="T8" s="279">
        <f>SUM(U8:U13)</f>
        <v>7.099999999999998E-2</v>
      </c>
      <c r="U8" s="279">
        <f>S9/S8*0.1</f>
        <v>2.5000000000000001E-2</v>
      </c>
      <c r="V8" s="265" t="s">
        <v>173</v>
      </c>
    </row>
    <row r="9" spans="1:22" s="14" customFormat="1" ht="43.5" customHeight="1" x14ac:dyDescent="0.25">
      <c r="A9" s="311"/>
      <c r="B9" s="296"/>
      <c r="C9" s="290"/>
      <c r="D9" s="289"/>
      <c r="E9" s="289"/>
      <c r="F9" s="184" t="s">
        <v>21</v>
      </c>
      <c r="G9" s="284">
        <f>8.33333333333333%*3</f>
        <v>0.24999999999999989</v>
      </c>
      <c r="H9" s="284"/>
      <c r="I9" s="284"/>
      <c r="J9" s="282"/>
      <c r="K9" s="282"/>
      <c r="L9" s="282"/>
      <c r="M9" s="281"/>
      <c r="N9" s="281"/>
      <c r="O9" s="281"/>
      <c r="P9" s="282"/>
      <c r="Q9" s="282"/>
      <c r="R9" s="282"/>
      <c r="S9" s="184">
        <f>SUM(G9:R9)</f>
        <v>0.24999999999999989</v>
      </c>
      <c r="T9" s="264"/>
      <c r="U9" s="264"/>
      <c r="V9" s="262"/>
    </row>
    <row r="10" spans="1:22" s="14" customFormat="1" ht="27" customHeight="1" x14ac:dyDescent="0.25">
      <c r="A10" s="311"/>
      <c r="B10" s="296"/>
      <c r="C10" s="290" t="s">
        <v>137</v>
      </c>
      <c r="D10" s="289" t="s">
        <v>130</v>
      </c>
      <c r="E10" s="287"/>
      <c r="F10" s="185" t="s">
        <v>20</v>
      </c>
      <c r="G10" s="282">
        <f>2.33333333333333%*3</f>
        <v>6.9999999999999896E-2</v>
      </c>
      <c r="H10" s="282"/>
      <c r="I10" s="282"/>
      <c r="J10" s="282">
        <v>0.34</v>
      </c>
      <c r="K10" s="282"/>
      <c r="L10" s="282"/>
      <c r="M10" s="282">
        <v>0.34</v>
      </c>
      <c r="N10" s="282"/>
      <c r="O10" s="282"/>
      <c r="P10" s="282">
        <f>8.33333333333333%*3</f>
        <v>0.24999999999999989</v>
      </c>
      <c r="Q10" s="282"/>
      <c r="R10" s="282"/>
      <c r="S10" s="184">
        <f>SUM(G10:R10)</f>
        <v>0.99999999999999989</v>
      </c>
      <c r="T10" s="264"/>
      <c r="U10" s="264">
        <f>S11/S10*0.3</f>
        <v>2.0999999999999974E-2</v>
      </c>
      <c r="V10" s="262" t="s">
        <v>174</v>
      </c>
    </row>
    <row r="11" spans="1:22" s="14" customFormat="1" ht="54.75" customHeight="1" x14ac:dyDescent="0.25">
      <c r="A11" s="311"/>
      <c r="B11" s="296"/>
      <c r="C11" s="290"/>
      <c r="D11" s="289"/>
      <c r="E11" s="289"/>
      <c r="F11" s="184" t="s">
        <v>21</v>
      </c>
      <c r="G11" s="284">
        <f>2.33333333333333%*3</f>
        <v>6.9999999999999896E-2</v>
      </c>
      <c r="H11" s="284"/>
      <c r="I11" s="284"/>
      <c r="J11" s="282"/>
      <c r="K11" s="282"/>
      <c r="L11" s="282"/>
      <c r="M11" s="281"/>
      <c r="N11" s="281"/>
      <c r="O11" s="281"/>
      <c r="P11" s="282"/>
      <c r="Q11" s="282"/>
      <c r="R11" s="282"/>
      <c r="S11" s="184">
        <f t="shared" si="3"/>
        <v>6.9999999999999896E-2</v>
      </c>
      <c r="T11" s="264"/>
      <c r="U11" s="264"/>
      <c r="V11" s="262"/>
    </row>
    <row r="12" spans="1:22" s="14" customFormat="1" ht="27" customHeight="1" x14ac:dyDescent="0.25">
      <c r="A12" s="311"/>
      <c r="B12" s="296"/>
      <c r="C12" s="290" t="s">
        <v>151</v>
      </c>
      <c r="D12" s="289" t="s">
        <v>130</v>
      </c>
      <c r="E12" s="287"/>
      <c r="F12" s="185" t="s">
        <v>20</v>
      </c>
      <c r="G12" s="323">
        <f>8.33333333333333%*3</f>
        <v>0.24999999999999989</v>
      </c>
      <c r="H12" s="323"/>
      <c r="I12" s="323"/>
      <c r="J12" s="323">
        <f t="shared" si="0"/>
        <v>0.24999999999999989</v>
      </c>
      <c r="K12" s="323"/>
      <c r="L12" s="323"/>
      <c r="M12" s="323">
        <f t="shared" si="1"/>
        <v>0.24999999999999989</v>
      </c>
      <c r="N12" s="323"/>
      <c r="O12" s="323"/>
      <c r="P12" s="323">
        <f t="shared" si="2"/>
        <v>0.24999999999999989</v>
      </c>
      <c r="Q12" s="323"/>
      <c r="R12" s="323"/>
      <c r="S12" s="184">
        <f t="shared" si="3"/>
        <v>0.99999999999999956</v>
      </c>
      <c r="T12" s="264"/>
      <c r="U12" s="264">
        <f>S13/S12*0.1</f>
        <v>2.5000000000000001E-2</v>
      </c>
      <c r="V12" s="262" t="s">
        <v>175</v>
      </c>
    </row>
    <row r="13" spans="1:22" s="14" customFormat="1" ht="30" customHeight="1" thickBot="1" x14ac:dyDescent="0.3">
      <c r="A13" s="312"/>
      <c r="B13" s="319"/>
      <c r="C13" s="318"/>
      <c r="D13" s="307"/>
      <c r="E13" s="307"/>
      <c r="F13" s="186" t="s">
        <v>21</v>
      </c>
      <c r="G13" s="284">
        <f>8.33333333333333%*3</f>
        <v>0.24999999999999989</v>
      </c>
      <c r="H13" s="284"/>
      <c r="I13" s="284"/>
      <c r="J13" s="324"/>
      <c r="K13" s="324"/>
      <c r="L13" s="324"/>
      <c r="M13" s="324"/>
      <c r="N13" s="324"/>
      <c r="O13" s="324"/>
      <c r="P13" s="324"/>
      <c r="Q13" s="324"/>
      <c r="R13" s="324"/>
      <c r="S13" s="186">
        <f t="shared" si="3"/>
        <v>0.24999999999999989</v>
      </c>
      <c r="T13" s="280"/>
      <c r="U13" s="264"/>
      <c r="V13" s="263"/>
    </row>
    <row r="14" spans="1:22" s="14" customFormat="1" ht="30" customHeight="1" x14ac:dyDescent="0.25">
      <c r="A14" s="292" t="s">
        <v>159</v>
      </c>
      <c r="B14" s="295" t="s">
        <v>152</v>
      </c>
      <c r="C14" s="298" t="s">
        <v>131</v>
      </c>
      <c r="D14" s="309" t="s">
        <v>130</v>
      </c>
      <c r="E14" s="308"/>
      <c r="F14" s="182" t="s">
        <v>20</v>
      </c>
      <c r="G14" s="283">
        <f>8.33333333333333%*3</f>
        <v>0.24999999999999989</v>
      </c>
      <c r="H14" s="283"/>
      <c r="I14" s="283"/>
      <c r="J14" s="283">
        <f t="shared" si="0"/>
        <v>0.24999999999999989</v>
      </c>
      <c r="K14" s="283"/>
      <c r="L14" s="283"/>
      <c r="M14" s="283">
        <f t="shared" si="1"/>
        <v>0.24999999999999989</v>
      </c>
      <c r="N14" s="283"/>
      <c r="O14" s="283"/>
      <c r="P14" s="283">
        <f t="shared" si="2"/>
        <v>0.24999999999999989</v>
      </c>
      <c r="Q14" s="283"/>
      <c r="R14" s="283"/>
      <c r="S14" s="182">
        <f>SUM(G14:R14)</f>
        <v>0.99999999999999956</v>
      </c>
      <c r="T14" s="279">
        <f>SUM(U14:U23)</f>
        <v>3.7499999999999978E-2</v>
      </c>
      <c r="U14" s="279">
        <f>S15/S14*0.03</f>
        <v>7.4999999999999997E-3</v>
      </c>
      <c r="V14" s="265" t="s">
        <v>176</v>
      </c>
    </row>
    <row r="15" spans="1:22" s="14" customFormat="1" ht="38.25" customHeight="1" x14ac:dyDescent="0.25">
      <c r="A15" s="293"/>
      <c r="B15" s="296"/>
      <c r="C15" s="290"/>
      <c r="D15" s="289"/>
      <c r="E15" s="289"/>
      <c r="F15" s="184" t="s">
        <v>21</v>
      </c>
      <c r="G15" s="284">
        <f>8.33333333333333%*3</f>
        <v>0.24999999999999989</v>
      </c>
      <c r="H15" s="284"/>
      <c r="I15" s="284"/>
      <c r="J15" s="282"/>
      <c r="K15" s="282"/>
      <c r="L15" s="282"/>
      <c r="M15" s="299"/>
      <c r="N15" s="299"/>
      <c r="O15" s="299"/>
      <c r="P15" s="282"/>
      <c r="Q15" s="282"/>
      <c r="R15" s="282"/>
      <c r="S15" s="184">
        <f t="shared" si="3"/>
        <v>0.24999999999999989</v>
      </c>
      <c r="T15" s="264"/>
      <c r="U15" s="264"/>
      <c r="V15" s="262"/>
    </row>
    <row r="16" spans="1:22" s="14" customFormat="1" ht="30" customHeight="1" x14ac:dyDescent="0.25">
      <c r="A16" s="293"/>
      <c r="B16" s="296"/>
      <c r="C16" s="290" t="s">
        <v>136</v>
      </c>
      <c r="D16" s="289" t="s">
        <v>130</v>
      </c>
      <c r="E16" s="287"/>
      <c r="F16" s="185" t="s">
        <v>20</v>
      </c>
      <c r="G16" s="282">
        <f>2.33333333333333%*3</f>
        <v>6.9999999999999896E-2</v>
      </c>
      <c r="H16" s="282"/>
      <c r="I16" s="282"/>
      <c r="J16" s="282">
        <v>0.34</v>
      </c>
      <c r="K16" s="282"/>
      <c r="L16" s="282"/>
      <c r="M16" s="282">
        <v>0.34</v>
      </c>
      <c r="N16" s="282"/>
      <c r="O16" s="282"/>
      <c r="P16" s="282">
        <v>0.25</v>
      </c>
      <c r="Q16" s="282"/>
      <c r="R16" s="282"/>
      <c r="S16" s="185">
        <f>SUM(G16:R16)</f>
        <v>1</v>
      </c>
      <c r="T16" s="264"/>
      <c r="U16" s="264">
        <f>S17/S16*0.2</f>
        <v>1.3999999999999979E-2</v>
      </c>
      <c r="V16" s="262" t="s">
        <v>177</v>
      </c>
    </row>
    <row r="17" spans="1:60" s="14" customFormat="1" ht="30" customHeight="1" x14ac:dyDescent="0.25">
      <c r="A17" s="293"/>
      <c r="B17" s="296"/>
      <c r="C17" s="290"/>
      <c r="D17" s="289"/>
      <c r="E17" s="289"/>
      <c r="F17" s="184" t="s">
        <v>21</v>
      </c>
      <c r="G17" s="284">
        <f>2.33333333333333%*3</f>
        <v>6.9999999999999896E-2</v>
      </c>
      <c r="H17" s="284"/>
      <c r="I17" s="284"/>
      <c r="J17" s="282"/>
      <c r="K17" s="282"/>
      <c r="L17" s="282"/>
      <c r="M17" s="299"/>
      <c r="N17" s="299"/>
      <c r="O17" s="299"/>
      <c r="P17" s="282"/>
      <c r="Q17" s="282"/>
      <c r="R17" s="282"/>
      <c r="S17" s="184">
        <f>SUM(G17:R17)</f>
        <v>6.9999999999999896E-2</v>
      </c>
      <c r="T17" s="264"/>
      <c r="U17" s="264"/>
      <c r="V17" s="262"/>
    </row>
    <row r="18" spans="1:60" s="14" customFormat="1" ht="30" customHeight="1" x14ac:dyDescent="0.25">
      <c r="A18" s="293"/>
      <c r="B18" s="296"/>
      <c r="C18" s="290" t="s">
        <v>132</v>
      </c>
      <c r="D18" s="289" t="s">
        <v>130</v>
      </c>
      <c r="E18" s="287"/>
      <c r="F18" s="185" t="s">
        <v>20</v>
      </c>
      <c r="G18" s="282">
        <v>0.08</v>
      </c>
      <c r="H18" s="282"/>
      <c r="I18" s="282"/>
      <c r="J18" s="323">
        <f>8.33333333333333%*3</f>
        <v>0.24999999999999989</v>
      </c>
      <c r="K18" s="323"/>
      <c r="L18" s="323"/>
      <c r="M18" s="282">
        <v>0.33</v>
      </c>
      <c r="N18" s="282"/>
      <c r="O18" s="282"/>
      <c r="P18" s="282">
        <v>0.34</v>
      </c>
      <c r="Q18" s="282"/>
      <c r="R18" s="282"/>
      <c r="S18" s="185">
        <f>SUM(G18:R18)</f>
        <v>1</v>
      </c>
      <c r="T18" s="264"/>
      <c r="U18" s="264">
        <f>S19/S18*0.2</f>
        <v>1.6E-2</v>
      </c>
      <c r="V18" s="262" t="s">
        <v>178</v>
      </c>
    </row>
    <row r="19" spans="1:60" s="14" customFormat="1" ht="30" customHeight="1" x14ac:dyDescent="0.25">
      <c r="A19" s="293"/>
      <c r="B19" s="296"/>
      <c r="C19" s="290"/>
      <c r="D19" s="289"/>
      <c r="E19" s="289"/>
      <c r="F19" s="184" t="s">
        <v>21</v>
      </c>
      <c r="G19" s="284">
        <v>0.08</v>
      </c>
      <c r="H19" s="284"/>
      <c r="I19" s="284"/>
      <c r="J19" s="282"/>
      <c r="K19" s="282"/>
      <c r="L19" s="282"/>
      <c r="M19" s="299"/>
      <c r="N19" s="299"/>
      <c r="O19" s="299"/>
      <c r="P19" s="282"/>
      <c r="Q19" s="282"/>
      <c r="R19" s="282"/>
      <c r="S19" s="184">
        <f>SUM(G19:R19)</f>
        <v>0.08</v>
      </c>
      <c r="T19" s="264"/>
      <c r="U19" s="264"/>
      <c r="V19" s="266"/>
    </row>
    <row r="20" spans="1:60" s="14" customFormat="1" ht="36" customHeight="1" x14ac:dyDescent="0.25">
      <c r="A20" s="293"/>
      <c r="B20" s="296"/>
      <c r="C20" s="290" t="s">
        <v>163</v>
      </c>
      <c r="D20" s="289" t="s">
        <v>130</v>
      </c>
      <c r="E20" s="287"/>
      <c r="F20" s="185" t="s">
        <v>20</v>
      </c>
      <c r="G20" s="282">
        <v>0</v>
      </c>
      <c r="H20" s="282"/>
      <c r="I20" s="282"/>
      <c r="J20" s="282">
        <v>0.5</v>
      </c>
      <c r="K20" s="282"/>
      <c r="L20" s="282"/>
      <c r="M20" s="282">
        <v>0.5</v>
      </c>
      <c r="N20" s="282"/>
      <c r="O20" s="282"/>
      <c r="P20" s="282">
        <v>0</v>
      </c>
      <c r="Q20" s="282"/>
      <c r="R20" s="282"/>
      <c r="S20" s="185">
        <f>SUM(G20:R20)</f>
        <v>1</v>
      </c>
      <c r="T20" s="264"/>
      <c r="U20" s="264">
        <f>S21/S20*0.03</f>
        <v>0</v>
      </c>
      <c r="V20" s="300" t="s">
        <v>141</v>
      </c>
    </row>
    <row r="21" spans="1:60" s="14" customFormat="1" ht="36" customHeight="1" x14ac:dyDescent="0.25">
      <c r="A21" s="293"/>
      <c r="B21" s="296"/>
      <c r="C21" s="290"/>
      <c r="D21" s="289"/>
      <c r="E21" s="289"/>
      <c r="F21" s="184" t="s">
        <v>21</v>
      </c>
      <c r="G21" s="282">
        <v>0</v>
      </c>
      <c r="H21" s="282"/>
      <c r="I21" s="282"/>
      <c r="J21" s="299"/>
      <c r="K21" s="299"/>
      <c r="L21" s="299"/>
      <c r="M21" s="282"/>
      <c r="N21" s="282"/>
      <c r="O21" s="282"/>
      <c r="P21" s="282"/>
      <c r="Q21" s="282"/>
      <c r="R21" s="282"/>
      <c r="S21" s="184">
        <f t="shared" si="3"/>
        <v>0</v>
      </c>
      <c r="T21" s="264"/>
      <c r="U21" s="264"/>
      <c r="V21" s="300"/>
    </row>
    <row r="22" spans="1:60" s="14" customFormat="1" ht="27" customHeight="1" x14ac:dyDescent="0.25">
      <c r="A22" s="293"/>
      <c r="B22" s="296"/>
      <c r="C22" s="290" t="s">
        <v>162</v>
      </c>
      <c r="D22" s="289" t="s">
        <v>130</v>
      </c>
      <c r="E22" s="287"/>
      <c r="F22" s="185" t="s">
        <v>20</v>
      </c>
      <c r="G22" s="282">
        <v>0</v>
      </c>
      <c r="H22" s="282"/>
      <c r="I22" s="282"/>
      <c r="J22" s="282">
        <v>0</v>
      </c>
      <c r="K22" s="282"/>
      <c r="L22" s="282"/>
      <c r="M22" s="282">
        <v>0.5</v>
      </c>
      <c r="N22" s="282"/>
      <c r="O22" s="282"/>
      <c r="P22" s="282">
        <v>0.5</v>
      </c>
      <c r="Q22" s="282"/>
      <c r="R22" s="282"/>
      <c r="S22" s="185">
        <f>SUM(M22:R22)</f>
        <v>1</v>
      </c>
      <c r="T22" s="264"/>
      <c r="U22" s="264">
        <f>S23/S22*0.04</f>
        <v>0</v>
      </c>
      <c r="V22" s="300" t="s">
        <v>141</v>
      </c>
    </row>
    <row r="23" spans="1:60" s="14" customFormat="1" ht="22.5" customHeight="1" thickBot="1" x14ac:dyDescent="0.3">
      <c r="A23" s="294"/>
      <c r="B23" s="297"/>
      <c r="C23" s="291"/>
      <c r="D23" s="288"/>
      <c r="E23" s="288"/>
      <c r="F23" s="187" t="s">
        <v>21</v>
      </c>
      <c r="G23" s="325">
        <v>0</v>
      </c>
      <c r="H23" s="325"/>
      <c r="I23" s="325"/>
      <c r="J23" s="326"/>
      <c r="K23" s="326"/>
      <c r="L23" s="326"/>
      <c r="M23" s="325"/>
      <c r="N23" s="325"/>
      <c r="O23" s="325"/>
      <c r="P23" s="325"/>
      <c r="Q23" s="325"/>
      <c r="R23" s="325"/>
      <c r="S23" s="187">
        <f>SUM(G23:R23)</f>
        <v>0</v>
      </c>
      <c r="T23" s="301"/>
      <c r="U23" s="301"/>
      <c r="V23" s="300"/>
    </row>
    <row r="24" spans="1:60" s="16" customFormat="1" ht="18.75" customHeight="1" thickBot="1" x14ac:dyDescent="0.3">
      <c r="A24" s="285" t="s">
        <v>22</v>
      </c>
      <c r="B24" s="286"/>
      <c r="C24" s="286"/>
      <c r="D24" s="286"/>
      <c r="E24" s="286"/>
      <c r="F24" s="286"/>
      <c r="G24" s="286"/>
      <c r="H24" s="286"/>
      <c r="I24" s="286"/>
      <c r="J24" s="286"/>
      <c r="K24" s="286"/>
      <c r="L24" s="286"/>
      <c r="M24" s="286"/>
      <c r="N24" s="286"/>
      <c r="O24" s="286"/>
      <c r="P24" s="286"/>
      <c r="Q24" s="286"/>
      <c r="R24" s="286"/>
      <c r="S24" s="286"/>
      <c r="T24" s="188">
        <f>SUM(T8:T23)</f>
        <v>0.10849999999999996</v>
      </c>
      <c r="U24" s="188">
        <f>SUM(U8:U23)</f>
        <v>0.10849999999999997</v>
      </c>
      <c r="V24" s="67"/>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row>
    <row r="25" spans="1:60" s="16" customFormat="1" ht="30.75" customHeight="1" x14ac:dyDescent="0.25">
      <c r="A25" s="17"/>
      <c r="B25" s="17"/>
      <c r="C25" s="24"/>
      <c r="D25" s="17"/>
      <c r="E25" s="17"/>
      <c r="F25" s="17"/>
      <c r="G25" s="18"/>
      <c r="H25" s="18"/>
      <c r="I25" s="18"/>
      <c r="J25" s="18"/>
      <c r="K25" s="18"/>
      <c r="L25" s="18"/>
      <c r="M25" s="18"/>
      <c r="N25" s="18"/>
      <c r="O25" s="18"/>
      <c r="P25" s="18"/>
      <c r="Q25" s="69"/>
      <c r="R25" s="69"/>
      <c r="S25" s="18"/>
      <c r="T25" s="19"/>
      <c r="U25" s="19"/>
      <c r="V25" s="66" t="s">
        <v>116</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row>
    <row r="26" spans="1:60" ht="29.25" customHeight="1" x14ac:dyDescent="0.25">
      <c r="A26" s="14"/>
      <c r="B26" s="14"/>
      <c r="C26" s="25"/>
      <c r="D26" s="14"/>
      <c r="E26" s="14"/>
      <c r="F26" s="14"/>
      <c r="G26" s="14"/>
      <c r="H26" s="14"/>
      <c r="I26" s="14"/>
      <c r="J26" s="14"/>
      <c r="K26" s="14"/>
      <c r="L26" s="14"/>
      <c r="M26" s="14"/>
      <c r="N26" s="20"/>
      <c r="O26" s="20"/>
      <c r="P26" s="20"/>
      <c r="Q26" s="70"/>
      <c r="R26" s="70"/>
      <c r="S26" s="20"/>
      <c r="T26" s="70"/>
      <c r="U26" s="70"/>
    </row>
    <row r="27" spans="1:60" x14ac:dyDescent="0.25">
      <c r="A27" s="14"/>
      <c r="B27" s="14"/>
      <c r="C27" s="25"/>
      <c r="D27" s="14"/>
      <c r="E27" s="14"/>
      <c r="F27" s="14"/>
      <c r="G27" s="14"/>
      <c r="H27" s="14"/>
      <c r="I27" s="14"/>
      <c r="J27" s="14"/>
      <c r="K27" s="14"/>
      <c r="L27" s="14"/>
      <c r="M27" s="14"/>
      <c r="N27" s="20"/>
      <c r="O27" s="20"/>
      <c r="P27" s="20"/>
      <c r="Q27" s="70"/>
      <c r="R27" s="70"/>
      <c r="S27" s="20"/>
      <c r="T27" s="70"/>
      <c r="U27" s="70"/>
    </row>
    <row r="28" spans="1:60" x14ac:dyDescent="0.25">
      <c r="A28" s="14"/>
      <c r="B28" s="14"/>
      <c r="C28" s="25"/>
      <c r="D28" s="14"/>
      <c r="E28" s="14"/>
      <c r="F28" s="14"/>
      <c r="G28" s="14"/>
      <c r="H28" s="14"/>
      <c r="I28" s="14"/>
      <c r="J28" s="14"/>
      <c r="K28" s="14"/>
      <c r="L28" s="14"/>
      <c r="M28" s="14"/>
      <c r="N28" s="20"/>
      <c r="O28" s="20"/>
      <c r="P28" s="20"/>
      <c r="Q28" s="70"/>
      <c r="R28" s="70"/>
      <c r="S28" s="20"/>
      <c r="T28" s="70"/>
      <c r="U28" s="70"/>
    </row>
    <row r="29" spans="1:60" x14ac:dyDescent="0.25">
      <c r="A29" s="14"/>
      <c r="B29" s="14"/>
      <c r="C29" s="25"/>
      <c r="D29" s="14"/>
      <c r="E29" s="14"/>
      <c r="F29" s="14"/>
      <c r="G29" s="14"/>
      <c r="H29" s="14"/>
      <c r="I29" s="14"/>
      <c r="J29" s="14"/>
      <c r="K29" s="14"/>
      <c r="L29" s="14"/>
      <c r="M29" s="14"/>
      <c r="N29" s="20"/>
      <c r="O29" s="20"/>
      <c r="P29" s="20"/>
      <c r="Q29" s="70"/>
      <c r="R29" s="70"/>
      <c r="S29" s="20"/>
      <c r="T29" s="70"/>
      <c r="U29" s="70"/>
    </row>
    <row r="30" spans="1:60" x14ac:dyDescent="0.25">
      <c r="A30" s="14"/>
      <c r="B30" s="14"/>
      <c r="C30" s="25"/>
      <c r="D30" s="14"/>
      <c r="E30" s="14"/>
      <c r="F30" s="14"/>
      <c r="G30" s="14"/>
      <c r="H30" s="14"/>
      <c r="I30" s="14"/>
      <c r="J30" s="14"/>
      <c r="K30" s="14"/>
      <c r="L30" s="14"/>
      <c r="M30" s="14"/>
      <c r="N30" s="20"/>
      <c r="O30" s="20"/>
      <c r="P30" s="20"/>
      <c r="Q30" s="70"/>
      <c r="R30" s="70"/>
      <c r="S30" s="20"/>
      <c r="T30" s="70"/>
      <c r="U30" s="70"/>
    </row>
    <row r="31" spans="1:60" x14ac:dyDescent="0.25">
      <c r="A31" s="14"/>
      <c r="B31" s="14"/>
      <c r="C31" s="25"/>
      <c r="D31" s="14"/>
      <c r="E31" s="14"/>
      <c r="F31" s="14"/>
      <c r="G31" s="14"/>
      <c r="H31" s="14"/>
      <c r="I31" s="14"/>
      <c r="J31" s="14"/>
      <c r="K31" s="14"/>
      <c r="L31" s="14"/>
      <c r="M31" s="14"/>
      <c r="N31" s="20"/>
      <c r="O31" s="20"/>
      <c r="P31" s="20"/>
      <c r="Q31" s="70"/>
      <c r="R31" s="70"/>
      <c r="S31" s="20"/>
      <c r="T31" s="70"/>
      <c r="U31" s="70"/>
    </row>
    <row r="32" spans="1:60" x14ac:dyDescent="0.25">
      <c r="A32" s="14"/>
      <c r="B32" s="14"/>
      <c r="C32" s="25"/>
      <c r="D32" s="14"/>
      <c r="E32" s="14"/>
      <c r="F32" s="14"/>
      <c r="G32" s="14"/>
      <c r="H32" s="14"/>
      <c r="I32" s="14"/>
      <c r="J32" s="14"/>
      <c r="K32" s="14"/>
      <c r="L32" s="14"/>
      <c r="M32" s="14"/>
      <c r="N32" s="20"/>
      <c r="O32" s="20"/>
      <c r="P32" s="20"/>
      <c r="Q32" s="70"/>
      <c r="R32" s="70"/>
      <c r="S32" s="20"/>
      <c r="T32" s="70"/>
      <c r="U32" s="70"/>
    </row>
    <row r="33" spans="1:21" x14ac:dyDescent="0.25">
      <c r="A33" s="14"/>
      <c r="B33" s="14"/>
      <c r="C33" s="25"/>
      <c r="D33" s="14"/>
      <c r="E33" s="14"/>
      <c r="F33" s="14"/>
      <c r="G33" s="14"/>
      <c r="H33" s="14"/>
      <c r="I33" s="14"/>
      <c r="J33" s="14"/>
      <c r="K33" s="14"/>
      <c r="L33" s="14"/>
      <c r="M33" s="14"/>
      <c r="N33" s="20"/>
      <c r="O33" s="20"/>
      <c r="P33" s="20"/>
      <c r="Q33" s="70"/>
      <c r="R33" s="70"/>
      <c r="S33" s="20"/>
      <c r="T33" s="70"/>
      <c r="U33" s="70"/>
    </row>
    <row r="34" spans="1:21" x14ac:dyDescent="0.25">
      <c r="A34" s="14"/>
      <c r="B34" s="14"/>
      <c r="C34" s="25"/>
      <c r="D34" s="14"/>
      <c r="E34" s="14"/>
      <c r="F34" s="14"/>
      <c r="G34" s="14"/>
      <c r="H34" s="14"/>
      <c r="I34" s="14"/>
      <c r="J34" s="14"/>
      <c r="K34" s="14"/>
      <c r="L34" s="14"/>
      <c r="M34" s="14"/>
      <c r="N34" s="20"/>
      <c r="O34" s="20"/>
      <c r="P34" s="20"/>
      <c r="Q34" s="70"/>
      <c r="R34" s="70"/>
      <c r="S34" s="20"/>
      <c r="T34" s="70"/>
      <c r="U34" s="70"/>
    </row>
    <row r="35" spans="1:21" x14ac:dyDescent="0.25">
      <c r="A35" s="14"/>
      <c r="B35" s="14"/>
      <c r="C35" s="25"/>
      <c r="D35" s="14"/>
      <c r="E35" s="14"/>
      <c r="F35" s="14"/>
      <c r="G35" s="14"/>
      <c r="H35" s="14"/>
      <c r="I35" s="14"/>
      <c r="J35" s="14"/>
      <c r="K35" s="14"/>
      <c r="L35" s="14"/>
      <c r="M35" s="14"/>
      <c r="N35" s="20"/>
      <c r="O35" s="20"/>
      <c r="P35" s="20"/>
      <c r="Q35" s="70"/>
      <c r="R35" s="70"/>
      <c r="S35" s="20"/>
      <c r="T35" s="70"/>
      <c r="U35" s="70"/>
    </row>
    <row r="36" spans="1:21" x14ac:dyDescent="0.25">
      <c r="A36" s="14"/>
      <c r="B36" s="14"/>
      <c r="C36" s="25"/>
      <c r="D36" s="14"/>
      <c r="E36" s="14"/>
      <c r="F36" s="14"/>
      <c r="G36" s="14"/>
      <c r="H36" s="14"/>
      <c r="I36" s="14"/>
      <c r="J36" s="14"/>
      <c r="K36" s="14"/>
      <c r="L36" s="14"/>
      <c r="M36" s="14"/>
      <c r="N36" s="20"/>
      <c r="O36" s="20"/>
      <c r="P36" s="20"/>
      <c r="Q36" s="70"/>
      <c r="R36" s="70"/>
      <c r="S36" s="20"/>
      <c r="T36" s="70"/>
      <c r="U36" s="70"/>
    </row>
    <row r="37" spans="1:21" x14ac:dyDescent="0.25">
      <c r="A37" s="14"/>
      <c r="B37" s="14"/>
      <c r="C37" s="25"/>
      <c r="D37" s="14"/>
      <c r="E37" s="14"/>
      <c r="F37" s="14"/>
      <c r="G37" s="14"/>
      <c r="H37" s="14"/>
      <c r="I37" s="14"/>
      <c r="J37" s="14"/>
      <c r="K37" s="14"/>
      <c r="L37" s="14"/>
      <c r="M37" s="14"/>
      <c r="N37" s="20"/>
      <c r="O37" s="20"/>
      <c r="P37" s="20"/>
      <c r="Q37" s="70"/>
      <c r="R37" s="70"/>
      <c r="S37" s="20"/>
      <c r="T37" s="70"/>
      <c r="U37" s="70"/>
    </row>
    <row r="38" spans="1:21" x14ac:dyDescent="0.25">
      <c r="A38" s="14"/>
      <c r="B38" s="14"/>
      <c r="C38" s="25"/>
      <c r="D38" s="14"/>
      <c r="E38" s="14"/>
      <c r="F38" s="14"/>
      <c r="G38" s="14"/>
      <c r="H38" s="14"/>
      <c r="I38" s="14"/>
      <c r="J38" s="14"/>
      <c r="K38" s="14"/>
      <c r="L38" s="14"/>
      <c r="M38" s="14"/>
      <c r="N38" s="20"/>
      <c r="O38" s="20"/>
      <c r="P38" s="20"/>
      <c r="Q38" s="70"/>
      <c r="R38" s="70"/>
      <c r="S38" s="20"/>
      <c r="T38" s="70"/>
      <c r="U38" s="70"/>
    </row>
    <row r="39" spans="1:21" x14ac:dyDescent="0.25">
      <c r="A39" s="14"/>
      <c r="B39" s="14"/>
      <c r="C39" s="25"/>
      <c r="D39" s="14"/>
      <c r="E39" s="14"/>
      <c r="F39" s="14"/>
      <c r="G39" s="14"/>
      <c r="H39" s="14"/>
      <c r="I39" s="14"/>
      <c r="J39" s="14"/>
      <c r="K39" s="14"/>
      <c r="L39" s="14"/>
      <c r="M39" s="14"/>
      <c r="N39" s="20"/>
      <c r="O39" s="20"/>
      <c r="P39" s="20"/>
      <c r="Q39" s="70"/>
      <c r="R39" s="70"/>
      <c r="S39" s="20"/>
      <c r="T39" s="70"/>
      <c r="U39" s="70"/>
    </row>
    <row r="40" spans="1:21" x14ac:dyDescent="0.25">
      <c r="A40" s="14"/>
      <c r="B40" s="14"/>
      <c r="C40" s="25"/>
      <c r="D40" s="14"/>
      <c r="E40" s="14"/>
      <c r="F40" s="14"/>
      <c r="G40" s="14"/>
      <c r="H40" s="14"/>
      <c r="I40" s="14"/>
      <c r="J40" s="14"/>
      <c r="K40" s="14"/>
      <c r="L40" s="14"/>
      <c r="M40" s="14"/>
      <c r="N40" s="20"/>
      <c r="O40" s="20"/>
      <c r="P40" s="20"/>
      <c r="Q40" s="70"/>
      <c r="R40" s="70"/>
      <c r="S40" s="20"/>
      <c r="T40" s="70"/>
      <c r="U40" s="70"/>
    </row>
    <row r="41" spans="1:21" x14ac:dyDescent="0.25">
      <c r="A41" s="14"/>
      <c r="B41" s="14"/>
      <c r="C41" s="25"/>
      <c r="D41" s="14"/>
      <c r="E41" s="14"/>
      <c r="F41" s="14"/>
      <c r="G41" s="14"/>
      <c r="H41" s="14"/>
      <c r="I41" s="14"/>
      <c r="J41" s="14"/>
      <c r="K41" s="14"/>
      <c r="L41" s="14"/>
      <c r="M41" s="14"/>
      <c r="N41" s="20"/>
      <c r="O41" s="20"/>
      <c r="P41" s="20"/>
      <c r="Q41" s="70"/>
      <c r="R41" s="70"/>
      <c r="S41" s="20"/>
      <c r="T41" s="70"/>
      <c r="U41" s="70"/>
    </row>
    <row r="42" spans="1:21" x14ac:dyDescent="0.25">
      <c r="A42" s="14"/>
      <c r="B42" s="14"/>
      <c r="C42" s="25"/>
      <c r="D42" s="14"/>
      <c r="E42" s="14"/>
      <c r="F42" s="14"/>
      <c r="G42" s="14"/>
      <c r="H42" s="14"/>
      <c r="I42" s="14"/>
      <c r="J42" s="14"/>
      <c r="K42" s="14"/>
      <c r="L42" s="14"/>
      <c r="M42" s="14"/>
      <c r="N42" s="20"/>
      <c r="O42" s="20"/>
      <c r="P42" s="20"/>
      <c r="Q42" s="70"/>
      <c r="R42" s="70"/>
      <c r="S42" s="20"/>
      <c r="T42" s="70"/>
      <c r="U42" s="70"/>
    </row>
    <row r="43" spans="1:21" x14ac:dyDescent="0.25">
      <c r="A43" s="14"/>
      <c r="B43" s="14"/>
      <c r="C43" s="25"/>
      <c r="D43" s="14"/>
      <c r="E43" s="14"/>
      <c r="F43" s="14"/>
      <c r="G43" s="14"/>
      <c r="H43" s="14"/>
      <c r="I43" s="14"/>
      <c r="J43" s="14"/>
      <c r="K43" s="14"/>
      <c r="L43" s="14"/>
      <c r="M43" s="14"/>
      <c r="N43" s="20"/>
      <c r="O43" s="20"/>
      <c r="P43" s="20"/>
      <c r="Q43" s="70"/>
      <c r="R43" s="70"/>
      <c r="S43" s="20"/>
      <c r="T43" s="70"/>
      <c r="U43" s="70"/>
    </row>
    <row r="44" spans="1:21" x14ac:dyDescent="0.25">
      <c r="A44" s="14"/>
      <c r="B44" s="14"/>
      <c r="C44" s="25"/>
      <c r="D44" s="14"/>
      <c r="E44" s="14"/>
      <c r="F44" s="14"/>
      <c r="G44" s="14"/>
      <c r="H44" s="14"/>
      <c r="I44" s="14"/>
      <c r="J44" s="14"/>
      <c r="K44" s="14"/>
      <c r="L44" s="14"/>
      <c r="M44" s="14"/>
      <c r="N44" s="20"/>
      <c r="O44" s="20"/>
      <c r="P44" s="20"/>
      <c r="Q44" s="70"/>
      <c r="R44" s="70"/>
      <c r="S44" s="20"/>
      <c r="T44" s="70"/>
      <c r="U44" s="70"/>
    </row>
    <row r="45" spans="1:21" x14ac:dyDescent="0.25">
      <c r="A45" s="14"/>
      <c r="B45" s="14"/>
      <c r="C45" s="25"/>
      <c r="D45" s="14"/>
      <c r="E45" s="14"/>
      <c r="F45" s="14"/>
      <c r="G45" s="14"/>
      <c r="H45" s="14"/>
      <c r="I45" s="14"/>
      <c r="J45" s="14"/>
      <c r="K45" s="14"/>
      <c r="L45" s="14"/>
      <c r="M45" s="14"/>
      <c r="N45" s="20"/>
      <c r="O45" s="20"/>
      <c r="P45" s="20"/>
      <c r="Q45" s="70"/>
      <c r="R45" s="70"/>
      <c r="S45" s="20"/>
      <c r="T45" s="70"/>
      <c r="U45" s="70"/>
    </row>
    <row r="46" spans="1:21" x14ac:dyDescent="0.25">
      <c r="A46" s="14"/>
      <c r="B46" s="14"/>
      <c r="C46" s="25"/>
      <c r="D46" s="14"/>
      <c r="E46" s="14"/>
      <c r="F46" s="14"/>
      <c r="G46" s="14"/>
      <c r="H46" s="14"/>
      <c r="I46" s="14"/>
      <c r="J46" s="14"/>
      <c r="K46" s="14"/>
      <c r="L46" s="14"/>
      <c r="M46" s="14"/>
      <c r="N46" s="20"/>
      <c r="O46" s="20"/>
      <c r="P46" s="20"/>
      <c r="Q46" s="70"/>
      <c r="R46" s="70"/>
      <c r="S46" s="20"/>
      <c r="T46" s="70"/>
      <c r="U46" s="70"/>
    </row>
    <row r="47" spans="1:21" x14ac:dyDescent="0.25">
      <c r="A47" s="14"/>
      <c r="B47" s="14"/>
      <c r="C47" s="25"/>
      <c r="D47" s="14"/>
      <c r="E47" s="14"/>
      <c r="F47" s="14"/>
      <c r="G47" s="14"/>
      <c r="H47" s="14"/>
      <c r="I47" s="14"/>
      <c r="J47" s="14"/>
      <c r="K47" s="14"/>
      <c r="L47" s="14"/>
      <c r="M47" s="14"/>
      <c r="N47" s="20"/>
      <c r="O47" s="20"/>
      <c r="P47" s="20"/>
      <c r="Q47" s="70"/>
      <c r="R47" s="70"/>
      <c r="S47" s="20"/>
      <c r="T47" s="70"/>
      <c r="U47" s="70"/>
    </row>
    <row r="48" spans="1:21" x14ac:dyDescent="0.25">
      <c r="A48" s="14"/>
      <c r="B48" s="14"/>
      <c r="C48" s="25"/>
      <c r="D48" s="14"/>
      <c r="E48" s="14"/>
      <c r="F48" s="14"/>
      <c r="G48" s="14"/>
      <c r="H48" s="14"/>
      <c r="I48" s="14"/>
      <c r="J48" s="14"/>
      <c r="K48" s="14"/>
      <c r="L48" s="14"/>
      <c r="M48" s="14"/>
      <c r="N48" s="20"/>
      <c r="O48" s="20"/>
      <c r="P48" s="20"/>
      <c r="Q48" s="70"/>
      <c r="R48" s="70"/>
      <c r="S48" s="20"/>
      <c r="T48" s="70"/>
      <c r="U48" s="70"/>
    </row>
    <row r="49" spans="1:21" x14ac:dyDescent="0.25">
      <c r="A49" s="14"/>
      <c r="B49" s="14"/>
      <c r="C49" s="25"/>
      <c r="D49" s="14"/>
      <c r="E49" s="14"/>
      <c r="F49" s="14"/>
      <c r="G49" s="14"/>
      <c r="H49" s="14"/>
      <c r="I49" s="14"/>
      <c r="J49" s="14"/>
      <c r="K49" s="14"/>
      <c r="L49" s="14"/>
      <c r="M49" s="14"/>
      <c r="N49" s="20"/>
      <c r="O49" s="20"/>
      <c r="P49" s="20"/>
      <c r="Q49" s="70"/>
      <c r="R49" s="70"/>
      <c r="S49" s="20"/>
      <c r="T49" s="70"/>
      <c r="U49" s="70"/>
    </row>
    <row r="50" spans="1:21" x14ac:dyDescent="0.25">
      <c r="A50" s="14"/>
      <c r="B50" s="14"/>
      <c r="C50" s="25"/>
      <c r="D50" s="14"/>
      <c r="E50" s="14"/>
      <c r="F50" s="14"/>
      <c r="G50" s="14"/>
      <c r="H50" s="14"/>
      <c r="I50" s="14"/>
      <c r="J50" s="14"/>
      <c r="K50" s="14"/>
      <c r="L50" s="14"/>
      <c r="M50" s="14"/>
      <c r="N50" s="20"/>
      <c r="O50" s="20"/>
      <c r="P50" s="20"/>
      <c r="Q50" s="70"/>
      <c r="R50" s="70"/>
      <c r="S50" s="20"/>
      <c r="T50" s="70"/>
      <c r="U50" s="70"/>
    </row>
    <row r="51" spans="1:21" x14ac:dyDescent="0.25">
      <c r="A51" s="14"/>
      <c r="B51" s="14"/>
      <c r="C51" s="25"/>
      <c r="D51" s="14"/>
      <c r="E51" s="14"/>
      <c r="F51" s="14"/>
      <c r="G51" s="14"/>
      <c r="H51" s="14"/>
      <c r="I51" s="14"/>
      <c r="J51" s="14"/>
      <c r="K51" s="14"/>
      <c r="L51" s="14"/>
      <c r="M51" s="14"/>
      <c r="N51" s="20"/>
      <c r="O51" s="20"/>
      <c r="P51" s="20"/>
      <c r="Q51" s="70"/>
      <c r="R51" s="70"/>
      <c r="S51" s="20"/>
      <c r="T51" s="70"/>
      <c r="U51" s="70"/>
    </row>
    <row r="52" spans="1:21" x14ac:dyDescent="0.25">
      <c r="A52" s="14"/>
      <c r="B52" s="14"/>
      <c r="C52" s="25"/>
      <c r="D52" s="14"/>
      <c r="E52" s="14"/>
      <c r="F52" s="14"/>
      <c r="G52" s="14"/>
      <c r="H52" s="14"/>
      <c r="I52" s="14"/>
      <c r="J52" s="14"/>
      <c r="K52" s="14"/>
      <c r="L52" s="14"/>
      <c r="M52" s="14"/>
      <c r="N52" s="20"/>
      <c r="O52" s="20"/>
      <c r="P52" s="20"/>
      <c r="Q52" s="70"/>
      <c r="R52" s="70"/>
      <c r="S52" s="20"/>
      <c r="T52" s="70"/>
      <c r="U52" s="70"/>
    </row>
    <row r="53" spans="1:21" x14ac:dyDescent="0.25">
      <c r="A53" s="14"/>
      <c r="B53" s="14"/>
      <c r="C53" s="25"/>
      <c r="D53" s="14"/>
      <c r="E53" s="14"/>
      <c r="F53" s="14"/>
      <c r="G53" s="14"/>
      <c r="H53" s="14"/>
      <c r="I53" s="14"/>
      <c r="J53" s="14"/>
      <c r="K53" s="14"/>
      <c r="L53" s="14"/>
      <c r="M53" s="14"/>
      <c r="N53" s="20"/>
      <c r="O53" s="20"/>
      <c r="P53" s="20"/>
      <c r="Q53" s="70"/>
      <c r="R53" s="70"/>
      <c r="S53" s="20"/>
      <c r="T53" s="70"/>
      <c r="U53" s="70"/>
    </row>
    <row r="54" spans="1:21" x14ac:dyDescent="0.25">
      <c r="A54" s="14"/>
      <c r="B54" s="14"/>
      <c r="C54" s="25"/>
      <c r="D54" s="14"/>
      <c r="E54" s="14"/>
      <c r="F54" s="14"/>
      <c r="G54" s="14"/>
      <c r="H54" s="14"/>
      <c r="I54" s="14"/>
      <c r="J54" s="14"/>
      <c r="K54" s="14"/>
      <c r="L54" s="14"/>
      <c r="M54" s="14"/>
      <c r="N54" s="20"/>
      <c r="O54" s="20"/>
      <c r="P54" s="20"/>
      <c r="Q54" s="70"/>
      <c r="R54" s="70"/>
      <c r="S54" s="20"/>
      <c r="T54" s="70"/>
      <c r="U54" s="70"/>
    </row>
    <row r="55" spans="1:21" x14ac:dyDescent="0.25">
      <c r="A55" s="14"/>
      <c r="B55" s="14"/>
      <c r="C55" s="25"/>
      <c r="D55" s="14"/>
      <c r="E55" s="14"/>
      <c r="F55" s="14"/>
      <c r="G55" s="14"/>
      <c r="H55" s="14"/>
      <c r="I55" s="14"/>
      <c r="J55" s="14"/>
      <c r="K55" s="14"/>
      <c r="L55" s="14"/>
      <c r="M55" s="14"/>
      <c r="N55" s="20"/>
      <c r="O55" s="20"/>
      <c r="P55" s="20"/>
      <c r="Q55" s="70"/>
      <c r="R55" s="70"/>
      <c r="S55" s="20"/>
      <c r="T55" s="70"/>
      <c r="U55" s="70"/>
    </row>
    <row r="56" spans="1:21" x14ac:dyDescent="0.25">
      <c r="A56" s="14"/>
      <c r="B56" s="14"/>
      <c r="C56" s="25"/>
      <c r="D56" s="14"/>
      <c r="E56" s="14"/>
      <c r="F56" s="14"/>
      <c r="G56" s="14"/>
      <c r="H56" s="14"/>
      <c r="I56" s="14"/>
      <c r="J56" s="14"/>
      <c r="K56" s="14"/>
      <c r="L56" s="14"/>
      <c r="M56" s="14"/>
      <c r="N56" s="20"/>
      <c r="O56" s="20"/>
      <c r="P56" s="20"/>
      <c r="Q56" s="70"/>
      <c r="R56" s="70"/>
      <c r="S56" s="20"/>
      <c r="T56" s="70"/>
      <c r="U56" s="70"/>
    </row>
    <row r="57" spans="1:21" x14ac:dyDescent="0.25">
      <c r="A57" s="14"/>
      <c r="B57" s="14"/>
      <c r="C57" s="25"/>
      <c r="D57" s="14"/>
      <c r="E57" s="14"/>
      <c r="F57" s="14"/>
      <c r="G57" s="14"/>
      <c r="H57" s="14"/>
      <c r="I57" s="14"/>
      <c r="J57" s="14"/>
      <c r="K57" s="14"/>
      <c r="L57" s="14"/>
      <c r="M57" s="14"/>
      <c r="N57" s="20"/>
      <c r="O57" s="20"/>
      <c r="P57" s="20"/>
      <c r="Q57" s="70"/>
      <c r="R57" s="70"/>
      <c r="S57" s="20"/>
      <c r="T57" s="70"/>
      <c r="U57" s="70"/>
    </row>
    <row r="58" spans="1:21" x14ac:dyDescent="0.25">
      <c r="A58" s="14"/>
      <c r="B58" s="14"/>
      <c r="C58" s="25"/>
      <c r="D58" s="14"/>
      <c r="E58" s="14"/>
      <c r="F58" s="14"/>
      <c r="G58" s="14"/>
      <c r="H58" s="14"/>
      <c r="I58" s="14"/>
      <c r="J58" s="14"/>
      <c r="K58" s="14"/>
      <c r="L58" s="14"/>
      <c r="M58" s="14"/>
      <c r="N58" s="20"/>
      <c r="O58" s="20"/>
      <c r="P58" s="20"/>
      <c r="Q58" s="70"/>
      <c r="R58" s="70"/>
      <c r="S58" s="20"/>
      <c r="T58" s="70"/>
      <c r="U58" s="70"/>
    </row>
    <row r="59" spans="1:21" x14ac:dyDescent="0.25">
      <c r="A59" s="14"/>
      <c r="B59" s="14"/>
      <c r="C59" s="25"/>
      <c r="D59" s="14"/>
      <c r="E59" s="14"/>
      <c r="F59" s="14"/>
      <c r="G59" s="14"/>
      <c r="H59" s="14"/>
      <c r="I59" s="14"/>
      <c r="J59" s="14"/>
      <c r="K59" s="14"/>
      <c r="L59" s="14"/>
      <c r="M59" s="14"/>
      <c r="N59" s="20"/>
      <c r="O59" s="20"/>
      <c r="P59" s="20"/>
      <c r="Q59" s="70"/>
      <c r="R59" s="70"/>
      <c r="S59" s="20"/>
      <c r="T59" s="70"/>
      <c r="U59" s="70"/>
    </row>
    <row r="60" spans="1:21" x14ac:dyDescent="0.25">
      <c r="A60" s="14"/>
      <c r="B60" s="14"/>
      <c r="C60" s="25"/>
      <c r="D60" s="14"/>
      <c r="E60" s="14"/>
      <c r="F60" s="14"/>
      <c r="G60" s="14"/>
      <c r="H60" s="14"/>
      <c r="I60" s="14"/>
      <c r="J60" s="14"/>
      <c r="K60" s="14"/>
      <c r="L60" s="14"/>
      <c r="M60" s="14"/>
      <c r="N60" s="20"/>
      <c r="O60" s="20"/>
      <c r="P60" s="20"/>
      <c r="Q60" s="70"/>
      <c r="R60" s="70"/>
      <c r="S60" s="20"/>
      <c r="T60" s="70"/>
      <c r="U60" s="70"/>
    </row>
    <row r="61" spans="1:21" x14ac:dyDescent="0.25">
      <c r="A61" s="14"/>
      <c r="B61" s="14"/>
      <c r="C61" s="25"/>
      <c r="D61" s="14"/>
      <c r="E61" s="14"/>
      <c r="F61" s="14"/>
      <c r="G61" s="14"/>
      <c r="H61" s="14"/>
      <c r="I61" s="14"/>
      <c r="J61" s="14"/>
      <c r="K61" s="14"/>
      <c r="L61" s="14"/>
      <c r="M61" s="14"/>
      <c r="N61" s="20"/>
      <c r="O61" s="20"/>
      <c r="P61" s="20"/>
      <c r="Q61" s="70"/>
      <c r="R61" s="70"/>
      <c r="S61" s="20"/>
      <c r="T61" s="70"/>
      <c r="U61" s="70"/>
    </row>
    <row r="62" spans="1:21" x14ac:dyDescent="0.25">
      <c r="A62" s="14"/>
      <c r="B62" s="14"/>
      <c r="C62" s="25"/>
      <c r="D62" s="14"/>
      <c r="E62" s="14"/>
      <c r="F62" s="14"/>
      <c r="G62" s="14"/>
      <c r="H62" s="14"/>
      <c r="I62" s="14"/>
      <c r="J62" s="14"/>
      <c r="K62" s="14"/>
      <c r="L62" s="14"/>
      <c r="M62" s="14"/>
      <c r="N62" s="20"/>
      <c r="O62" s="20"/>
      <c r="P62" s="20"/>
      <c r="Q62" s="70"/>
      <c r="R62" s="70"/>
      <c r="S62" s="20"/>
      <c r="T62" s="70"/>
      <c r="U62" s="70"/>
    </row>
    <row r="63" spans="1:21" x14ac:dyDescent="0.25">
      <c r="A63" s="14"/>
      <c r="B63" s="14"/>
      <c r="C63" s="25"/>
      <c r="D63" s="14"/>
      <c r="E63" s="14"/>
      <c r="F63" s="14"/>
      <c r="G63" s="14"/>
      <c r="H63" s="14"/>
      <c r="I63" s="14"/>
      <c r="J63" s="14"/>
      <c r="K63" s="14"/>
      <c r="L63" s="14"/>
      <c r="M63" s="14"/>
      <c r="N63" s="20"/>
      <c r="O63" s="20"/>
      <c r="P63" s="20"/>
      <c r="Q63" s="70"/>
      <c r="R63" s="70"/>
      <c r="S63" s="20"/>
      <c r="T63" s="70"/>
      <c r="U63" s="70"/>
    </row>
    <row r="64" spans="1:21" x14ac:dyDescent="0.25">
      <c r="A64" s="14"/>
      <c r="B64" s="14"/>
      <c r="C64" s="25"/>
      <c r="D64" s="14"/>
      <c r="E64" s="14"/>
      <c r="F64" s="14"/>
      <c r="G64" s="14"/>
      <c r="H64" s="14"/>
      <c r="I64" s="14"/>
      <c r="J64" s="14"/>
      <c r="K64" s="14"/>
      <c r="L64" s="14"/>
      <c r="M64" s="14"/>
      <c r="N64" s="20"/>
      <c r="O64" s="20"/>
      <c r="P64" s="20"/>
      <c r="Q64" s="70"/>
      <c r="R64" s="70"/>
      <c r="S64" s="20"/>
      <c r="T64" s="70"/>
      <c r="U64" s="70"/>
    </row>
    <row r="65" spans="1:21" x14ac:dyDescent="0.25">
      <c r="A65" s="14"/>
      <c r="B65" s="14"/>
      <c r="C65" s="25"/>
      <c r="D65" s="14"/>
      <c r="E65" s="14"/>
      <c r="F65" s="14"/>
      <c r="G65" s="14"/>
      <c r="H65" s="14"/>
      <c r="I65" s="14"/>
      <c r="J65" s="14"/>
      <c r="K65" s="14"/>
      <c r="L65" s="14"/>
      <c r="M65" s="14"/>
      <c r="N65" s="20"/>
      <c r="O65" s="20"/>
      <c r="P65" s="20"/>
      <c r="Q65" s="70"/>
      <c r="R65" s="70"/>
      <c r="S65" s="20"/>
      <c r="T65" s="70"/>
      <c r="U65" s="70"/>
    </row>
    <row r="66" spans="1:21" x14ac:dyDescent="0.25">
      <c r="A66" s="14"/>
      <c r="B66" s="14"/>
      <c r="C66" s="25"/>
      <c r="D66" s="14"/>
      <c r="E66" s="14"/>
      <c r="F66" s="14"/>
      <c r="G66" s="14"/>
      <c r="H66" s="14"/>
      <c r="I66" s="14"/>
      <c r="J66" s="14"/>
      <c r="K66" s="14"/>
      <c r="L66" s="14"/>
      <c r="M66" s="14"/>
      <c r="N66" s="20"/>
      <c r="O66" s="20"/>
      <c r="P66" s="20"/>
      <c r="Q66" s="70"/>
      <c r="R66" s="70"/>
      <c r="S66" s="20"/>
      <c r="T66" s="70"/>
      <c r="U66" s="70"/>
    </row>
    <row r="67" spans="1:21" x14ac:dyDescent="0.25">
      <c r="A67" s="14"/>
      <c r="B67" s="14"/>
      <c r="C67" s="25"/>
      <c r="D67" s="14"/>
      <c r="E67" s="14"/>
      <c r="F67" s="14"/>
      <c r="G67" s="14"/>
      <c r="H67" s="14"/>
      <c r="I67" s="14"/>
      <c r="J67" s="14"/>
      <c r="K67" s="14"/>
      <c r="L67" s="14"/>
      <c r="M67" s="14"/>
      <c r="N67" s="20"/>
      <c r="O67" s="20"/>
      <c r="P67" s="20"/>
      <c r="Q67" s="70"/>
      <c r="R67" s="70"/>
      <c r="S67" s="20"/>
      <c r="T67" s="70"/>
      <c r="U67" s="70"/>
    </row>
    <row r="68" spans="1:21" x14ac:dyDescent="0.25">
      <c r="A68" s="14"/>
      <c r="B68" s="14"/>
      <c r="C68" s="25"/>
      <c r="D68" s="14"/>
      <c r="E68" s="14"/>
      <c r="F68" s="14"/>
      <c r="G68" s="14"/>
      <c r="H68" s="14"/>
      <c r="I68" s="14"/>
      <c r="J68" s="14"/>
      <c r="K68" s="14"/>
      <c r="L68" s="14"/>
      <c r="M68" s="14"/>
      <c r="N68" s="20"/>
      <c r="O68" s="20"/>
      <c r="P68" s="20"/>
      <c r="Q68" s="70"/>
      <c r="R68" s="70"/>
      <c r="S68" s="20"/>
      <c r="T68" s="70"/>
      <c r="U68" s="70"/>
    </row>
    <row r="69" spans="1:21" x14ac:dyDescent="0.25">
      <c r="A69" s="14"/>
      <c r="B69" s="14"/>
      <c r="C69" s="25"/>
      <c r="D69" s="14"/>
      <c r="E69" s="14"/>
      <c r="F69" s="14"/>
      <c r="G69" s="14"/>
      <c r="H69" s="14"/>
      <c r="I69" s="14"/>
      <c r="J69" s="14"/>
      <c r="K69" s="14"/>
      <c r="L69" s="14"/>
      <c r="M69" s="14"/>
      <c r="N69" s="20"/>
      <c r="O69" s="20"/>
      <c r="P69" s="20"/>
      <c r="Q69" s="70"/>
      <c r="R69" s="70"/>
      <c r="S69" s="20"/>
      <c r="T69" s="70"/>
      <c r="U69" s="70"/>
    </row>
    <row r="70" spans="1:21" x14ac:dyDescent="0.25">
      <c r="A70" s="14"/>
      <c r="B70" s="14"/>
      <c r="C70" s="25"/>
      <c r="D70" s="14"/>
      <c r="E70" s="14"/>
      <c r="F70" s="14"/>
      <c r="G70" s="14"/>
      <c r="H70" s="14"/>
      <c r="I70" s="14"/>
      <c r="J70" s="14"/>
      <c r="K70" s="14"/>
      <c r="L70" s="14"/>
      <c r="M70" s="14"/>
      <c r="N70" s="20"/>
      <c r="O70" s="20"/>
      <c r="P70" s="20"/>
      <c r="Q70" s="70"/>
      <c r="R70" s="70"/>
      <c r="S70" s="20"/>
      <c r="T70" s="70"/>
      <c r="U70" s="70"/>
    </row>
    <row r="71" spans="1:21" x14ac:dyDescent="0.25">
      <c r="A71" s="14"/>
      <c r="B71" s="14"/>
      <c r="C71" s="25"/>
      <c r="D71" s="14"/>
      <c r="E71" s="14"/>
      <c r="F71" s="14"/>
      <c r="G71" s="14"/>
      <c r="H71" s="14"/>
      <c r="I71" s="14"/>
      <c r="J71" s="14"/>
      <c r="K71" s="14"/>
      <c r="L71" s="14"/>
      <c r="M71" s="14"/>
      <c r="N71" s="20"/>
      <c r="O71" s="20"/>
      <c r="P71" s="20"/>
      <c r="Q71" s="70"/>
      <c r="R71" s="70"/>
      <c r="S71" s="20"/>
      <c r="T71" s="70"/>
      <c r="U71" s="70"/>
    </row>
    <row r="72" spans="1:21" x14ac:dyDescent="0.25">
      <c r="A72" s="14"/>
      <c r="B72" s="14"/>
      <c r="C72" s="25"/>
      <c r="D72" s="14"/>
      <c r="E72" s="14"/>
      <c r="F72" s="14"/>
      <c r="G72" s="14"/>
      <c r="H72" s="14"/>
      <c r="I72" s="14"/>
      <c r="J72" s="14"/>
      <c r="K72" s="14"/>
      <c r="L72" s="14"/>
      <c r="M72" s="14"/>
      <c r="N72" s="20"/>
      <c r="O72" s="20"/>
      <c r="P72" s="20"/>
      <c r="Q72" s="70"/>
      <c r="R72" s="70"/>
      <c r="S72" s="20"/>
      <c r="T72" s="70"/>
      <c r="U72" s="70"/>
    </row>
    <row r="73" spans="1:21" x14ac:dyDescent="0.25">
      <c r="A73" s="14"/>
      <c r="B73" s="14"/>
      <c r="C73" s="25"/>
      <c r="D73" s="14"/>
      <c r="E73" s="14"/>
      <c r="F73" s="14"/>
      <c r="G73" s="14"/>
      <c r="H73" s="14"/>
      <c r="I73" s="14"/>
      <c r="J73" s="14"/>
      <c r="K73" s="14"/>
      <c r="L73" s="14"/>
      <c r="M73" s="14"/>
      <c r="N73" s="20"/>
      <c r="O73" s="20"/>
      <c r="P73" s="20"/>
      <c r="Q73" s="70"/>
      <c r="R73" s="70"/>
      <c r="S73" s="20"/>
      <c r="T73" s="70"/>
      <c r="U73" s="70"/>
    </row>
    <row r="74" spans="1:21" x14ac:dyDescent="0.25">
      <c r="A74" s="14"/>
      <c r="B74" s="14"/>
      <c r="C74" s="25"/>
      <c r="D74" s="14"/>
      <c r="E74" s="14"/>
      <c r="F74" s="14"/>
      <c r="G74" s="14"/>
      <c r="H74" s="14"/>
      <c r="I74" s="14"/>
      <c r="J74" s="14"/>
      <c r="K74" s="14"/>
      <c r="L74" s="14"/>
      <c r="M74" s="14"/>
      <c r="N74" s="20"/>
      <c r="O74" s="20"/>
      <c r="P74" s="20"/>
      <c r="Q74" s="70"/>
      <c r="R74" s="70"/>
      <c r="S74" s="20"/>
      <c r="T74" s="70"/>
      <c r="U74" s="70"/>
    </row>
    <row r="75" spans="1:21" x14ac:dyDescent="0.25">
      <c r="A75" s="14"/>
      <c r="B75" s="14"/>
      <c r="C75" s="25"/>
      <c r="D75" s="14"/>
      <c r="E75" s="14"/>
      <c r="F75" s="14"/>
      <c r="G75" s="14"/>
      <c r="H75" s="14"/>
      <c r="I75" s="14"/>
      <c r="J75" s="14"/>
      <c r="K75" s="14"/>
      <c r="L75" s="14"/>
      <c r="M75" s="14"/>
      <c r="N75" s="20"/>
      <c r="O75" s="20"/>
      <c r="P75" s="20"/>
      <c r="Q75" s="70"/>
      <c r="R75" s="70"/>
      <c r="S75" s="20"/>
      <c r="T75" s="70"/>
      <c r="U75" s="70"/>
    </row>
    <row r="76" spans="1:21" x14ac:dyDescent="0.25">
      <c r="A76" s="14"/>
      <c r="B76" s="14"/>
      <c r="C76" s="25"/>
      <c r="D76" s="14"/>
      <c r="E76" s="14"/>
      <c r="F76" s="14"/>
      <c r="G76" s="14"/>
      <c r="H76" s="14"/>
      <c r="I76" s="14"/>
      <c r="J76" s="14"/>
      <c r="K76" s="14"/>
      <c r="L76" s="14"/>
      <c r="M76" s="14"/>
      <c r="N76" s="20"/>
      <c r="O76" s="20"/>
      <c r="P76" s="20"/>
      <c r="Q76" s="70"/>
      <c r="R76" s="70"/>
      <c r="S76" s="20"/>
      <c r="T76" s="70"/>
      <c r="U76" s="70"/>
    </row>
    <row r="77" spans="1:21" x14ac:dyDescent="0.25">
      <c r="A77" s="14"/>
      <c r="B77" s="14"/>
      <c r="C77" s="25"/>
      <c r="D77" s="14"/>
      <c r="E77" s="14"/>
      <c r="F77" s="14"/>
      <c r="G77" s="14"/>
      <c r="H77" s="14"/>
      <c r="I77" s="14"/>
      <c r="J77" s="14"/>
      <c r="K77" s="14"/>
      <c r="L77" s="14"/>
      <c r="M77" s="14"/>
      <c r="N77" s="20"/>
      <c r="O77" s="20"/>
      <c r="P77" s="20"/>
      <c r="Q77" s="70"/>
      <c r="R77" s="70"/>
      <c r="S77" s="20"/>
      <c r="T77" s="70"/>
      <c r="U77" s="70"/>
    </row>
    <row r="78" spans="1:21" x14ac:dyDescent="0.25">
      <c r="A78" s="14"/>
      <c r="B78" s="14"/>
      <c r="C78" s="25"/>
      <c r="D78" s="14"/>
      <c r="E78" s="14"/>
      <c r="F78" s="14"/>
      <c r="G78" s="14"/>
      <c r="H78" s="14"/>
      <c r="I78" s="14"/>
      <c r="J78" s="14"/>
      <c r="K78" s="14"/>
      <c r="L78" s="14"/>
      <c r="M78" s="14"/>
      <c r="N78" s="20"/>
      <c r="O78" s="20"/>
      <c r="P78" s="20"/>
      <c r="Q78" s="70"/>
      <c r="R78" s="70"/>
      <c r="S78" s="20"/>
      <c r="T78" s="70"/>
      <c r="U78" s="70"/>
    </row>
    <row r="79" spans="1:21" x14ac:dyDescent="0.25">
      <c r="A79" s="14"/>
      <c r="B79" s="14"/>
      <c r="C79" s="25"/>
      <c r="D79" s="14"/>
      <c r="E79" s="14"/>
      <c r="F79" s="14"/>
      <c r="G79" s="14"/>
      <c r="H79" s="14"/>
      <c r="I79" s="14"/>
      <c r="J79" s="14"/>
      <c r="K79" s="14"/>
      <c r="L79" s="14"/>
      <c r="M79" s="14"/>
      <c r="N79" s="20"/>
      <c r="O79" s="20"/>
      <c r="P79" s="20"/>
      <c r="Q79" s="70"/>
      <c r="R79" s="70"/>
      <c r="S79" s="20"/>
      <c r="T79" s="70"/>
      <c r="U79" s="70"/>
    </row>
    <row r="80" spans="1:21" x14ac:dyDescent="0.25">
      <c r="A80" s="14"/>
      <c r="B80" s="14"/>
      <c r="C80" s="25"/>
      <c r="D80" s="14"/>
      <c r="E80" s="14"/>
      <c r="F80" s="14"/>
      <c r="G80" s="14"/>
      <c r="H80" s="14"/>
      <c r="I80" s="14"/>
      <c r="J80" s="14"/>
      <c r="K80" s="14"/>
      <c r="L80" s="14"/>
      <c r="M80" s="14"/>
      <c r="N80" s="20"/>
      <c r="O80" s="20"/>
      <c r="P80" s="20"/>
      <c r="Q80" s="70"/>
      <c r="R80" s="70"/>
      <c r="S80" s="20"/>
      <c r="T80" s="70"/>
      <c r="U80" s="70"/>
    </row>
    <row r="81" spans="1:21" x14ac:dyDescent="0.25">
      <c r="A81" s="14"/>
      <c r="B81" s="14"/>
      <c r="C81" s="25"/>
      <c r="D81" s="14"/>
      <c r="E81" s="14"/>
      <c r="F81" s="14"/>
      <c r="G81" s="14"/>
      <c r="H81" s="14"/>
      <c r="I81" s="14"/>
      <c r="J81" s="14"/>
      <c r="K81" s="14"/>
      <c r="L81" s="14"/>
      <c r="M81" s="14"/>
      <c r="N81" s="20"/>
      <c r="O81" s="20"/>
      <c r="P81" s="20"/>
      <c r="Q81" s="70"/>
      <c r="R81" s="70"/>
      <c r="S81" s="20"/>
      <c r="T81" s="70"/>
      <c r="U81" s="70"/>
    </row>
    <row r="82" spans="1:21" x14ac:dyDescent="0.25">
      <c r="A82" s="14"/>
      <c r="B82" s="14"/>
      <c r="C82" s="25"/>
      <c r="D82" s="14"/>
      <c r="E82" s="14"/>
      <c r="F82" s="14"/>
      <c r="G82" s="14"/>
      <c r="H82" s="14"/>
      <c r="I82" s="14"/>
      <c r="J82" s="14"/>
      <c r="K82" s="14"/>
      <c r="L82" s="14"/>
      <c r="M82" s="14"/>
      <c r="N82" s="20"/>
      <c r="O82" s="20"/>
      <c r="P82" s="20"/>
      <c r="Q82" s="70"/>
      <c r="R82" s="70"/>
      <c r="S82" s="20"/>
      <c r="T82" s="70"/>
      <c r="U82" s="70"/>
    </row>
    <row r="83" spans="1:21" x14ac:dyDescent="0.25">
      <c r="A83" s="14"/>
      <c r="B83" s="14"/>
      <c r="C83" s="25"/>
      <c r="D83" s="14"/>
      <c r="E83" s="14"/>
      <c r="F83" s="14"/>
      <c r="G83" s="14"/>
      <c r="H83" s="14"/>
      <c r="I83" s="14"/>
      <c r="J83" s="14"/>
      <c r="K83" s="14"/>
      <c r="L83" s="14"/>
      <c r="M83" s="14"/>
      <c r="N83" s="20"/>
      <c r="O83" s="20"/>
      <c r="P83" s="20"/>
      <c r="Q83" s="70"/>
      <c r="R83" s="70"/>
      <c r="S83" s="20"/>
      <c r="T83" s="70"/>
      <c r="U83" s="70"/>
    </row>
    <row r="84" spans="1:21" x14ac:dyDescent="0.25">
      <c r="A84" s="14"/>
      <c r="B84" s="14"/>
      <c r="C84" s="25"/>
      <c r="D84" s="14"/>
      <c r="E84" s="14"/>
      <c r="F84" s="14"/>
      <c r="G84" s="14"/>
      <c r="H84" s="14"/>
      <c r="I84" s="14"/>
      <c r="J84" s="14"/>
      <c r="K84" s="14"/>
      <c r="L84" s="14"/>
      <c r="M84" s="14"/>
      <c r="N84" s="20"/>
      <c r="O84" s="20"/>
      <c r="P84" s="20"/>
      <c r="Q84" s="70"/>
      <c r="R84" s="70"/>
      <c r="S84" s="20"/>
      <c r="T84" s="70"/>
      <c r="U84" s="70"/>
    </row>
    <row r="85" spans="1:21" x14ac:dyDescent="0.25">
      <c r="A85" s="14"/>
      <c r="B85" s="14"/>
      <c r="C85" s="25"/>
      <c r="D85" s="14"/>
      <c r="E85" s="14"/>
      <c r="F85" s="14"/>
      <c r="G85" s="14"/>
      <c r="H85" s="14"/>
      <c r="I85" s="14"/>
      <c r="J85" s="14"/>
      <c r="K85" s="14"/>
      <c r="L85" s="14"/>
      <c r="M85" s="14"/>
      <c r="N85" s="20"/>
      <c r="O85" s="20"/>
      <c r="P85" s="20"/>
      <c r="Q85" s="70"/>
      <c r="R85" s="70"/>
      <c r="S85" s="20"/>
      <c r="T85" s="70"/>
      <c r="U85" s="70"/>
    </row>
    <row r="86" spans="1:21" x14ac:dyDescent="0.25">
      <c r="A86" s="14"/>
      <c r="B86" s="14"/>
      <c r="C86" s="25"/>
      <c r="D86" s="14"/>
      <c r="E86" s="14"/>
      <c r="F86" s="14"/>
      <c r="G86" s="14"/>
      <c r="H86" s="14"/>
      <c r="I86" s="14"/>
      <c r="J86" s="14"/>
      <c r="K86" s="14"/>
      <c r="L86" s="14"/>
      <c r="M86" s="14"/>
      <c r="N86" s="20"/>
      <c r="O86" s="20"/>
      <c r="P86" s="20"/>
      <c r="Q86" s="70"/>
      <c r="R86" s="70"/>
      <c r="S86" s="20"/>
      <c r="T86" s="70"/>
      <c r="U86" s="70"/>
    </row>
    <row r="87" spans="1:21" x14ac:dyDescent="0.25">
      <c r="A87" s="14"/>
      <c r="B87" s="14"/>
      <c r="C87" s="25"/>
      <c r="D87" s="14"/>
      <c r="E87" s="14"/>
      <c r="F87" s="14"/>
      <c r="G87" s="14"/>
      <c r="H87" s="14"/>
      <c r="I87" s="14"/>
      <c r="J87" s="14"/>
      <c r="K87" s="14"/>
      <c r="L87" s="14"/>
      <c r="M87" s="14"/>
      <c r="N87" s="20"/>
      <c r="O87" s="20"/>
      <c r="P87" s="20"/>
      <c r="Q87" s="70"/>
      <c r="R87" s="70"/>
      <c r="S87" s="20"/>
      <c r="T87" s="70"/>
      <c r="U87" s="70"/>
    </row>
    <row r="88" spans="1:21" x14ac:dyDescent="0.25">
      <c r="A88" s="14"/>
      <c r="B88" s="14"/>
      <c r="C88" s="25"/>
      <c r="D88" s="14"/>
      <c r="E88" s="14"/>
      <c r="F88" s="14"/>
      <c r="G88" s="14"/>
      <c r="H88" s="14"/>
      <c r="I88" s="14"/>
      <c r="J88" s="14"/>
      <c r="K88" s="14"/>
      <c r="L88" s="14"/>
      <c r="M88" s="14"/>
      <c r="N88" s="20"/>
      <c r="O88" s="20"/>
      <c r="P88" s="20"/>
      <c r="Q88" s="70"/>
      <c r="R88" s="70"/>
      <c r="S88" s="20"/>
      <c r="T88" s="70"/>
      <c r="U88" s="70"/>
    </row>
    <row r="89" spans="1:21" x14ac:dyDescent="0.25">
      <c r="A89" s="14"/>
      <c r="B89" s="14"/>
      <c r="C89" s="25"/>
      <c r="D89" s="14"/>
      <c r="E89" s="14"/>
      <c r="F89" s="14"/>
      <c r="G89" s="14"/>
      <c r="H89" s="14"/>
      <c r="I89" s="14"/>
      <c r="J89" s="14"/>
      <c r="K89" s="14"/>
      <c r="L89" s="14"/>
      <c r="M89" s="14"/>
      <c r="N89" s="20"/>
      <c r="O89" s="20"/>
      <c r="P89" s="20"/>
      <c r="Q89" s="70"/>
      <c r="R89" s="70"/>
      <c r="S89" s="20"/>
      <c r="T89" s="70"/>
      <c r="U89" s="70"/>
    </row>
    <row r="90" spans="1:21" x14ac:dyDescent="0.25">
      <c r="A90" s="14"/>
      <c r="B90" s="14"/>
      <c r="C90" s="25"/>
      <c r="D90" s="14"/>
      <c r="E90" s="14"/>
      <c r="F90" s="14"/>
      <c r="G90" s="14"/>
      <c r="H90" s="14"/>
      <c r="I90" s="14"/>
      <c r="J90" s="14"/>
      <c r="K90" s="14"/>
      <c r="L90" s="14"/>
      <c r="M90" s="14"/>
      <c r="N90" s="20"/>
      <c r="O90" s="20"/>
      <c r="P90" s="20"/>
      <c r="Q90" s="70"/>
      <c r="R90" s="70"/>
      <c r="S90" s="20"/>
      <c r="T90" s="70"/>
      <c r="U90" s="70"/>
    </row>
    <row r="91" spans="1:21" x14ac:dyDescent="0.25">
      <c r="A91" s="14"/>
      <c r="B91" s="14"/>
      <c r="C91" s="25"/>
      <c r="D91" s="14"/>
      <c r="E91" s="14"/>
      <c r="F91" s="14"/>
      <c r="G91" s="14"/>
      <c r="H91" s="14"/>
      <c r="I91" s="14"/>
      <c r="J91" s="14"/>
      <c r="K91" s="14"/>
      <c r="L91" s="14"/>
      <c r="M91" s="14"/>
      <c r="N91" s="20"/>
      <c r="O91" s="20"/>
      <c r="P91" s="20"/>
      <c r="Q91" s="70"/>
      <c r="R91" s="70"/>
      <c r="S91" s="20"/>
      <c r="T91" s="70"/>
      <c r="U91" s="70"/>
    </row>
    <row r="92" spans="1:21" x14ac:dyDescent="0.25">
      <c r="A92" s="14"/>
      <c r="B92" s="14"/>
      <c r="C92" s="25"/>
      <c r="D92" s="14"/>
      <c r="E92" s="14"/>
      <c r="F92" s="14"/>
      <c r="G92" s="14"/>
      <c r="H92" s="14"/>
      <c r="I92" s="14"/>
      <c r="J92" s="14"/>
      <c r="K92" s="14"/>
      <c r="L92" s="14"/>
      <c r="M92" s="14"/>
      <c r="N92" s="20"/>
      <c r="O92" s="20"/>
      <c r="P92" s="20"/>
      <c r="Q92" s="70"/>
      <c r="R92" s="70"/>
      <c r="S92" s="20"/>
      <c r="T92" s="70"/>
      <c r="U92" s="70"/>
    </row>
    <row r="93" spans="1:21" x14ac:dyDescent="0.25">
      <c r="A93" s="14"/>
      <c r="B93" s="14"/>
      <c r="C93" s="25"/>
      <c r="D93" s="14"/>
      <c r="E93" s="14"/>
      <c r="F93" s="14"/>
      <c r="G93" s="14"/>
      <c r="H93" s="14"/>
      <c r="I93" s="14"/>
      <c r="J93" s="14"/>
      <c r="K93" s="14"/>
      <c r="L93" s="14"/>
      <c r="M93" s="14"/>
      <c r="N93" s="20"/>
      <c r="O93" s="20"/>
      <c r="P93" s="20"/>
      <c r="Q93" s="70"/>
      <c r="R93" s="70"/>
      <c r="S93" s="20"/>
      <c r="T93" s="70"/>
      <c r="U93" s="70"/>
    </row>
    <row r="94" spans="1:21" x14ac:dyDescent="0.25">
      <c r="C94" s="25"/>
      <c r="D94" s="14"/>
      <c r="E94" s="14"/>
      <c r="F94" s="14"/>
      <c r="G94" s="14"/>
      <c r="H94" s="14"/>
      <c r="I94" s="14"/>
      <c r="J94" s="14"/>
      <c r="K94" s="14"/>
      <c r="L94" s="14"/>
      <c r="M94" s="14"/>
      <c r="N94" s="20"/>
    </row>
    <row r="95" spans="1:21" x14ac:dyDescent="0.25">
      <c r="C95" s="25"/>
      <c r="D95" s="14"/>
      <c r="E95" s="14"/>
      <c r="F95" s="14"/>
      <c r="G95" s="14"/>
      <c r="H95" s="14"/>
      <c r="I95" s="14"/>
      <c r="J95" s="14"/>
      <c r="K95" s="14"/>
      <c r="L95" s="14"/>
      <c r="M95" s="14"/>
      <c r="N95" s="20"/>
    </row>
    <row r="96" spans="1:21" x14ac:dyDescent="0.25">
      <c r="C96" s="25"/>
      <c r="D96" s="14"/>
      <c r="E96" s="14"/>
      <c r="F96" s="14"/>
      <c r="G96" s="14"/>
      <c r="H96" s="14"/>
      <c r="I96" s="14"/>
      <c r="J96" s="14"/>
      <c r="K96" s="14"/>
      <c r="L96" s="14"/>
      <c r="M96" s="14"/>
      <c r="N96" s="20"/>
    </row>
    <row r="97" spans="3:14" x14ac:dyDescent="0.25">
      <c r="C97" s="25"/>
      <c r="D97" s="14"/>
      <c r="E97" s="14"/>
      <c r="F97" s="14"/>
      <c r="G97" s="14"/>
      <c r="H97" s="14"/>
      <c r="I97" s="14"/>
      <c r="J97" s="14"/>
      <c r="K97" s="14"/>
      <c r="L97" s="14"/>
      <c r="M97" s="14"/>
      <c r="N97" s="20"/>
    </row>
  </sheetData>
  <mergeCells count="127">
    <mergeCell ref="G23:I23"/>
    <mergeCell ref="J23:L23"/>
    <mergeCell ref="M23:O23"/>
    <mergeCell ref="P23:R23"/>
    <mergeCell ref="P21:R21"/>
    <mergeCell ref="G22:I22"/>
    <mergeCell ref="J22:L22"/>
    <mergeCell ref="G20:I20"/>
    <mergeCell ref="J20:L20"/>
    <mergeCell ref="M20:O20"/>
    <mergeCell ref="M22:O22"/>
    <mergeCell ref="P22:R22"/>
    <mergeCell ref="G21:I21"/>
    <mergeCell ref="J21:L21"/>
    <mergeCell ref="M21:O21"/>
    <mergeCell ref="P20:R20"/>
    <mergeCell ref="J13:L13"/>
    <mergeCell ref="M13:O13"/>
    <mergeCell ref="P13:R13"/>
    <mergeCell ref="G19:I19"/>
    <mergeCell ref="J18:L18"/>
    <mergeCell ref="M18:O18"/>
    <mergeCell ref="P18:R18"/>
    <mergeCell ref="J19:L19"/>
    <mergeCell ref="M19:O19"/>
    <mergeCell ref="P19:R19"/>
    <mergeCell ref="J17:L17"/>
    <mergeCell ref="M17:O17"/>
    <mergeCell ref="P17:R17"/>
    <mergeCell ref="G17:I17"/>
    <mergeCell ref="G18:I18"/>
    <mergeCell ref="V20:V21"/>
    <mergeCell ref="V8:V9"/>
    <mergeCell ref="A8:A13"/>
    <mergeCell ref="D6:E6"/>
    <mergeCell ref="F6:S6"/>
    <mergeCell ref="A6:A7"/>
    <mergeCell ref="B6:B7"/>
    <mergeCell ref="C12:C13"/>
    <mergeCell ref="B8:B13"/>
    <mergeCell ref="D8:D9"/>
    <mergeCell ref="E8:E9"/>
    <mergeCell ref="G7:I7"/>
    <mergeCell ref="J7:L7"/>
    <mergeCell ref="M7:O7"/>
    <mergeCell ref="P7:R7"/>
    <mergeCell ref="G8:I8"/>
    <mergeCell ref="J8:L8"/>
    <mergeCell ref="M8:O8"/>
    <mergeCell ref="G11:I11"/>
    <mergeCell ref="G12:I12"/>
    <mergeCell ref="J12:L12"/>
    <mergeCell ref="M12:O12"/>
    <mergeCell ref="P12:R12"/>
    <mergeCell ref="J11:L11"/>
    <mergeCell ref="V22:V23"/>
    <mergeCell ref="U22:U23"/>
    <mergeCell ref="U12:U13"/>
    <mergeCell ref="V6:V7"/>
    <mergeCell ref="C6:C7"/>
    <mergeCell ref="C8:C9"/>
    <mergeCell ref="T6:U6"/>
    <mergeCell ref="U16:U17"/>
    <mergeCell ref="U14:U15"/>
    <mergeCell ref="D12:D13"/>
    <mergeCell ref="E12:E13"/>
    <mergeCell ref="E16:E17"/>
    <mergeCell ref="D16:D17"/>
    <mergeCell ref="C10:C11"/>
    <mergeCell ref="D10:D11"/>
    <mergeCell ref="E10:E11"/>
    <mergeCell ref="C16:C17"/>
    <mergeCell ref="E14:E15"/>
    <mergeCell ref="D14:D15"/>
    <mergeCell ref="U8:U9"/>
    <mergeCell ref="T14:T23"/>
    <mergeCell ref="U10:U11"/>
    <mergeCell ref="V10:V11"/>
    <mergeCell ref="U20:U21"/>
    <mergeCell ref="A24:S24"/>
    <mergeCell ref="E22:E23"/>
    <mergeCell ref="E20:E21"/>
    <mergeCell ref="C18:C19"/>
    <mergeCell ref="C22:C23"/>
    <mergeCell ref="E18:E19"/>
    <mergeCell ref="D20:D21"/>
    <mergeCell ref="D22:D23"/>
    <mergeCell ref="C20:C21"/>
    <mergeCell ref="D18:D19"/>
    <mergeCell ref="A14:A23"/>
    <mergeCell ref="B14:B23"/>
    <mergeCell ref="C14:C15"/>
    <mergeCell ref="G15:I15"/>
    <mergeCell ref="J15:L15"/>
    <mergeCell ref="M15:O15"/>
    <mergeCell ref="P15:R15"/>
    <mergeCell ref="G16:I16"/>
    <mergeCell ref="J16:L16"/>
    <mergeCell ref="M16:O16"/>
    <mergeCell ref="P16:R16"/>
    <mergeCell ref="G14:I14"/>
    <mergeCell ref="J14:L14"/>
    <mergeCell ref="M14:O14"/>
    <mergeCell ref="V12:V13"/>
    <mergeCell ref="U18:U19"/>
    <mergeCell ref="V14:V15"/>
    <mergeCell ref="V16:V17"/>
    <mergeCell ref="V18:V19"/>
    <mergeCell ref="A1:B4"/>
    <mergeCell ref="C1:V1"/>
    <mergeCell ref="C2:V2"/>
    <mergeCell ref="D3:V3"/>
    <mergeCell ref="D4:V4"/>
    <mergeCell ref="T8:T13"/>
    <mergeCell ref="M11:O11"/>
    <mergeCell ref="P11:R11"/>
    <mergeCell ref="P8:R8"/>
    <mergeCell ref="G9:I9"/>
    <mergeCell ref="G10:I10"/>
    <mergeCell ref="J10:L10"/>
    <mergeCell ref="M10:O10"/>
    <mergeCell ref="P10:R10"/>
    <mergeCell ref="J9:L9"/>
    <mergeCell ref="M9:O9"/>
    <mergeCell ref="P9:R9"/>
    <mergeCell ref="G13:I13"/>
    <mergeCell ref="P14:R14"/>
  </mergeCells>
  <printOptions horizontalCentered="1" verticalCentered="1"/>
  <pageMargins left="0" right="0" top="0.55118110236220474" bottom="0" header="0.31496062992125984" footer="0"/>
  <pageSetup scale="40" fitToHeight="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2"/>
  <sheetViews>
    <sheetView view="pageBreakPreview" zoomScale="80" zoomScaleNormal="78" zoomScaleSheetLayoutView="80" workbookViewId="0">
      <selection activeCell="J14" sqref="J14"/>
    </sheetView>
  </sheetViews>
  <sheetFormatPr baseColWidth="10" defaultColWidth="10.85546875" defaultRowHeight="11.25" x14ac:dyDescent="0.2"/>
  <cols>
    <col min="1" max="1" width="8.7109375" style="102" customWidth="1"/>
    <col min="2" max="2" width="21.140625" style="102" customWidth="1"/>
    <col min="3" max="3" width="23.42578125" style="102" customWidth="1"/>
    <col min="4" max="4" width="23.85546875" style="102" customWidth="1"/>
    <col min="5" max="5" width="16" style="113" customWidth="1"/>
    <col min="6" max="7" width="16" style="102" customWidth="1"/>
    <col min="8" max="8" width="16" style="102" hidden="1" customWidth="1"/>
    <col min="9" max="9" width="16.42578125" style="102" customWidth="1"/>
    <col min="10" max="10" width="19" style="102" customWidth="1"/>
    <col min="11" max="11" width="14.42578125" style="102" customWidth="1"/>
    <col min="12" max="12" width="14.7109375" style="102" customWidth="1"/>
    <col min="13" max="13" width="20.85546875" style="102" customWidth="1"/>
    <col min="14" max="14" width="14.85546875" style="102" customWidth="1"/>
    <col min="15" max="15" width="14.42578125" style="102" customWidth="1"/>
    <col min="16" max="16" width="15.7109375" style="102" customWidth="1"/>
    <col min="17" max="18" width="16.7109375" style="113" customWidth="1"/>
    <col min="19" max="19" width="16.7109375" style="102" customWidth="1"/>
    <col min="20" max="20" width="32" style="102" customWidth="1"/>
    <col min="21" max="21" width="22.28515625" style="117" customWidth="1"/>
    <col min="22" max="22" width="17.7109375" style="102" customWidth="1"/>
    <col min="23" max="23" width="29.7109375" style="95" customWidth="1"/>
    <col min="24" max="24" width="4.7109375" style="95" customWidth="1"/>
    <col min="25" max="25" width="7.7109375" style="44" hidden="1" customWidth="1"/>
    <col min="26" max="26" width="14.28515625" style="44" hidden="1" customWidth="1"/>
    <col min="27" max="27" width="1.7109375" style="44" hidden="1" customWidth="1"/>
    <col min="28" max="28" width="14.28515625" style="44" hidden="1" customWidth="1"/>
    <col min="29" max="29" width="1.7109375" style="44" hidden="1" customWidth="1"/>
    <col min="30" max="30" width="16.7109375" style="44" hidden="1" customWidth="1"/>
    <col min="31" max="32" width="1.7109375" style="44" hidden="1" customWidth="1"/>
    <col min="33" max="33" width="14.28515625" style="44" hidden="1" customWidth="1"/>
    <col min="34" max="36" width="10.85546875" style="96"/>
    <col min="37" max="80" width="10.85546875" style="95"/>
    <col min="81" max="16384" width="10.85546875" style="102"/>
  </cols>
  <sheetData>
    <row r="1" spans="1:80" ht="18" customHeight="1" x14ac:dyDescent="0.2">
      <c r="A1" s="351"/>
      <c r="B1" s="352"/>
      <c r="C1" s="352"/>
      <c r="D1" s="353"/>
      <c r="E1" s="357" t="s">
        <v>0</v>
      </c>
      <c r="F1" s="358"/>
      <c r="G1" s="358"/>
      <c r="H1" s="358"/>
      <c r="I1" s="358"/>
      <c r="J1" s="358"/>
      <c r="K1" s="358"/>
      <c r="L1" s="358"/>
      <c r="M1" s="358"/>
      <c r="N1" s="358"/>
      <c r="O1" s="358"/>
      <c r="P1" s="358"/>
      <c r="Q1" s="358"/>
      <c r="R1" s="358"/>
      <c r="S1" s="358"/>
      <c r="T1" s="358"/>
      <c r="U1" s="358"/>
      <c r="V1" s="359"/>
    </row>
    <row r="2" spans="1:80" ht="23.25" customHeight="1" x14ac:dyDescent="0.2">
      <c r="A2" s="354"/>
      <c r="B2" s="355"/>
      <c r="C2" s="355"/>
      <c r="D2" s="356"/>
      <c r="E2" s="360" t="s">
        <v>113</v>
      </c>
      <c r="F2" s="361"/>
      <c r="G2" s="361"/>
      <c r="H2" s="361"/>
      <c r="I2" s="361"/>
      <c r="J2" s="361"/>
      <c r="K2" s="361"/>
      <c r="L2" s="361"/>
      <c r="M2" s="361"/>
      <c r="N2" s="361"/>
      <c r="O2" s="361"/>
      <c r="P2" s="361"/>
      <c r="Q2" s="361"/>
      <c r="R2" s="361"/>
      <c r="S2" s="361"/>
      <c r="T2" s="361"/>
      <c r="U2" s="361"/>
      <c r="V2" s="362"/>
    </row>
    <row r="3" spans="1:80" ht="20.25" customHeight="1" x14ac:dyDescent="0.2">
      <c r="A3" s="354"/>
      <c r="B3" s="355"/>
      <c r="C3" s="355"/>
      <c r="D3" s="356"/>
      <c r="E3" s="97" t="s">
        <v>24</v>
      </c>
      <c r="F3" s="363" t="s">
        <v>154</v>
      </c>
      <c r="G3" s="364"/>
      <c r="H3" s="364"/>
      <c r="I3" s="364"/>
      <c r="J3" s="364"/>
      <c r="K3" s="364"/>
      <c r="L3" s="364"/>
      <c r="M3" s="364"/>
      <c r="N3" s="364"/>
      <c r="O3" s="364"/>
      <c r="P3" s="364"/>
      <c r="Q3" s="364"/>
      <c r="R3" s="364"/>
      <c r="S3" s="364"/>
      <c r="T3" s="364"/>
      <c r="U3" s="364"/>
      <c r="V3" s="365"/>
    </row>
    <row r="4" spans="1:80" ht="23.25" customHeight="1" thickBot="1" x14ac:dyDescent="0.25">
      <c r="A4" s="354"/>
      <c r="B4" s="355"/>
      <c r="C4" s="355"/>
      <c r="D4" s="356"/>
      <c r="E4" s="98" t="s">
        <v>25</v>
      </c>
      <c r="F4" s="366"/>
      <c r="G4" s="367"/>
      <c r="H4" s="367"/>
      <c r="I4" s="367"/>
      <c r="J4" s="367"/>
      <c r="K4" s="367"/>
      <c r="L4" s="367"/>
      <c r="M4" s="367"/>
      <c r="N4" s="367"/>
      <c r="O4" s="367"/>
      <c r="P4" s="367"/>
      <c r="Q4" s="367"/>
      <c r="R4" s="367"/>
      <c r="S4" s="367"/>
      <c r="T4" s="367"/>
      <c r="U4" s="367"/>
      <c r="V4" s="368"/>
    </row>
    <row r="5" spans="1:80" ht="24.75" customHeight="1" thickBot="1" x14ac:dyDescent="0.25">
      <c r="A5" s="344" t="s">
        <v>45</v>
      </c>
      <c r="B5" s="344" t="s">
        <v>46</v>
      </c>
      <c r="C5" s="346" t="s">
        <v>47</v>
      </c>
      <c r="D5" s="369" t="s">
        <v>48</v>
      </c>
      <c r="E5" s="371" t="s">
        <v>49</v>
      </c>
      <c r="F5" s="328"/>
      <c r="G5" s="328"/>
      <c r="H5" s="328"/>
      <c r="I5" s="328"/>
      <c r="J5" s="328"/>
      <c r="K5" s="328"/>
      <c r="L5" s="349" t="s">
        <v>54</v>
      </c>
      <c r="M5" s="349"/>
      <c r="N5" s="349"/>
      <c r="O5" s="349"/>
      <c r="P5" s="350"/>
      <c r="Q5" s="348" t="s">
        <v>60</v>
      </c>
      <c r="R5" s="348"/>
      <c r="S5" s="349"/>
      <c r="T5" s="349"/>
      <c r="U5" s="349"/>
      <c r="V5" s="350"/>
    </row>
    <row r="6" spans="1:80" ht="58.5" customHeight="1" thickBot="1" x14ac:dyDescent="0.25">
      <c r="A6" s="345" t="s">
        <v>26</v>
      </c>
      <c r="B6" s="345"/>
      <c r="C6" s="347"/>
      <c r="D6" s="370"/>
      <c r="E6" s="372"/>
      <c r="F6" s="92" t="s">
        <v>143</v>
      </c>
      <c r="G6" s="92" t="s">
        <v>50</v>
      </c>
      <c r="H6" s="92" t="s">
        <v>51</v>
      </c>
      <c r="I6" s="92" t="s">
        <v>144</v>
      </c>
      <c r="J6" s="92" t="s">
        <v>52</v>
      </c>
      <c r="K6" s="92" t="s">
        <v>53</v>
      </c>
      <c r="L6" s="76" t="s">
        <v>55</v>
      </c>
      <c r="M6" s="77" t="s">
        <v>56</v>
      </c>
      <c r="N6" s="77" t="s">
        <v>57</v>
      </c>
      <c r="O6" s="77" t="s">
        <v>58</v>
      </c>
      <c r="P6" s="77" t="s">
        <v>59</v>
      </c>
      <c r="Q6" s="92" t="s">
        <v>61</v>
      </c>
      <c r="R6" s="92" t="s">
        <v>62</v>
      </c>
      <c r="S6" s="76" t="s">
        <v>63</v>
      </c>
      <c r="T6" s="76" t="s">
        <v>64</v>
      </c>
      <c r="U6" s="78" t="s">
        <v>65</v>
      </c>
      <c r="V6" s="79" t="s">
        <v>66</v>
      </c>
      <c r="Y6" s="99" t="s">
        <v>29</v>
      </c>
      <c r="Z6" s="99" t="s">
        <v>30</v>
      </c>
      <c r="AA6" s="100"/>
      <c r="AB6" s="99" t="s">
        <v>31</v>
      </c>
      <c r="AC6" s="100"/>
      <c r="AD6" s="99" t="s">
        <v>27</v>
      </c>
      <c r="AG6" s="101" t="s">
        <v>28</v>
      </c>
    </row>
    <row r="7" spans="1:80" s="105" customFormat="1" ht="17.45" customHeight="1" x14ac:dyDescent="0.2">
      <c r="A7" s="444">
        <v>1</v>
      </c>
      <c r="B7" s="444" t="s">
        <v>126</v>
      </c>
      <c r="C7" s="337" t="s">
        <v>165</v>
      </c>
      <c r="D7" s="135" t="s">
        <v>32</v>
      </c>
      <c r="E7" s="131">
        <v>117.5</v>
      </c>
      <c r="F7" s="173"/>
      <c r="G7" s="173"/>
      <c r="H7" s="93"/>
      <c r="I7" s="93"/>
      <c r="J7" s="93"/>
      <c r="K7" s="93"/>
      <c r="L7" s="335" t="s">
        <v>164</v>
      </c>
      <c r="M7" s="335" t="s">
        <v>166</v>
      </c>
      <c r="N7" s="335" t="s">
        <v>141</v>
      </c>
      <c r="O7" s="339" t="s">
        <v>142</v>
      </c>
      <c r="P7" s="335" t="s">
        <v>153</v>
      </c>
      <c r="Q7" s="341">
        <f>V7*51%</f>
        <v>6032.28</v>
      </c>
      <c r="R7" s="341">
        <f>V7*49%</f>
        <v>5795.72</v>
      </c>
      <c r="S7" s="339" t="s">
        <v>140</v>
      </c>
      <c r="T7" s="339" t="s">
        <v>140</v>
      </c>
      <c r="U7" s="339" t="s">
        <v>140</v>
      </c>
      <c r="V7" s="335">
        <v>11828</v>
      </c>
      <c r="W7" s="103"/>
      <c r="X7" s="103"/>
      <c r="Y7" s="81">
        <v>12</v>
      </c>
      <c r="Z7" s="81" t="s">
        <v>34</v>
      </c>
      <c r="AA7" s="82"/>
      <c r="AB7" s="82"/>
      <c r="AC7" s="82"/>
      <c r="AD7" s="81" t="s">
        <v>33</v>
      </c>
      <c r="AE7" s="82"/>
      <c r="AF7" s="82"/>
      <c r="AG7" s="82"/>
      <c r="AH7" s="104"/>
      <c r="AI7" s="104"/>
      <c r="AJ7" s="104"/>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row>
    <row r="8" spans="1:80" s="105" customFormat="1" ht="17.45" customHeight="1" x14ac:dyDescent="0.2">
      <c r="A8" s="445"/>
      <c r="B8" s="445"/>
      <c r="C8" s="338"/>
      <c r="D8" s="136" t="s">
        <v>35</v>
      </c>
      <c r="E8" s="132">
        <v>728000000</v>
      </c>
      <c r="F8" s="174"/>
      <c r="G8" s="174"/>
      <c r="H8" s="83"/>
      <c r="I8" s="86"/>
      <c r="J8" s="94"/>
      <c r="K8" s="94"/>
      <c r="L8" s="336"/>
      <c r="M8" s="336"/>
      <c r="N8" s="336"/>
      <c r="O8" s="340"/>
      <c r="P8" s="336"/>
      <c r="Q8" s="342"/>
      <c r="R8" s="342"/>
      <c r="S8" s="340"/>
      <c r="T8" s="340"/>
      <c r="U8" s="340"/>
      <c r="V8" s="336"/>
      <c r="W8" s="103"/>
      <c r="X8" s="103"/>
      <c r="Y8" s="81">
        <v>13</v>
      </c>
      <c r="Z8" s="81" t="s">
        <v>36</v>
      </c>
      <c r="AA8" s="82"/>
      <c r="AB8" s="82"/>
      <c r="AC8" s="82"/>
      <c r="AD8" s="81" t="s">
        <v>37</v>
      </c>
      <c r="AE8" s="82"/>
      <c r="AF8" s="82"/>
      <c r="AG8" s="82"/>
      <c r="AH8" s="104"/>
      <c r="AI8" s="104"/>
      <c r="AJ8" s="104"/>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row>
    <row r="9" spans="1:80" s="105" customFormat="1" ht="17.45" customHeight="1" x14ac:dyDescent="0.2">
      <c r="A9" s="445"/>
      <c r="B9" s="445"/>
      <c r="C9" s="338"/>
      <c r="D9" s="136" t="s">
        <v>38</v>
      </c>
      <c r="E9" s="133"/>
      <c r="F9" s="175"/>
      <c r="G9" s="175"/>
      <c r="H9" s="94"/>
      <c r="I9" s="94"/>
      <c r="J9" s="94"/>
      <c r="K9" s="94"/>
      <c r="L9" s="336"/>
      <c r="M9" s="336"/>
      <c r="N9" s="336"/>
      <c r="O9" s="340"/>
      <c r="P9" s="336"/>
      <c r="Q9" s="342"/>
      <c r="R9" s="342"/>
      <c r="S9" s="340"/>
      <c r="T9" s="340"/>
      <c r="U9" s="340"/>
      <c r="V9" s="336"/>
      <c r="W9" s="103"/>
      <c r="X9" s="103"/>
      <c r="Y9" s="81">
        <v>14</v>
      </c>
      <c r="Z9" s="81" t="s">
        <v>39</v>
      </c>
      <c r="AA9" s="82"/>
      <c r="AB9" s="82"/>
      <c r="AC9" s="82"/>
      <c r="AD9" s="81" t="s">
        <v>40</v>
      </c>
      <c r="AE9" s="82"/>
      <c r="AF9" s="82"/>
      <c r="AG9" s="82"/>
      <c r="AH9" s="104"/>
      <c r="AI9" s="104"/>
      <c r="AJ9" s="104"/>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row>
    <row r="10" spans="1:80" s="105" customFormat="1" ht="21.75" customHeight="1" thickBot="1" x14ac:dyDescent="0.25">
      <c r="A10" s="446"/>
      <c r="B10" s="445"/>
      <c r="C10" s="338"/>
      <c r="D10" s="137" t="s">
        <v>41</v>
      </c>
      <c r="E10" s="449">
        <v>183303796</v>
      </c>
      <c r="F10" s="176"/>
      <c r="G10" s="176"/>
      <c r="H10" s="84"/>
      <c r="I10" s="84"/>
      <c r="J10" s="85"/>
      <c r="K10" s="85"/>
      <c r="L10" s="336"/>
      <c r="M10" s="336"/>
      <c r="N10" s="336"/>
      <c r="O10" s="340"/>
      <c r="P10" s="336"/>
      <c r="Q10" s="343"/>
      <c r="R10" s="343"/>
      <c r="S10" s="340"/>
      <c r="T10" s="340"/>
      <c r="U10" s="340"/>
      <c r="V10" s="336"/>
      <c r="W10" s="103"/>
      <c r="X10" s="103"/>
      <c r="Y10" s="81"/>
      <c r="Z10" s="81"/>
      <c r="AA10" s="82"/>
      <c r="AB10" s="82"/>
      <c r="AC10" s="82"/>
      <c r="AD10" s="81"/>
      <c r="AE10" s="82"/>
      <c r="AF10" s="82"/>
      <c r="AG10" s="82"/>
      <c r="AH10" s="104"/>
      <c r="AI10" s="104"/>
      <c r="AJ10" s="104"/>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row>
    <row r="11" spans="1:80" s="105" customFormat="1" ht="20.100000000000001" customHeight="1" x14ac:dyDescent="0.2">
      <c r="A11" s="444">
        <v>3</v>
      </c>
      <c r="B11" s="447" t="s">
        <v>127</v>
      </c>
      <c r="C11" s="337" t="s">
        <v>165</v>
      </c>
      <c r="D11" s="138" t="s">
        <v>32</v>
      </c>
      <c r="E11" s="450">
        <v>681</v>
      </c>
      <c r="F11" s="173"/>
      <c r="G11" s="173"/>
      <c r="H11" s="93"/>
      <c r="I11" s="93"/>
      <c r="J11" s="93"/>
      <c r="K11" s="93"/>
      <c r="L11" s="335" t="s">
        <v>164</v>
      </c>
      <c r="M11" s="335" t="s">
        <v>166</v>
      </c>
      <c r="N11" s="335" t="s">
        <v>141</v>
      </c>
      <c r="O11" s="339" t="s">
        <v>142</v>
      </c>
      <c r="P11" s="335" t="s">
        <v>153</v>
      </c>
      <c r="Q11" s="341">
        <f>V11*51%</f>
        <v>6032.79</v>
      </c>
      <c r="R11" s="341">
        <f>V11*49%</f>
        <v>5796.21</v>
      </c>
      <c r="S11" s="339" t="s">
        <v>140</v>
      </c>
      <c r="T11" s="339" t="s">
        <v>140</v>
      </c>
      <c r="U11" s="339" t="s">
        <v>140</v>
      </c>
      <c r="V11" s="335">
        <v>11829</v>
      </c>
      <c r="W11" s="103"/>
      <c r="X11" s="103"/>
      <c r="Y11" s="81">
        <v>12</v>
      </c>
      <c r="Z11" s="81" t="s">
        <v>34</v>
      </c>
      <c r="AA11" s="82"/>
      <c r="AB11" s="82"/>
      <c r="AC11" s="82"/>
      <c r="AD11" s="81" t="s">
        <v>33</v>
      </c>
      <c r="AE11" s="82"/>
      <c r="AF11" s="82"/>
      <c r="AG11" s="82"/>
      <c r="AH11" s="104"/>
      <c r="AI11" s="104"/>
      <c r="AJ11" s="104"/>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row>
    <row r="12" spans="1:80" s="105" customFormat="1" ht="20.100000000000001" customHeight="1" x14ac:dyDescent="0.2">
      <c r="A12" s="445"/>
      <c r="B12" s="448"/>
      <c r="C12" s="338"/>
      <c r="D12" s="136" t="s">
        <v>35</v>
      </c>
      <c r="E12" s="132">
        <v>807378000</v>
      </c>
      <c r="F12" s="174"/>
      <c r="G12" s="174"/>
      <c r="H12" s="83"/>
      <c r="I12" s="86"/>
      <c r="J12" s="94"/>
      <c r="K12" s="94"/>
      <c r="L12" s="336"/>
      <c r="M12" s="336"/>
      <c r="N12" s="336"/>
      <c r="O12" s="340"/>
      <c r="P12" s="336"/>
      <c r="Q12" s="342"/>
      <c r="R12" s="342"/>
      <c r="S12" s="340"/>
      <c r="T12" s="340"/>
      <c r="U12" s="340"/>
      <c r="V12" s="336"/>
      <c r="W12" s="103"/>
      <c r="X12" s="103"/>
      <c r="Y12" s="81">
        <v>13</v>
      </c>
      <c r="Z12" s="81" t="s">
        <v>36</v>
      </c>
      <c r="AA12" s="82"/>
      <c r="AB12" s="82"/>
      <c r="AC12" s="82"/>
      <c r="AD12" s="81" t="s">
        <v>37</v>
      </c>
      <c r="AE12" s="82"/>
      <c r="AF12" s="82"/>
      <c r="AG12" s="82"/>
      <c r="AH12" s="104"/>
      <c r="AI12" s="104"/>
      <c r="AJ12" s="104"/>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row>
    <row r="13" spans="1:80" s="105" customFormat="1" ht="20.100000000000001" customHeight="1" x14ac:dyDescent="0.2">
      <c r="A13" s="445"/>
      <c r="B13" s="448"/>
      <c r="C13" s="338"/>
      <c r="D13" s="136" t="s">
        <v>38</v>
      </c>
      <c r="E13" s="133"/>
      <c r="F13" s="175"/>
      <c r="G13" s="175"/>
      <c r="H13" s="94"/>
      <c r="I13" s="94"/>
      <c r="J13" s="94"/>
      <c r="K13" s="94"/>
      <c r="L13" s="336"/>
      <c r="M13" s="336"/>
      <c r="N13" s="336"/>
      <c r="O13" s="340"/>
      <c r="P13" s="336"/>
      <c r="Q13" s="342"/>
      <c r="R13" s="342"/>
      <c r="S13" s="340"/>
      <c r="T13" s="340"/>
      <c r="U13" s="340"/>
      <c r="V13" s="336"/>
      <c r="W13" s="103"/>
      <c r="X13" s="103"/>
      <c r="Y13" s="81">
        <v>14</v>
      </c>
      <c r="Z13" s="81" t="s">
        <v>39</v>
      </c>
      <c r="AA13" s="82"/>
      <c r="AB13" s="82"/>
      <c r="AC13" s="82"/>
      <c r="AD13" s="81" t="s">
        <v>40</v>
      </c>
      <c r="AE13" s="82"/>
      <c r="AF13" s="82"/>
      <c r="AG13" s="82"/>
      <c r="AH13" s="104"/>
      <c r="AI13" s="104"/>
      <c r="AJ13" s="104"/>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row>
    <row r="14" spans="1:80" s="105" customFormat="1" ht="24.75" customHeight="1" thickBot="1" x14ac:dyDescent="0.25">
      <c r="A14" s="445"/>
      <c r="B14" s="448"/>
      <c r="C14" s="338"/>
      <c r="D14" s="137" t="s">
        <v>41</v>
      </c>
      <c r="E14" s="134">
        <v>383607921</v>
      </c>
      <c r="F14" s="176"/>
      <c r="G14" s="176"/>
      <c r="H14" s="84"/>
      <c r="I14" s="84"/>
      <c r="J14" s="85"/>
      <c r="K14" s="85"/>
      <c r="L14" s="336"/>
      <c r="M14" s="336"/>
      <c r="N14" s="336"/>
      <c r="O14" s="340"/>
      <c r="P14" s="336"/>
      <c r="Q14" s="343"/>
      <c r="R14" s="343"/>
      <c r="S14" s="340"/>
      <c r="T14" s="340"/>
      <c r="U14" s="340"/>
      <c r="V14" s="336"/>
      <c r="W14" s="103"/>
      <c r="X14" s="103"/>
      <c r="Y14" s="81"/>
      <c r="Z14" s="81"/>
      <c r="AA14" s="82"/>
      <c r="AB14" s="82"/>
      <c r="AC14" s="82"/>
      <c r="AD14" s="81"/>
      <c r="AE14" s="82"/>
      <c r="AF14" s="82"/>
      <c r="AG14" s="82"/>
      <c r="AH14" s="104"/>
      <c r="AI14" s="104"/>
      <c r="AJ14" s="104"/>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row>
    <row r="15" spans="1:80" s="110" customFormat="1" ht="27" customHeight="1" x14ac:dyDescent="0.2">
      <c r="A15" s="327" t="s">
        <v>42</v>
      </c>
      <c r="B15" s="328"/>
      <c r="C15" s="328"/>
      <c r="D15" s="150" t="s">
        <v>43</v>
      </c>
      <c r="E15" s="155">
        <f>+E8+E12</f>
        <v>1535378000</v>
      </c>
      <c r="F15" s="129">
        <f>+F8+F12</f>
        <v>0</v>
      </c>
      <c r="G15" s="129">
        <f>+G8+G12</f>
        <v>0</v>
      </c>
      <c r="H15" s="139"/>
      <c r="I15" s="129">
        <f>+I8+I12</f>
        <v>0</v>
      </c>
      <c r="J15" s="129">
        <f>+J8+J12</f>
        <v>0</v>
      </c>
      <c r="K15" s="140"/>
      <c r="L15" s="141"/>
      <c r="M15" s="141"/>
      <c r="N15" s="141"/>
      <c r="O15" s="141"/>
      <c r="P15" s="142"/>
      <c r="Q15" s="143"/>
      <c r="R15" s="143"/>
      <c r="S15" s="142"/>
      <c r="T15" s="142"/>
      <c r="U15" s="144"/>
      <c r="V15" s="145"/>
      <c r="W15" s="108"/>
      <c r="X15" s="106"/>
      <c r="Y15" s="45"/>
      <c r="Z15" s="45"/>
      <c r="AA15" s="45"/>
      <c r="AB15" s="45"/>
      <c r="AC15" s="45"/>
      <c r="AD15" s="45"/>
      <c r="AE15" s="45"/>
      <c r="AF15" s="45"/>
      <c r="AG15" s="45"/>
      <c r="AH15" s="107"/>
      <c r="AI15" s="107"/>
      <c r="AJ15" s="107"/>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9"/>
      <c r="BV15" s="109"/>
      <c r="BW15" s="109"/>
      <c r="BX15" s="109"/>
      <c r="BY15" s="109"/>
      <c r="BZ15" s="109"/>
      <c r="CA15" s="109"/>
      <c r="CB15" s="109"/>
    </row>
    <row r="16" spans="1:80" s="110" customFormat="1" ht="26.25" customHeight="1" thickBot="1" x14ac:dyDescent="0.25">
      <c r="A16" s="329"/>
      <c r="B16" s="330"/>
      <c r="C16" s="330"/>
      <c r="D16" s="151" t="s">
        <v>44</v>
      </c>
      <c r="E16" s="156">
        <f>E10+E14</f>
        <v>566911717</v>
      </c>
      <c r="F16" s="130">
        <f>SUM(F15)</f>
        <v>0</v>
      </c>
      <c r="G16" s="130">
        <f>SUM(G15)</f>
        <v>0</v>
      </c>
      <c r="H16" s="146"/>
      <c r="I16" s="146"/>
      <c r="J16" s="147"/>
      <c r="K16" s="147"/>
      <c r="L16" s="148"/>
      <c r="M16" s="148"/>
      <c r="N16" s="148"/>
      <c r="O16" s="148"/>
      <c r="P16" s="148"/>
      <c r="Q16" s="149"/>
      <c r="R16" s="149"/>
      <c r="S16" s="331"/>
      <c r="T16" s="331"/>
      <c r="U16" s="331"/>
      <c r="V16" s="332"/>
      <c r="W16" s="108"/>
      <c r="X16" s="106"/>
      <c r="Y16" s="45"/>
      <c r="Z16" s="45"/>
      <c r="AA16" s="45"/>
      <c r="AB16" s="45"/>
      <c r="AC16" s="45"/>
      <c r="AD16" s="45"/>
      <c r="AE16" s="45"/>
      <c r="AF16" s="45"/>
      <c r="AG16" s="45"/>
      <c r="AH16" s="107"/>
      <c r="AI16" s="107"/>
      <c r="AJ16" s="107"/>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9"/>
      <c r="BV16" s="109"/>
      <c r="BW16" s="109"/>
      <c r="BX16" s="109"/>
      <c r="BY16" s="109"/>
      <c r="BZ16" s="109"/>
      <c r="CA16" s="109"/>
      <c r="CB16" s="109"/>
    </row>
    <row r="17" spans="1:36" x14ac:dyDescent="0.2">
      <c r="E17" s="111"/>
      <c r="F17" s="112"/>
      <c r="G17" s="112"/>
      <c r="H17" s="112"/>
      <c r="I17" s="112"/>
      <c r="J17" s="112"/>
      <c r="K17" s="112"/>
      <c r="T17" s="333"/>
      <c r="U17" s="333"/>
      <c r="V17" s="333"/>
      <c r="W17" s="114"/>
    </row>
    <row r="18" spans="1:36" ht="18" customHeight="1" x14ac:dyDescent="0.2">
      <c r="E18" s="111"/>
      <c r="F18" s="112"/>
      <c r="G18" s="112"/>
      <c r="H18" s="112"/>
      <c r="I18" s="112"/>
      <c r="J18" s="112"/>
      <c r="K18" s="112"/>
      <c r="S18" s="334" t="s">
        <v>116</v>
      </c>
      <c r="T18" s="334"/>
      <c r="U18" s="334"/>
      <c r="V18" s="334"/>
      <c r="W18" s="115"/>
    </row>
    <row r="19" spans="1:36" s="95" customFormat="1" x14ac:dyDescent="0.2">
      <c r="A19" s="102"/>
      <c r="B19" s="102"/>
      <c r="C19" s="102"/>
      <c r="D19" s="102"/>
      <c r="E19" s="111"/>
      <c r="F19" s="112"/>
      <c r="G19" s="112"/>
      <c r="H19" s="112"/>
      <c r="I19" s="112"/>
      <c r="J19" s="112"/>
      <c r="K19" s="112"/>
      <c r="L19" s="102"/>
      <c r="M19" s="102"/>
      <c r="N19" s="102"/>
      <c r="O19" s="102"/>
      <c r="P19" s="102"/>
      <c r="Q19" s="113"/>
      <c r="R19" s="113"/>
      <c r="S19" s="102"/>
      <c r="T19" s="116"/>
      <c r="U19" s="116"/>
      <c r="V19" s="116"/>
      <c r="Y19" s="44"/>
      <c r="Z19" s="44"/>
      <c r="AA19" s="44"/>
      <c r="AB19" s="44"/>
      <c r="AC19" s="44"/>
      <c r="AD19" s="44"/>
      <c r="AE19" s="44"/>
      <c r="AF19" s="44"/>
      <c r="AG19" s="44"/>
      <c r="AH19" s="96"/>
      <c r="AI19" s="96"/>
      <c r="AJ19" s="96"/>
    </row>
    <row r="20" spans="1:36" s="95" customFormat="1" x14ac:dyDescent="0.2">
      <c r="A20" s="102"/>
      <c r="B20" s="102"/>
      <c r="C20" s="102"/>
      <c r="D20" s="102"/>
      <c r="E20" s="111"/>
      <c r="F20" s="112"/>
      <c r="G20" s="112"/>
      <c r="H20" s="112"/>
      <c r="I20" s="112"/>
      <c r="J20" s="112"/>
      <c r="K20" s="112"/>
      <c r="L20" s="102"/>
      <c r="M20" s="102"/>
      <c r="N20" s="102"/>
      <c r="O20" s="102"/>
      <c r="P20" s="102"/>
      <c r="Q20" s="113"/>
      <c r="R20" s="113"/>
      <c r="S20" s="102"/>
      <c r="T20" s="116"/>
      <c r="U20" s="116"/>
      <c r="V20" s="116"/>
      <c r="Y20" s="44"/>
      <c r="Z20" s="44"/>
      <c r="AA20" s="44"/>
      <c r="AB20" s="44"/>
      <c r="AC20" s="44"/>
      <c r="AD20" s="44"/>
      <c r="AE20" s="44"/>
      <c r="AF20" s="44"/>
      <c r="AG20" s="44"/>
      <c r="AH20" s="96"/>
      <c r="AI20" s="96"/>
      <c r="AJ20" s="96"/>
    </row>
    <row r="21" spans="1:36" s="95" customFormat="1" x14ac:dyDescent="0.2">
      <c r="A21" s="102"/>
      <c r="B21" s="102"/>
      <c r="C21" s="102"/>
      <c r="D21" s="102"/>
      <c r="E21" s="111"/>
      <c r="F21" s="112"/>
      <c r="G21" s="112"/>
      <c r="H21" s="112"/>
      <c r="I21" s="112"/>
      <c r="J21" s="112"/>
      <c r="K21" s="112"/>
      <c r="L21" s="102"/>
      <c r="M21" s="102"/>
      <c r="N21" s="102"/>
      <c r="O21" s="102"/>
      <c r="P21" s="102"/>
      <c r="Q21" s="113"/>
      <c r="R21" s="113"/>
      <c r="S21" s="102"/>
      <c r="T21" s="116"/>
      <c r="U21" s="116"/>
      <c r="V21" s="116"/>
      <c r="Y21" s="44"/>
      <c r="Z21" s="44"/>
      <c r="AA21" s="44"/>
      <c r="AB21" s="44"/>
      <c r="AC21" s="44"/>
      <c r="AD21" s="44"/>
      <c r="AE21" s="44"/>
      <c r="AF21" s="44"/>
      <c r="AG21" s="44"/>
      <c r="AH21" s="96"/>
      <c r="AI21" s="96"/>
      <c r="AJ21" s="96"/>
    </row>
    <row r="22" spans="1:36" s="95" customFormat="1" x14ac:dyDescent="0.2">
      <c r="A22" s="102"/>
      <c r="B22" s="102"/>
      <c r="C22" s="102"/>
      <c r="D22" s="102"/>
      <c r="E22" s="111"/>
      <c r="F22" s="112"/>
      <c r="G22" s="112"/>
      <c r="H22" s="112"/>
      <c r="I22" s="112"/>
      <c r="J22" s="112"/>
      <c r="K22" s="112"/>
      <c r="L22" s="102"/>
      <c r="M22" s="102"/>
      <c r="N22" s="102"/>
      <c r="O22" s="102"/>
      <c r="P22" s="102"/>
      <c r="Q22" s="113"/>
      <c r="R22" s="113"/>
      <c r="S22" s="102"/>
      <c r="T22" s="116"/>
      <c r="U22" s="116"/>
      <c r="V22" s="116"/>
      <c r="Y22" s="44"/>
      <c r="Z22" s="44"/>
      <c r="AA22" s="44"/>
      <c r="AB22" s="44"/>
      <c r="AC22" s="44"/>
      <c r="AD22" s="44"/>
      <c r="AE22" s="44"/>
      <c r="AF22" s="44"/>
      <c r="AG22" s="44"/>
      <c r="AH22" s="96"/>
      <c r="AI22" s="96"/>
      <c r="AJ22" s="96"/>
    </row>
  </sheetData>
  <mergeCells count="46">
    <mergeCell ref="A5:A6"/>
    <mergeCell ref="B5:B6"/>
    <mergeCell ref="C5:C6"/>
    <mergeCell ref="Q5:V5"/>
    <mergeCell ref="A1:D4"/>
    <mergeCell ref="E1:V1"/>
    <mergeCell ref="E2:V2"/>
    <mergeCell ref="F3:V3"/>
    <mergeCell ref="F4:V4"/>
    <mergeCell ref="F5:H5"/>
    <mergeCell ref="I5:K5"/>
    <mergeCell ref="L5:P5"/>
    <mergeCell ref="D5:D6"/>
    <mergeCell ref="E5:E6"/>
    <mergeCell ref="C7:C10"/>
    <mergeCell ref="L7:L10"/>
    <mergeCell ref="M7:M10"/>
    <mergeCell ref="N7:N10"/>
    <mergeCell ref="A7:A10"/>
    <mergeCell ref="B7:B10"/>
    <mergeCell ref="U7:U10"/>
    <mergeCell ref="V7:V10"/>
    <mergeCell ref="T11:T14"/>
    <mergeCell ref="N11:N14"/>
    <mergeCell ref="O11:O14"/>
    <mergeCell ref="U11:U14"/>
    <mergeCell ref="T7:T10"/>
    <mergeCell ref="Q11:Q14"/>
    <mergeCell ref="R11:R14"/>
    <mergeCell ref="S11:S14"/>
    <mergeCell ref="P11:P14"/>
    <mergeCell ref="O7:O10"/>
    <mergeCell ref="P7:P10"/>
    <mergeCell ref="Q7:Q10"/>
    <mergeCell ref="R7:R10"/>
    <mergeCell ref="S7:S10"/>
    <mergeCell ref="A15:C16"/>
    <mergeCell ref="S16:V16"/>
    <mergeCell ref="T17:V17"/>
    <mergeCell ref="S18:V18"/>
    <mergeCell ref="V11:V14"/>
    <mergeCell ref="A11:A14"/>
    <mergeCell ref="B11:B14"/>
    <mergeCell ref="C11:C14"/>
    <mergeCell ref="L11:L14"/>
    <mergeCell ref="M11:M14"/>
  </mergeCell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INVERSION</vt:lpstr>
      <vt:lpstr>ACTIVIDADES</vt:lpstr>
      <vt:lpstr>TERRITORIALIZACION</vt:lpstr>
      <vt:lpstr>ACTIVIDADES!Área_de_impresión</vt:lpstr>
      <vt:lpstr>GESTIÓN!Área_de_impresión</vt:lpstr>
      <vt:lpstr>INVERSION!Área_de_impresión</vt:lpstr>
      <vt:lpstr>TERRITORIALIZACION!Área_de_impresión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2017-05-18T20:43:58Z</dcterms:modified>
</cp:coreProperties>
</file>